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<sst xmlns="http://schemas.openxmlformats.org/spreadsheetml/2006/main" count="2422" uniqueCount="481">
  <si>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</si>
  <si>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</si>
  <si>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</si>
  <si>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</si>
  <si>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</si>
  <si>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</si>
  <si>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</si>
  <si>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</si>
  <si>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</si>
  <si>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</si>
  <si>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</si>
  <si>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</si>
  <si>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</si>
  <si>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</si>
  <si>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</si>
  <si>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</si>
  <si>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</si>
  <si>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</si>
  <si>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</si>
  <si>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</si>
  <si>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</si>
  <si>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</si>
  <si>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</si>
  <si>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</si>
  <si>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</si>
  <si>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</si>
  <si>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</si>
  <si>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</si>
  <si>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</si>
  <si>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</si>
  <si>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</si>
  <si>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</si>
  <si>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</si>
  <si>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</si>
  <si>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</si>
  <si>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</si>
  <si>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</si>
  <si>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</si>
  <si>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</si>
  <si>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</si>
  <si>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</si>
  <si>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</si>
  <si>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</si>
  <si>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</si>
  <si>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</si>
  <si>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</si>
  <si>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</si>
  <si>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</si>
  <si>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</si>
  <si>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</si>
  <si>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</si>
  <si>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</si>
  <si>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</si>
  <si>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</si>
  <si>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</si>
  <si>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</si>
  <si>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</si>
  <si>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</si>
  <si>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</si>
  <si>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</si>
  <si>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</si>
  <si>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</si>
  <si>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</si>
  <si>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</si>
  <si>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</si>
  <si>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</si>
  <si>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</si>
  <si>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</si>
  <si>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</si>
  <si>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</si>
  <si>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</si>
  <si>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</si>
  <si>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</si>
  <si>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</si>
  <si>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</si>
  <si>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</si>
  <si>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</si>
  <si>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</si>
  <si>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</si>
  <si>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</si>
  <si>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</si>
  <si>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</si>
  <si>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</si>
  <si>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</si>
  <si>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</si>
  <si>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</si>
  <si>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</si>
  <si>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</si>
  <si>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</si>
  <si>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</si>
  <si>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</si>
  <si>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</si>
  <si>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</si>
  <si>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</si>
  <si>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</si>
  <si>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</si>
  <si>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</si>
  <si>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</si>
  <si>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</si>
  <si>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</si>
  <si>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</si>
  <si>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</si>
  <si>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</si>
  <si>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</si>
  <si>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</si>
  <si>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</si>
  <si>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</si>
  <si>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</si>
  <si>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</si>
  <si>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</si>
  <si>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</si>
  <si>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</si>
  <si>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</si>
  <si>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</si>
  <si>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</si>
  <si>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</si>
  <si>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</si>
  <si>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</si>
  <si>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</si>
  <si>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</si>
  <si>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</si>
  <si>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</si>
  <si>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</si>
  <si>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</si>
  <si>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</si>
  <si>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</si>
  <si>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</si>
  <si>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</si>
  <si>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</si>
  <si>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</si>
  <si>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</si>
  <si>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</si>
  <si>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</si>
  <si>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</si>
  <si>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</si>
  <si>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</si>
  <si>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</si>
  <si>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</si>
  <si>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</si>
  <si>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</si>
  <si>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</si>
  <si>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</si>
  <si>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</si>
  <si>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</si>
  <si>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</si>
  <si>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</si>
  <si>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</si>
  <si>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</si>
  <si>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</si>
  <si>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</si>
  <si>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</si>
  <si>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</si>
  <si>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</si>
  <si>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</si>
  <si>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</si>
  <si>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</si>
  <si>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</si>
  <si>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</si>
  <si>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</si>
  <si>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</si>
  <si>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</si>
  <si>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</si>
  <si>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</si>
  <si>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</si>
  <si>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</si>
  <si>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</si>
  <si>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</si>
  <si>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</si>
  <si>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</si>
  <si>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</si>
  <si>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</si>
  <si>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</si>
  <si>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</si>
  <si>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</si>
  <si>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</si>
  <si>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</si>
  <si>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</si>
  <si>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</si>
  <si>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</si>
  <si>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</si>
  <si>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</si>
  <si>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</si>
  <si>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</si>
  <si>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</si>
  <si>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</si>
  <si>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</si>
  <si>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</si>
  <si>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</si>
  <si>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</si>
  <si>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</si>
  <si>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</si>
  <si>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</si>
  <si>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</si>
  <si>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</si>
  <si>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</si>
  <si>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</si>
  <si>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</si>
  <si>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</si>
  <si>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</si>
  <si>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</si>
  <si>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</si>
  <si>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</si>
  <si>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</si>
  <si>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</si>
  <si>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</si>
  <si>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</si>
  <si>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</si>
  <si>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</si>
  <si>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</si>
  <si>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</si>
  <si>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</si>
  <si>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</si>
  <si>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</si>
  <si>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</si>
  <si>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</si>
  <si>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</si>
  <si>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</si>
  <si>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</si>
  <si>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</si>
  <si>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</si>
  <si>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</si>
  <si>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</si>
  <si>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</si>
  <si>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</si>
  <si>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</si>
  <si>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</si>
  <si>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</si>
  <si>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</si>
  <si>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</si>
  <si>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</si>
  <si>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</si>
  <si>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</si>
  <si>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</si>
  <si>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</si>
  <si>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</si>
  <si>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</si>
  <si>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</si>
  <si>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</si>
  <si>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</si>
  <si>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</si>
  <si>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</si>
  <si>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</si>
  <si>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</si>
  <si>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</si>
  <si>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</si>
  <si>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</si>
  <si>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</si>
  <si>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</si>
  <si>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</si>
  <si>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</si>
  <si>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</si>
  <si>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</si>
  <si>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</si>
  <si>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</si>
  <si>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</si>
  <si>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</si>
  <si>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</si>
  <si>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</si>
  <si>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</si>
  <si>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</si>
  <si>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</si>
  <si>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</si>
  <si>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</si>
  <si>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</si>
  <si>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</si>
  <si>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</si>
  <si>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</si>
  <si>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</si>
  <si>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</si>
  <si>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</si>
  <si>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</si>
  <si>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</si>
  <si>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</si>
  <si>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</si>
  <si>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</si>
  <si>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</si>
  <si>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</si>
  <si>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</si>
  <si>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</si>
  <si>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</si>
  <si>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</si>
  <si>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</si>
  <si>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</si>
  <si>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</si>
  <si>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</si>
  <si>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</si>
  <si>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</si>
  <si>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</si>
  <si>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</si>
  <si>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</si>
  <si>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</si>
  <si>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</si>
  <si>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</si>
  <si>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</si>
  <si>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</si>
  <si>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</si>
  <si>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</si>
  <si>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</si>
  <si>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</si>
  <si>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</si>
  <si>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</si>
  <si>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</si>
  <si>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</si>
  <si>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</si>
  <si>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</si>
  <si>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</si>
  <si>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</si>
  <si>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</si>
  <si>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</si>
  <si>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</si>
  <si>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</si>
  <si>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</si>
  <si>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</si>
  <si>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</si>
  <si>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</si>
  <si>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</si>
  <si>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</si>
  <si>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</si>
  <si>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</si>
  <si>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</si>
  <si>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</si>
  <si>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</si>
  <si>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</si>
  <si>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</si>
  <si>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</si>
  <si>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</si>
  <si>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43201</t>
  </si>
  <si>
    <t>43202</t>
  </si>
  <si>
    <t>43203</t>
  </si>
  <si>
    <t>43204</t>
  </si>
  <si>
    <t>43205</t>
  </si>
  <si>
    <t>43206</t>
  </si>
  <si>
    <t>43208</t>
  </si>
  <si>
    <t>43210</t>
  </si>
  <si>
    <t>43211</t>
  </si>
  <si>
    <t>43212</t>
  </si>
  <si>
    <t>43213</t>
  </si>
  <si>
    <t>43214</t>
  </si>
  <si>
    <t>43215</t>
  </si>
  <si>
    <t>43216</t>
  </si>
  <si>
    <t>43341</t>
  </si>
  <si>
    <t>43348</t>
  </si>
  <si>
    <t>43364</t>
  </si>
  <si>
    <t>43367</t>
  </si>
  <si>
    <t>43368</t>
  </si>
  <si>
    <t>43369</t>
  </si>
  <si>
    <t>43385</t>
  </si>
  <si>
    <t>43403</t>
  </si>
  <si>
    <t>43404</t>
  </si>
  <si>
    <t>43423</t>
  </si>
  <si>
    <t>43424</t>
  </si>
  <si>
    <t>43425</t>
  </si>
  <si>
    <t>43428</t>
  </si>
  <si>
    <t>43432</t>
  </si>
  <si>
    <t>43433</t>
  </si>
  <si>
    <t>43441</t>
  </si>
  <si>
    <t>43442</t>
  </si>
  <si>
    <t>43443</t>
  </si>
  <si>
    <t>43444</t>
  </si>
  <si>
    <t>43447</t>
  </si>
  <si>
    <t>43468</t>
  </si>
  <si>
    <t>43482</t>
  </si>
  <si>
    <t>43484</t>
  </si>
  <si>
    <t>43501</t>
  </si>
  <si>
    <t>43505</t>
  </si>
  <si>
    <t>43506</t>
  </si>
  <si>
    <t>43507</t>
  </si>
  <si>
    <t>43510</t>
  </si>
  <si>
    <t>43511</t>
  </si>
  <si>
    <t>43512</t>
  </si>
  <si>
    <t>43513</t>
  </si>
  <si>
    <t>43514</t>
  </si>
  <si>
    <t>43531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</si>
  <si>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</si>
  <si>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</si>
  <si>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</si>
  <si>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</si>
  <si>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</si>
  <si>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</si>
  <si>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</si>
  <si>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</si>
  <si>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</si>
  <si>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</si>
  <si>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</si>
  <si>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</si>
  <si>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</si>
  <si>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</si>
  <si>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城南町</t>
  </si>
  <si>
    <t>美里町</t>
  </si>
  <si>
    <t>玉東町</t>
  </si>
  <si>
    <t>南関町</t>
  </si>
  <si>
    <t>長洲町</t>
  </si>
  <si>
    <t>和水町</t>
  </si>
  <si>
    <t>植木町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</si>
  <si>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</si>
  <si>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</si>
  <si>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</si>
  <si>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</si>
  <si>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</si>
  <si>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</si>
  <si>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</si>
  <si>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</si>
  <si>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</si>
  <si>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</si>
  <si>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</si>
  <si>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</si>
  <si>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</si>
  <si>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</si>
  <si>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</si>
  <si>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</si>
  <si>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</si>
  <si>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</si>
  <si>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</si>
  <si>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</si>
  <si>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</si>
  <si>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</si>
  <si>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</si>
  <si>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</si>
  <si>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</si>
  <si>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</si>
  <si>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合計</t>
  </si>
  <si>
    <t>43854</t>
  </si>
  <si>
    <t>43857</t>
  </si>
  <si>
    <t>43935</t>
  </si>
  <si>
    <t>43937</t>
  </si>
  <si>
    <t>43949</t>
  </si>
  <si>
    <t>43954</t>
  </si>
  <si>
    <t>43974</t>
  </si>
  <si>
    <t>43985</t>
  </si>
  <si>
    <t>43986</t>
  </si>
  <si>
    <t>43991</t>
  </si>
  <si>
    <t>43993</t>
  </si>
  <si>
    <t>43995</t>
  </si>
  <si>
    <t>43996</t>
  </si>
  <si>
    <t>43998</t>
  </si>
  <si>
    <t>菊池環境保全組合</t>
  </si>
  <si>
    <t>御船地区衛生施設組合</t>
  </si>
  <si>
    <t>上天草衛生施設組合</t>
  </si>
  <si>
    <t>御船町甲佐町衛生施設組合</t>
  </si>
  <si>
    <t>益城、嘉島、西原環境衛生施設組合</t>
  </si>
  <si>
    <t>山鹿植木広域行政事務組合</t>
  </si>
  <si>
    <t>八代生活環境事務組合</t>
  </si>
  <si>
    <t>阿蘇広域行政事務組合</t>
  </si>
  <si>
    <t>人吉球磨広域行政組合</t>
  </si>
  <si>
    <t>有明広域行政事務組合</t>
  </si>
  <si>
    <t>水俣芦北広域行政事務組合</t>
  </si>
  <si>
    <t>宇城広域連合</t>
  </si>
  <si>
    <t>菊池広域連合</t>
  </si>
  <si>
    <t>天草広域連合</t>
  </si>
  <si>
    <t>40944</t>
  </si>
  <si>
    <t>43933</t>
  </si>
  <si>
    <t>9932</t>
  </si>
  <si>
    <t>09860</t>
  </si>
  <si>
    <t>43971</t>
  </si>
  <si>
    <t>宇城広域連合宇土・富合清掃センター</t>
  </si>
  <si>
    <t>大牟田・荒尾清掃施設組合</t>
  </si>
  <si>
    <t>宇城広域連合
（宇土・富合清掃センター）</t>
  </si>
  <si>
    <t>宇城広域連合
(宇城クリーンセンター)</t>
  </si>
  <si>
    <t>宇城広域連合・宇城クリーンセンター</t>
  </si>
  <si>
    <t>宇城広域連合（宇城クリーンセンター）</t>
  </si>
  <si>
    <t>有明広域事務組合</t>
  </si>
  <si>
    <t>水俣芦北広域事務組合</t>
  </si>
  <si>
    <t>人吉球磨行政組合</t>
  </si>
  <si>
    <t>宇城広域連合浄化センター</t>
  </si>
  <si>
    <t>宇城広域連合
（浄化センター）</t>
  </si>
  <si>
    <t>宇城広域連合
(浄化センター)</t>
  </si>
  <si>
    <t>宇城広域連合・浄化センター</t>
  </si>
  <si>
    <t>宇城広域連合（浄化センター）</t>
  </si>
  <si>
    <t>御船町地区衛生組合</t>
  </si>
  <si>
    <t>御船地区生成施設組合</t>
  </si>
  <si>
    <t/>
  </si>
  <si>
    <t>熊本県</t>
  </si>
  <si>
    <t>43000</t>
  </si>
  <si>
    <t>合計</t>
  </si>
  <si>
    <t>熊本県</t>
  </si>
  <si>
    <t>熊本県</t>
  </si>
  <si>
    <t>43000</t>
  </si>
  <si>
    <t>熊本県</t>
  </si>
  <si>
    <t>43000</t>
  </si>
  <si>
    <t>合計</t>
  </si>
  <si>
    <t>43000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</si>
</sst>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 wrapText="1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8" t="s">
        <v>320</v>
      </c>
      <c r="B2" s="151" t="s">
        <v>306</v>
      </c>
      <c r="C2" s="154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9"/>
      <c r="B3" s="152"/>
      <c r="C3" s="155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9"/>
      <c r="B4" s="152"/>
      <c r="C4" s="155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7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7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7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9"/>
      <c r="B5" s="152"/>
      <c r="C5" s="155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7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7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7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50"/>
      <c r="B6" s="153"/>
      <c r="C6" s="156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471</v>
      </c>
      <c r="B7" s="140" t="s">
        <v>472</v>
      </c>
      <c r="C7" s="139" t="s">
        <v>473</v>
      </c>
      <c r="D7" s="141">
        <f aca="true" t="shared" si="0" ref="D7:AI7">SUM(D8:D54)</f>
        <v>18414747</v>
      </c>
      <c r="E7" s="141">
        <f t="shared" si="0"/>
        <v>4965297</v>
      </c>
      <c r="F7" s="141">
        <f t="shared" si="0"/>
        <v>10955</v>
      </c>
      <c r="G7" s="141">
        <f t="shared" si="0"/>
        <v>18447</v>
      </c>
      <c r="H7" s="141">
        <f t="shared" si="0"/>
        <v>1341200</v>
      </c>
      <c r="I7" s="141">
        <f t="shared" si="0"/>
        <v>2121687</v>
      </c>
      <c r="J7" s="141">
        <f t="shared" si="0"/>
        <v>0</v>
      </c>
      <c r="K7" s="141">
        <f t="shared" si="0"/>
        <v>1473008</v>
      </c>
      <c r="L7" s="141">
        <f t="shared" si="0"/>
        <v>13449450</v>
      </c>
      <c r="M7" s="141">
        <f t="shared" si="0"/>
        <v>3977278</v>
      </c>
      <c r="N7" s="141">
        <f t="shared" si="0"/>
        <v>651810</v>
      </c>
      <c r="O7" s="141">
        <f t="shared" si="0"/>
        <v>53213</v>
      </c>
      <c r="P7" s="141">
        <f t="shared" si="0"/>
        <v>53066</v>
      </c>
      <c r="Q7" s="141">
        <f t="shared" si="0"/>
        <v>305200</v>
      </c>
      <c r="R7" s="141">
        <f t="shared" si="0"/>
        <v>194833</v>
      </c>
      <c r="S7" s="141">
        <f t="shared" si="0"/>
        <v>0</v>
      </c>
      <c r="T7" s="141">
        <f t="shared" si="0"/>
        <v>45498</v>
      </c>
      <c r="U7" s="141">
        <f t="shared" si="0"/>
        <v>3325468</v>
      </c>
      <c r="V7" s="141">
        <f t="shared" si="0"/>
        <v>22392025</v>
      </c>
      <c r="W7" s="141">
        <f t="shared" si="0"/>
        <v>5617107</v>
      </c>
      <c r="X7" s="141">
        <f t="shared" si="0"/>
        <v>64168</v>
      </c>
      <c r="Y7" s="141">
        <f t="shared" si="0"/>
        <v>71513</v>
      </c>
      <c r="Z7" s="141">
        <f t="shared" si="0"/>
        <v>1646400</v>
      </c>
      <c r="AA7" s="141">
        <f t="shared" si="0"/>
        <v>2316520</v>
      </c>
      <c r="AB7" s="141">
        <f t="shared" si="0"/>
        <v>0</v>
      </c>
      <c r="AC7" s="141">
        <f t="shared" si="0"/>
        <v>1518506</v>
      </c>
      <c r="AD7" s="141">
        <f t="shared" si="0"/>
        <v>16774918</v>
      </c>
      <c r="AE7" s="141">
        <f t="shared" si="0"/>
        <v>1246497</v>
      </c>
      <c r="AF7" s="141">
        <f t="shared" si="0"/>
        <v>1237920</v>
      </c>
      <c r="AG7" s="141">
        <f t="shared" si="0"/>
        <v>0</v>
      </c>
      <c r="AH7" s="141">
        <f t="shared" si="0"/>
        <v>1215150</v>
      </c>
      <c r="AI7" s="141">
        <f t="shared" si="0"/>
        <v>16514</v>
      </c>
      <c r="AJ7" s="141">
        <f aca="true" t="shared" si="1" ref="AJ7:BO7">SUM(AJ8:AJ54)</f>
        <v>6256</v>
      </c>
      <c r="AK7" s="141">
        <f t="shared" si="1"/>
        <v>8577</v>
      </c>
      <c r="AL7" s="141">
        <f t="shared" si="1"/>
        <v>341226</v>
      </c>
      <c r="AM7" s="141">
        <f t="shared" si="1"/>
        <v>10925765</v>
      </c>
      <c r="AN7" s="141">
        <f t="shared" si="1"/>
        <v>4224895</v>
      </c>
      <c r="AO7" s="141">
        <f t="shared" si="1"/>
        <v>910292</v>
      </c>
      <c r="AP7" s="141">
        <f t="shared" si="1"/>
        <v>2174531</v>
      </c>
      <c r="AQ7" s="141">
        <f t="shared" si="1"/>
        <v>1017306</v>
      </c>
      <c r="AR7" s="141">
        <f t="shared" si="1"/>
        <v>122766</v>
      </c>
      <c r="AS7" s="141">
        <f t="shared" si="1"/>
        <v>2774232</v>
      </c>
      <c r="AT7" s="141">
        <f t="shared" si="1"/>
        <v>598935</v>
      </c>
      <c r="AU7" s="141">
        <f t="shared" si="1"/>
        <v>1819869</v>
      </c>
      <c r="AV7" s="141">
        <f t="shared" si="1"/>
        <v>355428</v>
      </c>
      <c r="AW7" s="141">
        <f t="shared" si="1"/>
        <v>143678</v>
      </c>
      <c r="AX7" s="141">
        <f t="shared" si="1"/>
        <v>3778532</v>
      </c>
      <c r="AY7" s="141">
        <f t="shared" si="1"/>
        <v>2552460</v>
      </c>
      <c r="AZ7" s="141">
        <f t="shared" si="1"/>
        <v>793642</v>
      </c>
      <c r="BA7" s="141">
        <f t="shared" si="1"/>
        <v>347928</v>
      </c>
      <c r="BB7" s="141">
        <f t="shared" si="1"/>
        <v>84502</v>
      </c>
      <c r="BC7" s="141">
        <f t="shared" si="1"/>
        <v>5422299</v>
      </c>
      <c r="BD7" s="141">
        <f t="shared" si="1"/>
        <v>4428</v>
      </c>
      <c r="BE7" s="141">
        <f t="shared" si="1"/>
        <v>478027</v>
      </c>
      <c r="BF7" s="141">
        <f t="shared" si="1"/>
        <v>12650289</v>
      </c>
      <c r="BG7" s="141">
        <f t="shared" si="1"/>
        <v>327282</v>
      </c>
      <c r="BH7" s="141">
        <f t="shared" si="1"/>
        <v>327282</v>
      </c>
      <c r="BI7" s="141">
        <f t="shared" si="1"/>
        <v>878</v>
      </c>
      <c r="BJ7" s="141">
        <f t="shared" si="1"/>
        <v>305804</v>
      </c>
      <c r="BK7" s="141">
        <f t="shared" si="1"/>
        <v>0</v>
      </c>
      <c r="BL7" s="141">
        <f t="shared" si="1"/>
        <v>20600</v>
      </c>
      <c r="BM7" s="141">
        <f t="shared" si="1"/>
        <v>0</v>
      </c>
      <c r="BN7" s="141">
        <f t="shared" si="1"/>
        <v>94178</v>
      </c>
      <c r="BO7" s="141">
        <f t="shared" si="1"/>
        <v>1310465</v>
      </c>
      <c r="BP7" s="141">
        <f aca="true" t="shared" si="2" ref="BP7:CU7">SUM(BP8:BP54)</f>
        <v>363207</v>
      </c>
      <c r="BQ7" s="141">
        <f t="shared" si="2"/>
        <v>254480</v>
      </c>
      <c r="BR7" s="141">
        <f t="shared" si="2"/>
        <v>0</v>
      </c>
      <c r="BS7" s="141">
        <f t="shared" si="2"/>
        <v>108727</v>
      </c>
      <c r="BT7" s="141">
        <f t="shared" si="2"/>
        <v>0</v>
      </c>
      <c r="BU7" s="141">
        <f t="shared" si="2"/>
        <v>490920</v>
      </c>
      <c r="BV7" s="141">
        <f t="shared" si="2"/>
        <v>1554</v>
      </c>
      <c r="BW7" s="141">
        <f t="shared" si="2"/>
        <v>489366</v>
      </c>
      <c r="BX7" s="141">
        <f t="shared" si="2"/>
        <v>0</v>
      </c>
      <c r="BY7" s="141">
        <f t="shared" si="2"/>
        <v>0</v>
      </c>
      <c r="BZ7" s="141">
        <f t="shared" si="2"/>
        <v>456338</v>
      </c>
      <c r="CA7" s="141">
        <f t="shared" si="2"/>
        <v>294233</v>
      </c>
      <c r="CB7" s="141">
        <f t="shared" si="2"/>
        <v>144003</v>
      </c>
      <c r="CC7" s="141">
        <f t="shared" si="2"/>
        <v>12530</v>
      </c>
      <c r="CD7" s="141">
        <f t="shared" si="2"/>
        <v>5572</v>
      </c>
      <c r="CE7" s="141">
        <f t="shared" si="2"/>
        <v>2004647</v>
      </c>
      <c r="CF7" s="141">
        <f t="shared" si="2"/>
        <v>0</v>
      </c>
      <c r="CG7" s="141">
        <f t="shared" si="2"/>
        <v>242106</v>
      </c>
      <c r="CH7" s="141">
        <f t="shared" si="2"/>
        <v>1879853</v>
      </c>
      <c r="CI7" s="141">
        <f t="shared" si="2"/>
        <v>1573779</v>
      </c>
      <c r="CJ7" s="141">
        <f t="shared" si="2"/>
        <v>1565202</v>
      </c>
      <c r="CK7" s="141">
        <f t="shared" si="2"/>
        <v>878</v>
      </c>
      <c r="CL7" s="141">
        <f t="shared" si="2"/>
        <v>1520954</v>
      </c>
      <c r="CM7" s="141">
        <f t="shared" si="2"/>
        <v>16514</v>
      </c>
      <c r="CN7" s="141">
        <f t="shared" si="2"/>
        <v>26856</v>
      </c>
      <c r="CO7" s="141">
        <f t="shared" si="2"/>
        <v>8577</v>
      </c>
      <c r="CP7" s="141">
        <f t="shared" si="2"/>
        <v>435404</v>
      </c>
      <c r="CQ7" s="141">
        <f t="shared" si="2"/>
        <v>12236230</v>
      </c>
      <c r="CR7" s="141">
        <f t="shared" si="2"/>
        <v>4588102</v>
      </c>
      <c r="CS7" s="141">
        <f t="shared" si="2"/>
        <v>1164772</v>
      </c>
      <c r="CT7" s="141">
        <f t="shared" si="2"/>
        <v>2174531</v>
      </c>
      <c r="CU7" s="141">
        <f t="shared" si="2"/>
        <v>1126033</v>
      </c>
      <c r="CV7" s="141">
        <f aca="true" t="shared" si="3" ref="CV7:DJ7">SUM(CV8:CV54)</f>
        <v>122766</v>
      </c>
      <c r="CW7" s="141">
        <f t="shared" si="3"/>
        <v>3265152</v>
      </c>
      <c r="CX7" s="141">
        <f t="shared" si="3"/>
        <v>600489</v>
      </c>
      <c r="CY7" s="141">
        <f t="shared" si="3"/>
        <v>2309235</v>
      </c>
      <c r="CZ7" s="141">
        <f t="shared" si="3"/>
        <v>355428</v>
      </c>
      <c r="DA7" s="141">
        <f t="shared" si="3"/>
        <v>143678</v>
      </c>
      <c r="DB7" s="141">
        <f t="shared" si="3"/>
        <v>4234870</v>
      </c>
      <c r="DC7" s="141">
        <f t="shared" si="3"/>
        <v>2846693</v>
      </c>
      <c r="DD7" s="141">
        <f t="shared" si="3"/>
        <v>937645</v>
      </c>
      <c r="DE7" s="141">
        <f t="shared" si="3"/>
        <v>360458</v>
      </c>
      <c r="DF7" s="141">
        <f t="shared" si="3"/>
        <v>90074</v>
      </c>
      <c r="DG7" s="141">
        <f t="shared" si="3"/>
        <v>7426946</v>
      </c>
      <c r="DH7" s="141">
        <f t="shared" si="3"/>
        <v>4428</v>
      </c>
      <c r="DI7" s="141">
        <f t="shared" si="3"/>
        <v>720133</v>
      </c>
      <c r="DJ7" s="141">
        <f t="shared" si="3"/>
        <v>14530142</v>
      </c>
    </row>
    <row r="8" spans="1:114" ht="12" customHeight="1">
      <c r="A8" s="142" t="s">
        <v>121</v>
      </c>
      <c r="B8" s="140" t="s">
        <v>326</v>
      </c>
      <c r="C8" s="142" t="s">
        <v>373</v>
      </c>
      <c r="D8" s="141">
        <f>SUM(E8,+L8)</f>
        <v>6961839</v>
      </c>
      <c r="E8" s="141">
        <f>SUM(F8:I8)+K8</f>
        <v>3270036</v>
      </c>
      <c r="F8" s="141">
        <v>8960</v>
      </c>
      <c r="G8" s="141">
        <v>1213</v>
      </c>
      <c r="H8" s="141">
        <v>1308500</v>
      </c>
      <c r="I8" s="141">
        <v>1140823</v>
      </c>
      <c r="J8" s="141"/>
      <c r="K8" s="141">
        <v>810540</v>
      </c>
      <c r="L8" s="141">
        <v>3691803</v>
      </c>
      <c r="M8" s="141">
        <f>SUM(N8,+U8)</f>
        <v>345695</v>
      </c>
      <c r="N8" s="141">
        <f>SUM(O8:R8)+T8</f>
        <v>59901</v>
      </c>
      <c r="O8" s="141">
        <v>29993</v>
      </c>
      <c r="P8" s="141">
        <v>29846</v>
      </c>
      <c r="Q8" s="141">
        <v>0</v>
      </c>
      <c r="R8" s="141">
        <v>14</v>
      </c>
      <c r="S8" s="141"/>
      <c r="T8" s="141">
        <v>48</v>
      </c>
      <c r="U8" s="141">
        <v>285794</v>
      </c>
      <c r="V8" s="141">
        <f aca="true" t="shared" si="4" ref="V8:AD8">+SUM(D8,M8)</f>
        <v>7307534</v>
      </c>
      <c r="W8" s="141">
        <f t="shared" si="4"/>
        <v>3329937</v>
      </c>
      <c r="X8" s="141">
        <f t="shared" si="4"/>
        <v>38953</v>
      </c>
      <c r="Y8" s="141">
        <f t="shared" si="4"/>
        <v>31059</v>
      </c>
      <c r="Z8" s="141">
        <f t="shared" si="4"/>
        <v>1308500</v>
      </c>
      <c r="AA8" s="141">
        <f t="shared" si="4"/>
        <v>1140837</v>
      </c>
      <c r="AB8" s="141">
        <f t="shared" si="4"/>
        <v>0</v>
      </c>
      <c r="AC8" s="141">
        <f t="shared" si="4"/>
        <v>810588</v>
      </c>
      <c r="AD8" s="141">
        <f t="shared" si="4"/>
        <v>3977597</v>
      </c>
      <c r="AE8" s="141">
        <f>SUM(AF8,+AK8)</f>
        <v>1182011</v>
      </c>
      <c r="AF8" s="141">
        <f>SUM(AG8:AJ8)</f>
        <v>1181236</v>
      </c>
      <c r="AG8" s="141">
        <v>0</v>
      </c>
      <c r="AH8" s="141">
        <v>1158466</v>
      </c>
      <c r="AI8" s="141">
        <v>16514</v>
      </c>
      <c r="AJ8" s="141">
        <v>6256</v>
      </c>
      <c r="AK8" s="141">
        <v>775</v>
      </c>
      <c r="AL8" s="141">
        <v>7302</v>
      </c>
      <c r="AM8" s="141">
        <f>SUM(AN8,AS8,AW8,AX8,BD8)</f>
        <v>5594136</v>
      </c>
      <c r="AN8" s="141">
        <f>SUM(AO8:AR8)</f>
        <v>3196084</v>
      </c>
      <c r="AO8" s="141">
        <v>458743</v>
      </c>
      <c r="AP8" s="141">
        <v>1823108</v>
      </c>
      <c r="AQ8" s="141">
        <v>824773</v>
      </c>
      <c r="AR8" s="141">
        <v>89460</v>
      </c>
      <c r="AS8" s="141">
        <f>SUM(AT8:AV8)</f>
        <v>1356749</v>
      </c>
      <c r="AT8" s="141">
        <v>151272</v>
      </c>
      <c r="AU8" s="141">
        <v>881963</v>
      </c>
      <c r="AV8" s="141">
        <v>323514</v>
      </c>
      <c r="AW8" s="141">
        <v>126220</v>
      </c>
      <c r="AX8" s="141">
        <f>SUM(AY8:BB8)</f>
        <v>915083</v>
      </c>
      <c r="AY8" s="141">
        <v>545105</v>
      </c>
      <c r="AZ8" s="141">
        <v>340868</v>
      </c>
      <c r="BA8" s="141">
        <v>29110</v>
      </c>
      <c r="BB8" s="141">
        <v>0</v>
      </c>
      <c r="BC8" s="141">
        <v>56882</v>
      </c>
      <c r="BD8" s="141">
        <v>0</v>
      </c>
      <c r="BE8" s="141">
        <v>121508</v>
      </c>
      <c r="BF8" s="141">
        <f>SUM(AE8,+AM8,+BE8)</f>
        <v>6897655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362</v>
      </c>
      <c r="BO8" s="141">
        <f>SUM(BP8,BU8,BY8,BZ8,CF8)</f>
        <v>148894</v>
      </c>
      <c r="BP8" s="141">
        <f>SUM(BQ8:BT8)</f>
        <v>130423</v>
      </c>
      <c r="BQ8" s="141">
        <v>130423</v>
      </c>
      <c r="BR8" s="141">
        <v>0</v>
      </c>
      <c r="BS8" s="141">
        <v>0</v>
      </c>
      <c r="BT8" s="141">
        <v>0</v>
      </c>
      <c r="BU8" s="141">
        <f>SUM(BV8:BX8)</f>
        <v>18471</v>
      </c>
      <c r="BV8" s="141">
        <v>0</v>
      </c>
      <c r="BW8" s="141">
        <v>18471</v>
      </c>
      <c r="BX8" s="141">
        <v>0</v>
      </c>
      <c r="BY8" s="141">
        <v>0</v>
      </c>
      <c r="BZ8" s="141">
        <f>SUM(CA8:CD8)</f>
        <v>0</v>
      </c>
      <c r="CA8" s="141">
        <v>0</v>
      </c>
      <c r="CB8" s="141">
        <v>0</v>
      </c>
      <c r="CC8" s="141">
        <v>0</v>
      </c>
      <c r="CD8" s="141">
        <v>0</v>
      </c>
      <c r="CE8" s="141">
        <v>10137</v>
      </c>
      <c r="CF8" s="141">
        <v>0</v>
      </c>
      <c r="CG8" s="141">
        <v>186302</v>
      </c>
      <c r="CH8" s="141">
        <f>SUM(BG8,+BO8,+CG8)</f>
        <v>335196</v>
      </c>
      <c r="CI8" s="141">
        <f aca="true" t="shared" si="5" ref="CI8:DJ8">SUM(AE8,+BG8)</f>
        <v>1182011</v>
      </c>
      <c r="CJ8" s="141">
        <f t="shared" si="5"/>
        <v>1181236</v>
      </c>
      <c r="CK8" s="141">
        <f t="shared" si="5"/>
        <v>0</v>
      </c>
      <c r="CL8" s="141">
        <f t="shared" si="5"/>
        <v>1158466</v>
      </c>
      <c r="CM8" s="141">
        <f t="shared" si="5"/>
        <v>16514</v>
      </c>
      <c r="CN8" s="141">
        <f t="shared" si="5"/>
        <v>6256</v>
      </c>
      <c r="CO8" s="141">
        <f t="shared" si="5"/>
        <v>775</v>
      </c>
      <c r="CP8" s="141">
        <f t="shared" si="5"/>
        <v>7664</v>
      </c>
      <c r="CQ8" s="141">
        <f t="shared" si="5"/>
        <v>5743030</v>
      </c>
      <c r="CR8" s="141">
        <f t="shared" si="5"/>
        <v>3326507</v>
      </c>
      <c r="CS8" s="141">
        <f t="shared" si="5"/>
        <v>589166</v>
      </c>
      <c r="CT8" s="141">
        <f t="shared" si="5"/>
        <v>1823108</v>
      </c>
      <c r="CU8" s="141">
        <f t="shared" si="5"/>
        <v>824773</v>
      </c>
      <c r="CV8" s="141">
        <f t="shared" si="5"/>
        <v>89460</v>
      </c>
      <c r="CW8" s="141">
        <f t="shared" si="5"/>
        <v>1375220</v>
      </c>
      <c r="CX8" s="141">
        <f t="shared" si="5"/>
        <v>151272</v>
      </c>
      <c r="CY8" s="141">
        <f t="shared" si="5"/>
        <v>900434</v>
      </c>
      <c r="CZ8" s="141">
        <f t="shared" si="5"/>
        <v>323514</v>
      </c>
      <c r="DA8" s="141">
        <f t="shared" si="5"/>
        <v>126220</v>
      </c>
      <c r="DB8" s="141">
        <f t="shared" si="5"/>
        <v>915083</v>
      </c>
      <c r="DC8" s="141">
        <f t="shared" si="5"/>
        <v>545105</v>
      </c>
      <c r="DD8" s="141">
        <f t="shared" si="5"/>
        <v>340868</v>
      </c>
      <c r="DE8" s="141">
        <f t="shared" si="5"/>
        <v>29110</v>
      </c>
      <c r="DF8" s="141">
        <f t="shared" si="5"/>
        <v>0</v>
      </c>
      <c r="DG8" s="141">
        <f t="shared" si="5"/>
        <v>67019</v>
      </c>
      <c r="DH8" s="141">
        <f t="shared" si="5"/>
        <v>0</v>
      </c>
      <c r="DI8" s="141">
        <f t="shared" si="5"/>
        <v>307810</v>
      </c>
      <c r="DJ8" s="141">
        <f t="shared" si="5"/>
        <v>7232851</v>
      </c>
    </row>
    <row r="9" spans="1:114" ht="12" customHeight="1">
      <c r="A9" s="142" t="s">
        <v>121</v>
      </c>
      <c r="B9" s="140" t="s">
        <v>327</v>
      </c>
      <c r="C9" s="142" t="s">
        <v>374</v>
      </c>
      <c r="D9" s="141">
        <f aca="true" t="shared" si="6" ref="D9:D54">SUM(E9,+L9)</f>
        <v>1300222</v>
      </c>
      <c r="E9" s="141">
        <f aca="true" t="shared" si="7" ref="E9:E54">SUM(F9:I9)+K9</f>
        <v>375407</v>
      </c>
      <c r="F9" s="141">
        <v>0</v>
      </c>
      <c r="G9" s="141">
        <v>0</v>
      </c>
      <c r="H9" s="141">
        <v>0</v>
      </c>
      <c r="I9" s="141">
        <v>331057</v>
      </c>
      <c r="J9" s="141"/>
      <c r="K9" s="141">
        <v>44350</v>
      </c>
      <c r="L9" s="141">
        <v>924815</v>
      </c>
      <c r="M9" s="141">
        <f aca="true" t="shared" si="8" ref="M9:M54">SUM(N9,+U9)</f>
        <v>270450</v>
      </c>
      <c r="N9" s="141">
        <f aca="true" t="shared" si="9" ref="N9:N54">SUM(O9:R9)+T9</f>
        <v>188</v>
      </c>
      <c r="O9" s="141">
        <v>0</v>
      </c>
      <c r="P9" s="141">
        <v>0</v>
      </c>
      <c r="Q9" s="141">
        <v>0</v>
      </c>
      <c r="R9" s="141">
        <v>188</v>
      </c>
      <c r="S9" s="141"/>
      <c r="T9" s="141">
        <v>0</v>
      </c>
      <c r="U9" s="141">
        <v>270262</v>
      </c>
      <c r="V9" s="141">
        <f aca="true" t="shared" si="10" ref="V9:V54">+SUM(D9,M9)</f>
        <v>1570672</v>
      </c>
      <c r="W9" s="141">
        <f aca="true" t="shared" si="11" ref="W9:W54">+SUM(E9,N9)</f>
        <v>375595</v>
      </c>
      <c r="X9" s="141">
        <f aca="true" t="shared" si="12" ref="X9:X54">+SUM(F9,O9)</f>
        <v>0</v>
      </c>
      <c r="Y9" s="141">
        <f aca="true" t="shared" si="13" ref="Y9:Y54">+SUM(G9,P9)</f>
        <v>0</v>
      </c>
      <c r="Z9" s="141">
        <f aca="true" t="shared" si="14" ref="Z9:Z54">+SUM(H9,Q9)</f>
        <v>0</v>
      </c>
      <c r="AA9" s="141">
        <f aca="true" t="shared" si="15" ref="AA9:AA54">+SUM(I9,R9)</f>
        <v>331245</v>
      </c>
      <c r="AB9" s="141">
        <f aca="true" t="shared" si="16" ref="AB9:AB54">+SUM(J9,S9)</f>
        <v>0</v>
      </c>
      <c r="AC9" s="141">
        <f aca="true" t="shared" si="17" ref="AC9:AC54">+SUM(K9,T9)</f>
        <v>44350</v>
      </c>
      <c r="AD9" s="141">
        <f aca="true" t="shared" si="18" ref="AD9:AD54">+SUM(L9,U9)</f>
        <v>1195077</v>
      </c>
      <c r="AE9" s="141">
        <f aca="true" t="shared" si="19" ref="AE9:AE54">SUM(AF9,+AK9)</f>
        <v>0</v>
      </c>
      <c r="AF9" s="141">
        <f aca="true" t="shared" si="20" ref="AF9:AF54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1239</v>
      </c>
      <c r="AM9" s="141">
        <f aca="true" t="shared" si="21" ref="AM9:AM54">SUM(AN9,AS9,AW9,AX9,BD9)</f>
        <v>1231997</v>
      </c>
      <c r="AN9" s="141">
        <f aca="true" t="shared" si="22" ref="AN9:AN54">SUM(AO9:AR9)</f>
        <v>96099</v>
      </c>
      <c r="AO9" s="141">
        <v>54348</v>
      </c>
      <c r="AP9" s="141">
        <v>0</v>
      </c>
      <c r="AQ9" s="141">
        <v>41751</v>
      </c>
      <c r="AR9" s="141">
        <v>0</v>
      </c>
      <c r="AS9" s="141">
        <f aca="true" t="shared" si="23" ref="AS9:AS54">SUM(AT9:AV9)</f>
        <v>525904</v>
      </c>
      <c r="AT9" s="141">
        <v>112773</v>
      </c>
      <c r="AU9" s="141">
        <v>413131</v>
      </c>
      <c r="AV9" s="141">
        <v>0</v>
      </c>
      <c r="AW9" s="141">
        <v>5229</v>
      </c>
      <c r="AX9" s="141">
        <f aca="true" t="shared" si="24" ref="AX9:AX54">SUM(AY9:BB9)</f>
        <v>604765</v>
      </c>
      <c r="AY9" s="141">
        <v>255125</v>
      </c>
      <c r="AZ9" s="141">
        <v>181752</v>
      </c>
      <c r="BA9" s="141">
        <v>150705</v>
      </c>
      <c r="BB9" s="141">
        <v>17183</v>
      </c>
      <c r="BC9" s="141">
        <v>66986</v>
      </c>
      <c r="BD9" s="141">
        <v>0</v>
      </c>
      <c r="BE9" s="141">
        <v>0</v>
      </c>
      <c r="BF9" s="141">
        <f aca="true" t="shared" si="25" ref="BF9:BF54">SUM(AE9,+AM9,+BE9)</f>
        <v>1231997</v>
      </c>
      <c r="BG9" s="141">
        <f aca="true" t="shared" si="26" ref="BG9:BG54">SUM(BH9,+BM9)</f>
        <v>0</v>
      </c>
      <c r="BH9" s="141">
        <f aca="true" t="shared" si="27" ref="BH9:BH54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13938</v>
      </c>
      <c r="BO9" s="141">
        <f aca="true" t="shared" si="28" ref="BO9:BO54">SUM(BP9,BU9,BY9,BZ9,CF9)</f>
        <v>174003</v>
      </c>
      <c r="BP9" s="141">
        <f aca="true" t="shared" si="29" ref="BP9:BP54">SUM(BQ9:BT9)</f>
        <v>39514</v>
      </c>
      <c r="BQ9" s="141">
        <v>23637</v>
      </c>
      <c r="BR9" s="141">
        <v>0</v>
      </c>
      <c r="BS9" s="141">
        <v>15877</v>
      </c>
      <c r="BT9" s="141">
        <v>0</v>
      </c>
      <c r="BU9" s="141">
        <f aca="true" t="shared" si="30" ref="BU9:BU54">SUM(BV9:BX9)</f>
        <v>50861</v>
      </c>
      <c r="BV9" s="141">
        <v>0</v>
      </c>
      <c r="BW9" s="141">
        <v>50861</v>
      </c>
      <c r="BX9" s="141">
        <v>0</v>
      </c>
      <c r="BY9" s="141">
        <v>0</v>
      </c>
      <c r="BZ9" s="141">
        <f aca="true" t="shared" si="31" ref="BZ9:BZ54">SUM(CA9:CD9)</f>
        <v>83628</v>
      </c>
      <c r="CA9" s="141">
        <v>20117</v>
      </c>
      <c r="CB9" s="141">
        <v>57939</v>
      </c>
      <c r="CC9" s="141">
        <v>0</v>
      </c>
      <c r="CD9" s="141">
        <v>5572</v>
      </c>
      <c r="CE9" s="141">
        <v>82509</v>
      </c>
      <c r="CF9" s="141">
        <v>0</v>
      </c>
      <c r="CG9" s="141">
        <v>0</v>
      </c>
      <c r="CH9" s="141">
        <f aca="true" t="shared" si="32" ref="CH9:CH54">SUM(BG9,+BO9,+CG9)</f>
        <v>174003</v>
      </c>
      <c r="CI9" s="141">
        <f aca="true" t="shared" si="33" ref="CI9:CI54">SUM(AE9,+BG9)</f>
        <v>0</v>
      </c>
      <c r="CJ9" s="141">
        <f aca="true" t="shared" si="34" ref="CJ9:CJ54">SUM(AF9,+BH9)</f>
        <v>0</v>
      </c>
      <c r="CK9" s="141">
        <f aca="true" t="shared" si="35" ref="CK9:CK54">SUM(AG9,+BI9)</f>
        <v>0</v>
      </c>
      <c r="CL9" s="141">
        <f aca="true" t="shared" si="36" ref="CL9:CL54">SUM(AH9,+BJ9)</f>
        <v>0</v>
      </c>
      <c r="CM9" s="141">
        <f aca="true" t="shared" si="37" ref="CM9:CM54">SUM(AI9,+BK9)</f>
        <v>0</v>
      </c>
      <c r="CN9" s="141">
        <f aca="true" t="shared" si="38" ref="CN9:CN54">SUM(AJ9,+BL9)</f>
        <v>0</v>
      </c>
      <c r="CO9" s="141">
        <f aca="true" t="shared" si="39" ref="CO9:CO54">SUM(AK9,+BM9)</f>
        <v>0</v>
      </c>
      <c r="CP9" s="141">
        <f aca="true" t="shared" si="40" ref="CP9:CP54">SUM(AL9,+BN9)</f>
        <v>15177</v>
      </c>
      <c r="CQ9" s="141">
        <f aca="true" t="shared" si="41" ref="CQ9:CQ54">SUM(AM9,+BO9)</f>
        <v>1406000</v>
      </c>
      <c r="CR9" s="141">
        <f aca="true" t="shared" si="42" ref="CR9:CR54">SUM(AN9,+BP9)</f>
        <v>135613</v>
      </c>
      <c r="CS9" s="141">
        <f aca="true" t="shared" si="43" ref="CS9:CS54">SUM(AO9,+BQ9)</f>
        <v>77985</v>
      </c>
      <c r="CT9" s="141">
        <f aca="true" t="shared" si="44" ref="CT9:CT54">SUM(AP9,+BR9)</f>
        <v>0</v>
      </c>
      <c r="CU9" s="141">
        <f aca="true" t="shared" si="45" ref="CU9:CU54">SUM(AQ9,+BS9)</f>
        <v>57628</v>
      </c>
      <c r="CV9" s="141">
        <f aca="true" t="shared" si="46" ref="CV9:CV54">SUM(AR9,+BT9)</f>
        <v>0</v>
      </c>
      <c r="CW9" s="141">
        <f aca="true" t="shared" si="47" ref="CW9:CW54">SUM(AS9,+BU9)</f>
        <v>576765</v>
      </c>
      <c r="CX9" s="141">
        <f aca="true" t="shared" si="48" ref="CX9:CX54">SUM(AT9,+BV9)</f>
        <v>112773</v>
      </c>
      <c r="CY9" s="141">
        <f aca="true" t="shared" si="49" ref="CY9:CY54">SUM(AU9,+BW9)</f>
        <v>463992</v>
      </c>
      <c r="CZ9" s="141">
        <f aca="true" t="shared" si="50" ref="CZ9:CZ54">SUM(AV9,+BX9)</f>
        <v>0</v>
      </c>
      <c r="DA9" s="141">
        <f aca="true" t="shared" si="51" ref="DA9:DA54">SUM(AW9,+BY9)</f>
        <v>5229</v>
      </c>
      <c r="DB9" s="141">
        <f aca="true" t="shared" si="52" ref="DB9:DB54">SUM(AX9,+BZ9)</f>
        <v>688393</v>
      </c>
      <c r="DC9" s="141">
        <f aca="true" t="shared" si="53" ref="DC9:DC54">SUM(AY9,+CA9)</f>
        <v>275242</v>
      </c>
      <c r="DD9" s="141">
        <f aca="true" t="shared" si="54" ref="DD9:DD54">SUM(AZ9,+CB9)</f>
        <v>239691</v>
      </c>
      <c r="DE9" s="141">
        <f aca="true" t="shared" si="55" ref="DE9:DE54">SUM(BA9,+CC9)</f>
        <v>150705</v>
      </c>
      <c r="DF9" s="141">
        <f aca="true" t="shared" si="56" ref="DF9:DF54">SUM(BB9,+CD9)</f>
        <v>22755</v>
      </c>
      <c r="DG9" s="141">
        <f aca="true" t="shared" si="57" ref="DG9:DG54">SUM(BC9,+CE9)</f>
        <v>149495</v>
      </c>
      <c r="DH9" s="141">
        <f aca="true" t="shared" si="58" ref="DH9:DH54">SUM(BD9,+CF9)</f>
        <v>0</v>
      </c>
      <c r="DI9" s="141">
        <f aca="true" t="shared" si="59" ref="DI9:DI54">SUM(BE9,+CG9)</f>
        <v>0</v>
      </c>
      <c r="DJ9" s="141">
        <f aca="true" t="shared" si="60" ref="DJ9:DJ54">SUM(BF9,+CH9)</f>
        <v>1406000</v>
      </c>
    </row>
    <row r="10" spans="1:114" ht="12" customHeight="1">
      <c r="A10" s="142" t="s">
        <v>121</v>
      </c>
      <c r="B10" s="140" t="s">
        <v>328</v>
      </c>
      <c r="C10" s="142" t="s">
        <v>375</v>
      </c>
      <c r="D10" s="141">
        <f t="shared" si="6"/>
        <v>454271</v>
      </c>
      <c r="E10" s="141">
        <f t="shared" si="7"/>
        <v>11</v>
      </c>
      <c r="F10" s="141">
        <v>0</v>
      </c>
      <c r="G10" s="141">
        <v>0</v>
      </c>
      <c r="H10" s="141">
        <v>0</v>
      </c>
      <c r="I10" s="141">
        <v>0</v>
      </c>
      <c r="J10" s="141"/>
      <c r="K10" s="141">
        <v>11</v>
      </c>
      <c r="L10" s="141">
        <v>454260</v>
      </c>
      <c r="M10" s="141">
        <f t="shared" si="8"/>
        <v>40638</v>
      </c>
      <c r="N10" s="141">
        <f t="shared" si="9"/>
        <v>9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9</v>
      </c>
      <c r="U10" s="141">
        <v>40629</v>
      </c>
      <c r="V10" s="141">
        <f t="shared" si="10"/>
        <v>494909</v>
      </c>
      <c r="W10" s="141">
        <f t="shared" si="11"/>
        <v>20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0</v>
      </c>
      <c r="AB10" s="141">
        <f t="shared" si="16"/>
        <v>0</v>
      </c>
      <c r="AC10" s="141">
        <f t="shared" si="17"/>
        <v>20</v>
      </c>
      <c r="AD10" s="141">
        <f t="shared" si="18"/>
        <v>494889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98910</v>
      </c>
      <c r="AN10" s="141">
        <f t="shared" si="22"/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98910</v>
      </c>
      <c r="AY10" s="141">
        <v>98910</v>
      </c>
      <c r="AZ10" s="141">
        <v>0</v>
      </c>
      <c r="BA10" s="141">
        <v>0</v>
      </c>
      <c r="BB10" s="141">
        <v>0</v>
      </c>
      <c r="BC10" s="141">
        <v>344854</v>
      </c>
      <c r="BD10" s="141">
        <v>0</v>
      </c>
      <c r="BE10" s="141">
        <v>10507</v>
      </c>
      <c r="BF10" s="141">
        <f t="shared" si="25"/>
        <v>109417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0</v>
      </c>
      <c r="BP10" s="141">
        <f t="shared" si="2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40638</v>
      </c>
      <c r="CF10" s="141">
        <v>0</v>
      </c>
      <c r="CG10" s="141">
        <v>0</v>
      </c>
      <c r="CH10" s="141">
        <f t="shared" si="32"/>
        <v>0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98910</v>
      </c>
      <c r="CR10" s="141">
        <f t="shared" si="42"/>
        <v>0</v>
      </c>
      <c r="CS10" s="141">
        <f t="shared" si="43"/>
        <v>0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0</v>
      </c>
      <c r="CX10" s="141">
        <f t="shared" si="48"/>
        <v>0</v>
      </c>
      <c r="CY10" s="141">
        <f t="shared" si="49"/>
        <v>0</v>
      </c>
      <c r="CZ10" s="141">
        <f t="shared" si="50"/>
        <v>0</v>
      </c>
      <c r="DA10" s="141">
        <f t="shared" si="51"/>
        <v>0</v>
      </c>
      <c r="DB10" s="141">
        <f t="shared" si="52"/>
        <v>98910</v>
      </c>
      <c r="DC10" s="141">
        <f t="shared" si="53"/>
        <v>98910</v>
      </c>
      <c r="DD10" s="141">
        <f t="shared" si="54"/>
        <v>0</v>
      </c>
      <c r="DE10" s="141">
        <f t="shared" si="55"/>
        <v>0</v>
      </c>
      <c r="DF10" s="141">
        <f t="shared" si="56"/>
        <v>0</v>
      </c>
      <c r="DG10" s="141">
        <f t="shared" si="57"/>
        <v>385492</v>
      </c>
      <c r="DH10" s="141">
        <f t="shared" si="58"/>
        <v>0</v>
      </c>
      <c r="DI10" s="141">
        <f t="shared" si="59"/>
        <v>10507</v>
      </c>
      <c r="DJ10" s="141">
        <f t="shared" si="60"/>
        <v>109417</v>
      </c>
    </row>
    <row r="11" spans="1:114" ht="12" customHeight="1">
      <c r="A11" s="142" t="s">
        <v>121</v>
      </c>
      <c r="B11" s="140" t="s">
        <v>329</v>
      </c>
      <c r="C11" s="142" t="s">
        <v>376</v>
      </c>
      <c r="D11" s="141">
        <f t="shared" si="6"/>
        <v>1185881</v>
      </c>
      <c r="E11" s="141">
        <f t="shared" si="7"/>
        <v>165506</v>
      </c>
      <c r="F11" s="141">
        <v>0</v>
      </c>
      <c r="G11" s="141">
        <v>0</v>
      </c>
      <c r="H11" s="141">
        <v>0</v>
      </c>
      <c r="I11" s="141">
        <v>156843</v>
      </c>
      <c r="J11" s="141"/>
      <c r="K11" s="141">
        <v>8663</v>
      </c>
      <c r="L11" s="141">
        <v>1020375</v>
      </c>
      <c r="M11" s="141">
        <f t="shared" si="8"/>
        <v>357343</v>
      </c>
      <c r="N11" s="141">
        <f t="shared" si="9"/>
        <v>171119</v>
      </c>
      <c r="O11" s="141">
        <v>8968</v>
      </c>
      <c r="P11" s="141">
        <v>8968</v>
      </c>
      <c r="Q11" s="141">
        <v>0</v>
      </c>
      <c r="R11" s="141">
        <v>153183</v>
      </c>
      <c r="S11" s="141"/>
      <c r="T11" s="141">
        <v>0</v>
      </c>
      <c r="U11" s="141">
        <v>186224</v>
      </c>
      <c r="V11" s="141">
        <f t="shared" si="10"/>
        <v>1543224</v>
      </c>
      <c r="W11" s="141">
        <f t="shared" si="11"/>
        <v>336625</v>
      </c>
      <c r="X11" s="141">
        <f t="shared" si="12"/>
        <v>8968</v>
      </c>
      <c r="Y11" s="141">
        <f t="shared" si="13"/>
        <v>8968</v>
      </c>
      <c r="Z11" s="141">
        <f t="shared" si="14"/>
        <v>0</v>
      </c>
      <c r="AA11" s="141">
        <f t="shared" si="15"/>
        <v>310026</v>
      </c>
      <c r="AB11" s="141">
        <f t="shared" si="16"/>
        <v>0</v>
      </c>
      <c r="AC11" s="141">
        <f t="shared" si="17"/>
        <v>8663</v>
      </c>
      <c r="AD11" s="141">
        <f t="shared" si="18"/>
        <v>1206599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648498</v>
      </c>
      <c r="AN11" s="141">
        <f t="shared" si="22"/>
        <v>316879</v>
      </c>
      <c r="AO11" s="141">
        <v>34808</v>
      </c>
      <c r="AP11" s="141">
        <v>201871</v>
      </c>
      <c r="AQ11" s="141">
        <v>56140</v>
      </c>
      <c r="AR11" s="141">
        <v>24060</v>
      </c>
      <c r="AS11" s="141">
        <f t="shared" si="23"/>
        <v>65983</v>
      </c>
      <c r="AT11" s="141">
        <v>10573</v>
      </c>
      <c r="AU11" s="141">
        <v>30566</v>
      </c>
      <c r="AV11" s="141">
        <v>24844</v>
      </c>
      <c r="AW11" s="141">
        <v>11865</v>
      </c>
      <c r="AX11" s="141">
        <f t="shared" si="24"/>
        <v>253771</v>
      </c>
      <c r="AY11" s="141">
        <v>183945</v>
      </c>
      <c r="AZ11" s="141">
        <v>69826</v>
      </c>
      <c r="BA11" s="141">
        <v>0</v>
      </c>
      <c r="BB11" s="141">
        <v>0</v>
      </c>
      <c r="BC11" s="141">
        <v>369810</v>
      </c>
      <c r="BD11" s="141">
        <v>0</v>
      </c>
      <c r="BE11" s="141">
        <v>167573</v>
      </c>
      <c r="BF11" s="141">
        <f t="shared" si="25"/>
        <v>816071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357343</v>
      </c>
      <c r="BP11" s="141">
        <f t="shared" si="29"/>
        <v>78303</v>
      </c>
      <c r="BQ11" s="141">
        <v>27845</v>
      </c>
      <c r="BR11" s="141">
        <v>0</v>
      </c>
      <c r="BS11" s="141">
        <v>50458</v>
      </c>
      <c r="BT11" s="141">
        <v>0</v>
      </c>
      <c r="BU11" s="141">
        <f t="shared" si="30"/>
        <v>100144</v>
      </c>
      <c r="BV11" s="141">
        <v>0</v>
      </c>
      <c r="BW11" s="141">
        <v>100144</v>
      </c>
      <c r="BX11" s="141">
        <v>0</v>
      </c>
      <c r="BY11" s="141">
        <v>0</v>
      </c>
      <c r="BZ11" s="141">
        <f t="shared" si="31"/>
        <v>178896</v>
      </c>
      <c r="CA11" s="141">
        <v>178896</v>
      </c>
      <c r="CB11" s="141">
        <v>0</v>
      </c>
      <c r="CC11" s="141">
        <v>0</v>
      </c>
      <c r="CD11" s="141">
        <v>0</v>
      </c>
      <c r="CE11" s="141">
        <v>0</v>
      </c>
      <c r="CF11" s="141">
        <v>0</v>
      </c>
      <c r="CG11" s="141">
        <v>0</v>
      </c>
      <c r="CH11" s="141">
        <f t="shared" si="32"/>
        <v>357343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1005841</v>
      </c>
      <c r="CR11" s="141">
        <f t="shared" si="42"/>
        <v>395182</v>
      </c>
      <c r="CS11" s="141">
        <f t="shared" si="43"/>
        <v>62653</v>
      </c>
      <c r="CT11" s="141">
        <f t="shared" si="44"/>
        <v>201871</v>
      </c>
      <c r="CU11" s="141">
        <f t="shared" si="45"/>
        <v>106598</v>
      </c>
      <c r="CV11" s="141">
        <f t="shared" si="46"/>
        <v>24060</v>
      </c>
      <c r="CW11" s="141">
        <f t="shared" si="47"/>
        <v>166127</v>
      </c>
      <c r="CX11" s="141">
        <f t="shared" si="48"/>
        <v>10573</v>
      </c>
      <c r="CY11" s="141">
        <f t="shared" si="49"/>
        <v>130710</v>
      </c>
      <c r="CZ11" s="141">
        <f t="shared" si="50"/>
        <v>24844</v>
      </c>
      <c r="DA11" s="141">
        <f t="shared" si="51"/>
        <v>11865</v>
      </c>
      <c r="DB11" s="141">
        <f t="shared" si="52"/>
        <v>432667</v>
      </c>
      <c r="DC11" s="141">
        <f t="shared" si="53"/>
        <v>362841</v>
      </c>
      <c r="DD11" s="141">
        <f t="shared" si="54"/>
        <v>69826</v>
      </c>
      <c r="DE11" s="141">
        <f t="shared" si="55"/>
        <v>0</v>
      </c>
      <c r="DF11" s="141">
        <f t="shared" si="56"/>
        <v>0</v>
      </c>
      <c r="DG11" s="141">
        <f t="shared" si="57"/>
        <v>369810</v>
      </c>
      <c r="DH11" s="141">
        <f t="shared" si="58"/>
        <v>0</v>
      </c>
      <c r="DI11" s="141">
        <f t="shared" si="59"/>
        <v>167573</v>
      </c>
      <c r="DJ11" s="141">
        <f t="shared" si="60"/>
        <v>1173414</v>
      </c>
    </row>
    <row r="12" spans="1:114" ht="12" customHeight="1">
      <c r="A12" s="142" t="s">
        <v>121</v>
      </c>
      <c r="B12" s="140" t="s">
        <v>330</v>
      </c>
      <c r="C12" s="142" t="s">
        <v>377</v>
      </c>
      <c r="D12" s="141">
        <f t="shared" si="6"/>
        <v>578102</v>
      </c>
      <c r="E12" s="141">
        <f t="shared" si="7"/>
        <v>34246</v>
      </c>
      <c r="F12" s="141">
        <v>0</v>
      </c>
      <c r="G12" s="141">
        <v>0</v>
      </c>
      <c r="H12" s="141">
        <v>0</v>
      </c>
      <c r="I12" s="141">
        <v>2693</v>
      </c>
      <c r="J12" s="141"/>
      <c r="K12" s="141">
        <v>31553</v>
      </c>
      <c r="L12" s="141">
        <v>543856</v>
      </c>
      <c r="M12" s="141">
        <f t="shared" si="8"/>
        <v>141388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141388</v>
      </c>
      <c r="V12" s="141">
        <f t="shared" si="10"/>
        <v>719490</v>
      </c>
      <c r="W12" s="141">
        <f t="shared" si="11"/>
        <v>34246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2693</v>
      </c>
      <c r="AB12" s="141">
        <f t="shared" si="16"/>
        <v>0</v>
      </c>
      <c r="AC12" s="141">
        <f t="shared" si="17"/>
        <v>31553</v>
      </c>
      <c r="AD12" s="141">
        <f t="shared" si="18"/>
        <v>685244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229640</v>
      </c>
      <c r="AN12" s="141">
        <f t="shared" si="22"/>
        <v>32474</v>
      </c>
      <c r="AO12" s="141">
        <v>32474</v>
      </c>
      <c r="AP12" s="141">
        <v>0</v>
      </c>
      <c r="AQ12" s="141">
        <v>0</v>
      </c>
      <c r="AR12" s="141">
        <v>0</v>
      </c>
      <c r="AS12" s="141">
        <f t="shared" si="23"/>
        <v>17499</v>
      </c>
      <c r="AT12" s="141">
        <v>528</v>
      </c>
      <c r="AU12" s="141">
        <v>14436</v>
      </c>
      <c r="AV12" s="141">
        <v>2535</v>
      </c>
      <c r="AW12" s="141">
        <v>0</v>
      </c>
      <c r="AX12" s="141">
        <f t="shared" si="24"/>
        <v>179667</v>
      </c>
      <c r="AY12" s="141">
        <v>75520</v>
      </c>
      <c r="AZ12" s="141">
        <v>91459</v>
      </c>
      <c r="BA12" s="141">
        <v>7889</v>
      </c>
      <c r="BB12" s="141">
        <v>4799</v>
      </c>
      <c r="BC12" s="141">
        <v>245153</v>
      </c>
      <c r="BD12" s="141">
        <v>0</v>
      </c>
      <c r="BE12" s="141">
        <v>103309</v>
      </c>
      <c r="BF12" s="141">
        <f t="shared" si="25"/>
        <v>332949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141388</v>
      </c>
      <c r="CF12" s="141">
        <v>0</v>
      </c>
      <c r="CG12" s="141">
        <v>0</v>
      </c>
      <c r="CH12" s="141">
        <f t="shared" si="32"/>
        <v>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229640</v>
      </c>
      <c r="CR12" s="141">
        <f t="shared" si="42"/>
        <v>32474</v>
      </c>
      <c r="CS12" s="141">
        <f t="shared" si="43"/>
        <v>32474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17499</v>
      </c>
      <c r="CX12" s="141">
        <f t="shared" si="48"/>
        <v>528</v>
      </c>
      <c r="CY12" s="141">
        <f t="shared" si="49"/>
        <v>14436</v>
      </c>
      <c r="CZ12" s="141">
        <f t="shared" si="50"/>
        <v>2535</v>
      </c>
      <c r="DA12" s="141">
        <f t="shared" si="51"/>
        <v>0</v>
      </c>
      <c r="DB12" s="141">
        <f t="shared" si="52"/>
        <v>179667</v>
      </c>
      <c r="DC12" s="141">
        <f t="shared" si="53"/>
        <v>75520</v>
      </c>
      <c r="DD12" s="141">
        <f t="shared" si="54"/>
        <v>91459</v>
      </c>
      <c r="DE12" s="141">
        <f t="shared" si="55"/>
        <v>7889</v>
      </c>
      <c r="DF12" s="141">
        <f t="shared" si="56"/>
        <v>4799</v>
      </c>
      <c r="DG12" s="141">
        <f t="shared" si="57"/>
        <v>386541</v>
      </c>
      <c r="DH12" s="141">
        <f t="shared" si="58"/>
        <v>0</v>
      </c>
      <c r="DI12" s="141">
        <f t="shared" si="59"/>
        <v>103309</v>
      </c>
      <c r="DJ12" s="141">
        <f t="shared" si="60"/>
        <v>332949</v>
      </c>
    </row>
    <row r="13" spans="1:114" ht="12" customHeight="1">
      <c r="A13" s="142" t="s">
        <v>121</v>
      </c>
      <c r="B13" s="140" t="s">
        <v>331</v>
      </c>
      <c r="C13" s="142" t="s">
        <v>378</v>
      </c>
      <c r="D13" s="141">
        <f t="shared" si="6"/>
        <v>561782</v>
      </c>
      <c r="E13" s="141">
        <f t="shared" si="7"/>
        <v>432355</v>
      </c>
      <c r="F13" s="141">
        <v>0</v>
      </c>
      <c r="G13" s="141">
        <v>0</v>
      </c>
      <c r="H13" s="141">
        <v>0</v>
      </c>
      <c r="I13" s="141">
        <v>61196</v>
      </c>
      <c r="J13" s="141"/>
      <c r="K13" s="141">
        <v>371159</v>
      </c>
      <c r="L13" s="141">
        <v>129427</v>
      </c>
      <c r="M13" s="141">
        <f t="shared" si="8"/>
        <v>111144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111144</v>
      </c>
      <c r="V13" s="141">
        <f t="shared" si="10"/>
        <v>672926</v>
      </c>
      <c r="W13" s="141">
        <f t="shared" si="11"/>
        <v>432355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61196</v>
      </c>
      <c r="AB13" s="141">
        <f t="shared" si="16"/>
        <v>0</v>
      </c>
      <c r="AC13" s="141">
        <f t="shared" si="17"/>
        <v>371159</v>
      </c>
      <c r="AD13" s="141">
        <f t="shared" si="18"/>
        <v>240571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190623</v>
      </c>
      <c r="AN13" s="141">
        <f t="shared" si="22"/>
        <v>21100</v>
      </c>
      <c r="AO13" s="141">
        <v>7933</v>
      </c>
      <c r="AP13" s="141">
        <v>13167</v>
      </c>
      <c r="AQ13" s="141">
        <v>0</v>
      </c>
      <c r="AR13" s="141">
        <v>0</v>
      </c>
      <c r="AS13" s="141">
        <f t="shared" si="23"/>
        <v>2355</v>
      </c>
      <c r="AT13" s="141">
        <v>2355</v>
      </c>
      <c r="AU13" s="141">
        <v>0</v>
      </c>
      <c r="AV13" s="141">
        <v>0</v>
      </c>
      <c r="AW13" s="141">
        <v>0</v>
      </c>
      <c r="AX13" s="141">
        <f t="shared" si="24"/>
        <v>167168</v>
      </c>
      <c r="AY13" s="141">
        <v>124085</v>
      </c>
      <c r="AZ13" s="141">
        <v>0</v>
      </c>
      <c r="BA13" s="141">
        <v>0</v>
      </c>
      <c r="BB13" s="141">
        <v>43083</v>
      </c>
      <c r="BC13" s="141">
        <v>371159</v>
      </c>
      <c r="BD13" s="141">
        <v>0</v>
      </c>
      <c r="BE13" s="141">
        <v>0</v>
      </c>
      <c r="BF13" s="141">
        <f t="shared" si="25"/>
        <v>190623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40754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17863</v>
      </c>
      <c r="BV13" s="141">
        <v>0</v>
      </c>
      <c r="BW13" s="141">
        <v>17863</v>
      </c>
      <c r="BX13" s="141">
        <v>0</v>
      </c>
      <c r="BY13" s="141">
        <v>0</v>
      </c>
      <c r="BZ13" s="141">
        <f t="shared" si="31"/>
        <v>22891</v>
      </c>
      <c r="CA13" s="141">
        <v>0</v>
      </c>
      <c r="CB13" s="141">
        <v>10959</v>
      </c>
      <c r="CC13" s="141">
        <v>11932</v>
      </c>
      <c r="CD13" s="141">
        <v>0</v>
      </c>
      <c r="CE13" s="141">
        <v>70390</v>
      </c>
      <c r="CF13" s="141">
        <v>0</v>
      </c>
      <c r="CG13" s="141">
        <v>0</v>
      </c>
      <c r="CH13" s="141">
        <f t="shared" si="32"/>
        <v>40754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231377</v>
      </c>
      <c r="CR13" s="141">
        <f t="shared" si="42"/>
        <v>21100</v>
      </c>
      <c r="CS13" s="141">
        <f t="shared" si="43"/>
        <v>7933</v>
      </c>
      <c r="CT13" s="141">
        <f t="shared" si="44"/>
        <v>13167</v>
      </c>
      <c r="CU13" s="141">
        <f t="shared" si="45"/>
        <v>0</v>
      </c>
      <c r="CV13" s="141">
        <f t="shared" si="46"/>
        <v>0</v>
      </c>
      <c r="CW13" s="141">
        <f t="shared" si="47"/>
        <v>20218</v>
      </c>
      <c r="CX13" s="141">
        <f t="shared" si="48"/>
        <v>2355</v>
      </c>
      <c r="CY13" s="141">
        <f t="shared" si="49"/>
        <v>17863</v>
      </c>
      <c r="CZ13" s="141">
        <f t="shared" si="50"/>
        <v>0</v>
      </c>
      <c r="DA13" s="141">
        <f t="shared" si="51"/>
        <v>0</v>
      </c>
      <c r="DB13" s="141">
        <f t="shared" si="52"/>
        <v>190059</v>
      </c>
      <c r="DC13" s="141">
        <f t="shared" si="53"/>
        <v>124085</v>
      </c>
      <c r="DD13" s="141">
        <f t="shared" si="54"/>
        <v>10959</v>
      </c>
      <c r="DE13" s="141">
        <f t="shared" si="55"/>
        <v>11932</v>
      </c>
      <c r="DF13" s="141">
        <f t="shared" si="56"/>
        <v>43083</v>
      </c>
      <c r="DG13" s="141">
        <f t="shared" si="57"/>
        <v>441549</v>
      </c>
      <c r="DH13" s="141">
        <f t="shared" si="58"/>
        <v>0</v>
      </c>
      <c r="DI13" s="141">
        <f t="shared" si="59"/>
        <v>0</v>
      </c>
      <c r="DJ13" s="141">
        <f t="shared" si="60"/>
        <v>231377</v>
      </c>
    </row>
    <row r="14" spans="1:114" ht="12" customHeight="1">
      <c r="A14" s="142" t="s">
        <v>121</v>
      </c>
      <c r="B14" s="140" t="s">
        <v>332</v>
      </c>
      <c r="C14" s="142" t="s">
        <v>379</v>
      </c>
      <c r="D14" s="141">
        <f t="shared" si="6"/>
        <v>471926</v>
      </c>
      <c r="E14" s="141">
        <f t="shared" si="7"/>
        <v>41176</v>
      </c>
      <c r="F14" s="141">
        <v>0</v>
      </c>
      <c r="G14" s="141">
        <v>0</v>
      </c>
      <c r="H14" s="141">
        <v>0</v>
      </c>
      <c r="I14" s="141">
        <v>41138</v>
      </c>
      <c r="J14" s="141"/>
      <c r="K14" s="141">
        <v>38</v>
      </c>
      <c r="L14" s="141">
        <v>430750</v>
      </c>
      <c r="M14" s="141">
        <f t="shared" si="8"/>
        <v>94774</v>
      </c>
      <c r="N14" s="141">
        <f t="shared" si="9"/>
        <v>20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20</v>
      </c>
      <c r="U14" s="141">
        <v>94754</v>
      </c>
      <c r="V14" s="141">
        <f t="shared" si="10"/>
        <v>566700</v>
      </c>
      <c r="W14" s="141">
        <f t="shared" si="11"/>
        <v>41196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41138</v>
      </c>
      <c r="AB14" s="141">
        <f t="shared" si="16"/>
        <v>0</v>
      </c>
      <c r="AC14" s="141">
        <f t="shared" si="17"/>
        <v>58</v>
      </c>
      <c r="AD14" s="141">
        <f t="shared" si="18"/>
        <v>525504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75791</v>
      </c>
      <c r="AM14" s="141">
        <f t="shared" si="21"/>
        <v>215427</v>
      </c>
      <c r="AN14" s="141">
        <f t="shared" si="22"/>
        <v>20833</v>
      </c>
      <c r="AO14" s="141">
        <v>20833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194594</v>
      </c>
      <c r="AY14" s="141">
        <v>194594</v>
      </c>
      <c r="AZ14" s="141">
        <v>0</v>
      </c>
      <c r="BA14" s="141">
        <v>0</v>
      </c>
      <c r="BB14" s="141">
        <v>0</v>
      </c>
      <c r="BC14" s="141">
        <v>149774</v>
      </c>
      <c r="BD14" s="141">
        <v>0</v>
      </c>
      <c r="BE14" s="141">
        <v>30934</v>
      </c>
      <c r="BF14" s="141">
        <f t="shared" si="25"/>
        <v>246361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15316</v>
      </c>
      <c r="BO14" s="141">
        <f t="shared" si="28"/>
        <v>56011</v>
      </c>
      <c r="BP14" s="141">
        <f t="shared" si="29"/>
        <v>10417</v>
      </c>
      <c r="BQ14" s="141">
        <v>10417</v>
      </c>
      <c r="BR14" s="141">
        <v>0</v>
      </c>
      <c r="BS14" s="141">
        <v>0</v>
      </c>
      <c r="BT14" s="141">
        <v>0</v>
      </c>
      <c r="BU14" s="141">
        <f t="shared" si="30"/>
        <v>45594</v>
      </c>
      <c r="BV14" s="141">
        <v>0</v>
      </c>
      <c r="BW14" s="141">
        <v>45594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23285</v>
      </c>
      <c r="CF14" s="141">
        <v>0</v>
      </c>
      <c r="CG14" s="141">
        <v>162</v>
      </c>
      <c r="CH14" s="141">
        <f t="shared" si="32"/>
        <v>56173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91107</v>
      </c>
      <c r="CQ14" s="141">
        <f t="shared" si="41"/>
        <v>271438</v>
      </c>
      <c r="CR14" s="141">
        <f t="shared" si="42"/>
        <v>31250</v>
      </c>
      <c r="CS14" s="141">
        <f t="shared" si="43"/>
        <v>31250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45594</v>
      </c>
      <c r="CX14" s="141">
        <f t="shared" si="48"/>
        <v>0</v>
      </c>
      <c r="CY14" s="141">
        <f t="shared" si="49"/>
        <v>45594</v>
      </c>
      <c r="CZ14" s="141">
        <f t="shared" si="50"/>
        <v>0</v>
      </c>
      <c r="DA14" s="141">
        <f t="shared" si="51"/>
        <v>0</v>
      </c>
      <c r="DB14" s="141">
        <f t="shared" si="52"/>
        <v>194594</v>
      </c>
      <c r="DC14" s="141">
        <f t="shared" si="53"/>
        <v>194594</v>
      </c>
      <c r="DD14" s="141">
        <f t="shared" si="54"/>
        <v>0</v>
      </c>
      <c r="DE14" s="141">
        <f t="shared" si="55"/>
        <v>0</v>
      </c>
      <c r="DF14" s="141">
        <f t="shared" si="56"/>
        <v>0</v>
      </c>
      <c r="DG14" s="141">
        <f t="shared" si="57"/>
        <v>173059</v>
      </c>
      <c r="DH14" s="141">
        <f t="shared" si="58"/>
        <v>0</v>
      </c>
      <c r="DI14" s="141">
        <f t="shared" si="59"/>
        <v>31096</v>
      </c>
      <c r="DJ14" s="141">
        <f t="shared" si="60"/>
        <v>302534</v>
      </c>
    </row>
    <row r="15" spans="1:114" ht="12" customHeight="1">
      <c r="A15" s="142" t="s">
        <v>121</v>
      </c>
      <c r="B15" s="140" t="s">
        <v>333</v>
      </c>
      <c r="C15" s="142" t="s">
        <v>380</v>
      </c>
      <c r="D15" s="141">
        <f t="shared" si="6"/>
        <v>889453</v>
      </c>
      <c r="E15" s="141">
        <f t="shared" si="7"/>
        <v>115353</v>
      </c>
      <c r="F15" s="141">
        <v>0</v>
      </c>
      <c r="G15" s="141">
        <v>17234</v>
      </c>
      <c r="H15" s="141">
        <v>32700</v>
      </c>
      <c r="I15" s="141">
        <v>61543</v>
      </c>
      <c r="J15" s="141"/>
      <c r="K15" s="141">
        <v>3876</v>
      </c>
      <c r="L15" s="141">
        <v>774100</v>
      </c>
      <c r="M15" s="141">
        <f t="shared" si="8"/>
        <v>126457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126457</v>
      </c>
      <c r="V15" s="141">
        <f t="shared" si="10"/>
        <v>1015910</v>
      </c>
      <c r="W15" s="141">
        <f t="shared" si="11"/>
        <v>115353</v>
      </c>
      <c r="X15" s="141">
        <f t="shared" si="12"/>
        <v>0</v>
      </c>
      <c r="Y15" s="141">
        <f t="shared" si="13"/>
        <v>17234</v>
      </c>
      <c r="Z15" s="141">
        <f t="shared" si="14"/>
        <v>32700</v>
      </c>
      <c r="AA15" s="141">
        <f t="shared" si="15"/>
        <v>61543</v>
      </c>
      <c r="AB15" s="141">
        <f t="shared" si="16"/>
        <v>0</v>
      </c>
      <c r="AC15" s="141">
        <f t="shared" si="17"/>
        <v>3876</v>
      </c>
      <c r="AD15" s="141">
        <f t="shared" si="18"/>
        <v>900557</v>
      </c>
      <c r="AE15" s="141">
        <f t="shared" si="19"/>
        <v>51828</v>
      </c>
      <c r="AF15" s="141">
        <f t="shared" si="20"/>
        <v>50489</v>
      </c>
      <c r="AG15" s="141">
        <v>0</v>
      </c>
      <c r="AH15" s="141">
        <v>50489</v>
      </c>
      <c r="AI15" s="141">
        <v>0</v>
      </c>
      <c r="AJ15" s="141">
        <v>0</v>
      </c>
      <c r="AK15" s="141">
        <v>1339</v>
      </c>
      <c r="AL15" s="141">
        <v>65929</v>
      </c>
      <c r="AM15" s="141">
        <f t="shared" si="21"/>
        <v>678192</v>
      </c>
      <c r="AN15" s="141">
        <f t="shared" si="22"/>
        <v>66357</v>
      </c>
      <c r="AO15" s="141">
        <v>59615</v>
      </c>
      <c r="AP15" s="141">
        <v>0</v>
      </c>
      <c r="AQ15" s="141">
        <v>4495</v>
      </c>
      <c r="AR15" s="141">
        <v>2247</v>
      </c>
      <c r="AS15" s="141">
        <f t="shared" si="23"/>
        <v>324098</v>
      </c>
      <c r="AT15" s="141">
        <v>0</v>
      </c>
      <c r="AU15" s="141">
        <v>321640</v>
      </c>
      <c r="AV15" s="141">
        <v>2458</v>
      </c>
      <c r="AW15" s="141">
        <v>0</v>
      </c>
      <c r="AX15" s="141">
        <f t="shared" si="24"/>
        <v>283316</v>
      </c>
      <c r="AY15" s="141">
        <v>138252</v>
      </c>
      <c r="AZ15" s="141">
        <v>31811</v>
      </c>
      <c r="BA15" s="141">
        <v>113253</v>
      </c>
      <c r="BB15" s="141">
        <v>0</v>
      </c>
      <c r="BC15" s="141">
        <v>93504</v>
      </c>
      <c r="BD15" s="141">
        <v>4421</v>
      </c>
      <c r="BE15" s="141">
        <v>0</v>
      </c>
      <c r="BF15" s="141">
        <f t="shared" si="25"/>
        <v>730020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126457</v>
      </c>
      <c r="CF15" s="141">
        <v>0</v>
      </c>
      <c r="CG15" s="141">
        <v>0</v>
      </c>
      <c r="CH15" s="141">
        <f t="shared" si="32"/>
        <v>0</v>
      </c>
      <c r="CI15" s="141">
        <f t="shared" si="33"/>
        <v>51828</v>
      </c>
      <c r="CJ15" s="141">
        <f t="shared" si="34"/>
        <v>50489</v>
      </c>
      <c r="CK15" s="141">
        <f t="shared" si="35"/>
        <v>0</v>
      </c>
      <c r="CL15" s="141">
        <f t="shared" si="36"/>
        <v>50489</v>
      </c>
      <c r="CM15" s="141">
        <f t="shared" si="37"/>
        <v>0</v>
      </c>
      <c r="CN15" s="141">
        <f t="shared" si="38"/>
        <v>0</v>
      </c>
      <c r="CO15" s="141">
        <f t="shared" si="39"/>
        <v>1339</v>
      </c>
      <c r="CP15" s="141">
        <f t="shared" si="40"/>
        <v>65929</v>
      </c>
      <c r="CQ15" s="141">
        <f t="shared" si="41"/>
        <v>678192</v>
      </c>
      <c r="CR15" s="141">
        <f t="shared" si="42"/>
        <v>66357</v>
      </c>
      <c r="CS15" s="141">
        <f t="shared" si="43"/>
        <v>59615</v>
      </c>
      <c r="CT15" s="141">
        <f t="shared" si="44"/>
        <v>0</v>
      </c>
      <c r="CU15" s="141">
        <f t="shared" si="45"/>
        <v>4495</v>
      </c>
      <c r="CV15" s="141">
        <f t="shared" si="46"/>
        <v>2247</v>
      </c>
      <c r="CW15" s="141">
        <f t="shared" si="47"/>
        <v>324098</v>
      </c>
      <c r="CX15" s="141">
        <f t="shared" si="48"/>
        <v>0</v>
      </c>
      <c r="CY15" s="141">
        <f t="shared" si="49"/>
        <v>321640</v>
      </c>
      <c r="CZ15" s="141">
        <f t="shared" si="50"/>
        <v>2458</v>
      </c>
      <c r="DA15" s="141">
        <f t="shared" si="51"/>
        <v>0</v>
      </c>
      <c r="DB15" s="141">
        <f t="shared" si="52"/>
        <v>283316</v>
      </c>
      <c r="DC15" s="141">
        <f t="shared" si="53"/>
        <v>138252</v>
      </c>
      <c r="DD15" s="141">
        <f t="shared" si="54"/>
        <v>31811</v>
      </c>
      <c r="DE15" s="141">
        <f t="shared" si="55"/>
        <v>113253</v>
      </c>
      <c r="DF15" s="141">
        <f t="shared" si="56"/>
        <v>0</v>
      </c>
      <c r="DG15" s="141">
        <f t="shared" si="57"/>
        <v>219961</v>
      </c>
      <c r="DH15" s="141">
        <f t="shared" si="58"/>
        <v>4421</v>
      </c>
      <c r="DI15" s="141">
        <f t="shared" si="59"/>
        <v>0</v>
      </c>
      <c r="DJ15" s="141">
        <f t="shared" si="60"/>
        <v>730020</v>
      </c>
    </row>
    <row r="16" spans="1:114" ht="12" customHeight="1">
      <c r="A16" s="142" t="s">
        <v>121</v>
      </c>
      <c r="B16" s="140" t="s">
        <v>334</v>
      </c>
      <c r="C16" s="142" t="s">
        <v>381</v>
      </c>
      <c r="D16" s="141">
        <f t="shared" si="6"/>
        <v>204916</v>
      </c>
      <c r="E16" s="141">
        <f t="shared" si="7"/>
        <v>0</v>
      </c>
      <c r="F16" s="141">
        <v>0</v>
      </c>
      <c r="G16" s="141">
        <v>0</v>
      </c>
      <c r="H16" s="141">
        <v>0</v>
      </c>
      <c r="I16" s="141">
        <v>0</v>
      </c>
      <c r="J16" s="141"/>
      <c r="K16" s="141">
        <v>0</v>
      </c>
      <c r="L16" s="141">
        <v>204916</v>
      </c>
      <c r="M16" s="141">
        <f t="shared" si="8"/>
        <v>50755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50755</v>
      </c>
      <c r="V16" s="141">
        <f t="shared" si="10"/>
        <v>255671</v>
      </c>
      <c r="W16" s="141">
        <f t="shared" si="11"/>
        <v>0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0</v>
      </c>
      <c r="AB16" s="141">
        <f t="shared" si="16"/>
        <v>0</v>
      </c>
      <c r="AC16" s="141">
        <f t="shared" si="17"/>
        <v>0</v>
      </c>
      <c r="AD16" s="141">
        <f t="shared" si="18"/>
        <v>255671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23314</v>
      </c>
      <c r="AM16" s="141">
        <f t="shared" si="21"/>
        <v>0</v>
      </c>
      <c r="AN16" s="141">
        <f t="shared" si="22"/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0</v>
      </c>
      <c r="AY16" s="141">
        <v>0</v>
      </c>
      <c r="AZ16" s="141">
        <v>0</v>
      </c>
      <c r="BA16" s="141">
        <v>0</v>
      </c>
      <c r="BB16" s="141">
        <v>0</v>
      </c>
      <c r="BC16" s="141">
        <v>181602</v>
      </c>
      <c r="BD16" s="141">
        <v>0</v>
      </c>
      <c r="BE16" s="141">
        <v>0</v>
      </c>
      <c r="BF16" s="141">
        <f t="shared" si="25"/>
        <v>0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1751</v>
      </c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49004</v>
      </c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25065</v>
      </c>
      <c r="CQ16" s="141">
        <f t="shared" si="41"/>
        <v>0</v>
      </c>
      <c r="CR16" s="141">
        <f t="shared" si="42"/>
        <v>0</v>
      </c>
      <c r="CS16" s="141">
        <f t="shared" si="43"/>
        <v>0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0</v>
      </c>
      <c r="CX16" s="141">
        <f t="shared" si="48"/>
        <v>0</v>
      </c>
      <c r="CY16" s="141">
        <f t="shared" si="49"/>
        <v>0</v>
      </c>
      <c r="CZ16" s="141">
        <f t="shared" si="50"/>
        <v>0</v>
      </c>
      <c r="DA16" s="141">
        <f t="shared" si="51"/>
        <v>0</v>
      </c>
      <c r="DB16" s="141">
        <f t="shared" si="52"/>
        <v>0</v>
      </c>
      <c r="DC16" s="141">
        <f t="shared" si="53"/>
        <v>0</v>
      </c>
      <c r="DD16" s="141">
        <f t="shared" si="54"/>
        <v>0</v>
      </c>
      <c r="DE16" s="141">
        <f t="shared" si="55"/>
        <v>0</v>
      </c>
      <c r="DF16" s="141">
        <f t="shared" si="56"/>
        <v>0</v>
      </c>
      <c r="DG16" s="141">
        <f t="shared" si="57"/>
        <v>230606</v>
      </c>
      <c r="DH16" s="141">
        <f t="shared" si="58"/>
        <v>0</v>
      </c>
      <c r="DI16" s="141">
        <f t="shared" si="59"/>
        <v>0</v>
      </c>
      <c r="DJ16" s="141">
        <f t="shared" si="60"/>
        <v>0</v>
      </c>
    </row>
    <row r="17" spans="1:114" ht="12" customHeight="1">
      <c r="A17" s="142" t="s">
        <v>121</v>
      </c>
      <c r="B17" s="140" t="s">
        <v>335</v>
      </c>
      <c r="C17" s="142" t="s">
        <v>382</v>
      </c>
      <c r="D17" s="141">
        <f t="shared" si="6"/>
        <v>293155</v>
      </c>
      <c r="E17" s="141">
        <f t="shared" si="7"/>
        <v>27077</v>
      </c>
      <c r="F17" s="141">
        <v>0</v>
      </c>
      <c r="G17" s="141">
        <v>0</v>
      </c>
      <c r="H17" s="141">
        <v>0</v>
      </c>
      <c r="I17" s="141">
        <v>8</v>
      </c>
      <c r="J17" s="141"/>
      <c r="K17" s="141">
        <v>27069</v>
      </c>
      <c r="L17" s="141">
        <v>266078</v>
      </c>
      <c r="M17" s="141">
        <f t="shared" si="8"/>
        <v>115514</v>
      </c>
      <c r="N17" s="141">
        <f t="shared" si="9"/>
        <v>28086</v>
      </c>
      <c r="O17" s="141">
        <v>10036</v>
      </c>
      <c r="P17" s="141">
        <v>10036</v>
      </c>
      <c r="Q17" s="141">
        <v>0</v>
      </c>
      <c r="R17" s="141">
        <v>8014</v>
      </c>
      <c r="S17" s="141"/>
      <c r="T17" s="141">
        <v>0</v>
      </c>
      <c r="U17" s="141">
        <v>87428</v>
      </c>
      <c r="V17" s="141">
        <f t="shared" si="10"/>
        <v>408669</v>
      </c>
      <c r="W17" s="141">
        <f t="shared" si="11"/>
        <v>55163</v>
      </c>
      <c r="X17" s="141">
        <f t="shared" si="12"/>
        <v>10036</v>
      </c>
      <c r="Y17" s="141">
        <f t="shared" si="13"/>
        <v>10036</v>
      </c>
      <c r="Z17" s="141">
        <f t="shared" si="14"/>
        <v>0</v>
      </c>
      <c r="AA17" s="141">
        <f t="shared" si="15"/>
        <v>8022</v>
      </c>
      <c r="AB17" s="141">
        <f t="shared" si="16"/>
        <v>0</v>
      </c>
      <c r="AC17" s="141">
        <f t="shared" si="17"/>
        <v>27069</v>
      </c>
      <c r="AD17" s="141">
        <f t="shared" si="18"/>
        <v>353506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30745</v>
      </c>
      <c r="AM17" s="141">
        <f t="shared" si="21"/>
        <v>73984</v>
      </c>
      <c r="AN17" s="141">
        <f t="shared" si="22"/>
        <v>750</v>
      </c>
      <c r="AO17" s="141">
        <v>750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73234</v>
      </c>
      <c r="AY17" s="141">
        <v>73234</v>
      </c>
      <c r="AZ17" s="141">
        <v>0</v>
      </c>
      <c r="BA17" s="141">
        <v>0</v>
      </c>
      <c r="BB17" s="141">
        <v>0</v>
      </c>
      <c r="BC17" s="141">
        <v>176530</v>
      </c>
      <c r="BD17" s="141">
        <v>0</v>
      </c>
      <c r="BE17" s="141">
        <v>11896</v>
      </c>
      <c r="BF17" s="141">
        <f t="shared" si="25"/>
        <v>85880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700</v>
      </c>
      <c r="BP17" s="141">
        <f t="shared" si="29"/>
        <v>700</v>
      </c>
      <c r="BQ17" s="141">
        <v>700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72040</v>
      </c>
      <c r="CF17" s="141">
        <v>0</v>
      </c>
      <c r="CG17" s="141">
        <v>42774</v>
      </c>
      <c r="CH17" s="141">
        <f t="shared" si="32"/>
        <v>43474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30745</v>
      </c>
      <c r="CQ17" s="141">
        <f t="shared" si="41"/>
        <v>74684</v>
      </c>
      <c r="CR17" s="141">
        <f t="shared" si="42"/>
        <v>1450</v>
      </c>
      <c r="CS17" s="141">
        <f t="shared" si="43"/>
        <v>1450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0</v>
      </c>
      <c r="CX17" s="141">
        <f t="shared" si="48"/>
        <v>0</v>
      </c>
      <c r="CY17" s="141">
        <f t="shared" si="49"/>
        <v>0</v>
      </c>
      <c r="CZ17" s="141">
        <f t="shared" si="50"/>
        <v>0</v>
      </c>
      <c r="DA17" s="141">
        <f t="shared" si="51"/>
        <v>0</v>
      </c>
      <c r="DB17" s="141">
        <f t="shared" si="52"/>
        <v>73234</v>
      </c>
      <c r="DC17" s="141">
        <f t="shared" si="53"/>
        <v>73234</v>
      </c>
      <c r="DD17" s="141">
        <f t="shared" si="54"/>
        <v>0</v>
      </c>
      <c r="DE17" s="141">
        <f t="shared" si="55"/>
        <v>0</v>
      </c>
      <c r="DF17" s="141">
        <f t="shared" si="56"/>
        <v>0</v>
      </c>
      <c r="DG17" s="141">
        <f t="shared" si="57"/>
        <v>248570</v>
      </c>
      <c r="DH17" s="141">
        <f t="shared" si="58"/>
        <v>0</v>
      </c>
      <c r="DI17" s="141">
        <f t="shared" si="59"/>
        <v>54670</v>
      </c>
      <c r="DJ17" s="141">
        <f t="shared" si="60"/>
        <v>129354</v>
      </c>
    </row>
    <row r="18" spans="1:114" ht="12" customHeight="1">
      <c r="A18" s="142" t="s">
        <v>121</v>
      </c>
      <c r="B18" s="140" t="s">
        <v>336</v>
      </c>
      <c r="C18" s="142" t="s">
        <v>383</v>
      </c>
      <c r="D18" s="141">
        <f t="shared" si="6"/>
        <v>311620</v>
      </c>
      <c r="E18" s="141">
        <f t="shared" si="7"/>
        <v>59096</v>
      </c>
      <c r="F18" s="141">
        <v>0</v>
      </c>
      <c r="G18" s="141">
        <v>0</v>
      </c>
      <c r="H18" s="141">
        <v>0</v>
      </c>
      <c r="I18" s="141">
        <v>42281</v>
      </c>
      <c r="J18" s="141"/>
      <c r="K18" s="141">
        <v>16815</v>
      </c>
      <c r="L18" s="141">
        <v>252524</v>
      </c>
      <c r="M18" s="141">
        <f t="shared" si="8"/>
        <v>91577</v>
      </c>
      <c r="N18" s="141">
        <f t="shared" si="9"/>
        <v>20</v>
      </c>
      <c r="O18" s="141">
        <v>0</v>
      </c>
      <c r="P18" s="141">
        <v>0</v>
      </c>
      <c r="Q18" s="141">
        <v>0</v>
      </c>
      <c r="R18" s="141">
        <v>20</v>
      </c>
      <c r="S18" s="141"/>
      <c r="T18" s="141">
        <v>0</v>
      </c>
      <c r="U18" s="141">
        <v>91557</v>
      </c>
      <c r="V18" s="141">
        <f t="shared" si="10"/>
        <v>403197</v>
      </c>
      <c r="W18" s="141">
        <f t="shared" si="11"/>
        <v>59116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42301</v>
      </c>
      <c r="AB18" s="141">
        <f t="shared" si="16"/>
        <v>0</v>
      </c>
      <c r="AC18" s="141">
        <f t="shared" si="17"/>
        <v>16815</v>
      </c>
      <c r="AD18" s="141">
        <f t="shared" si="18"/>
        <v>344081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479</v>
      </c>
      <c r="AM18" s="141">
        <f t="shared" si="21"/>
        <v>135648</v>
      </c>
      <c r="AN18" s="141">
        <f t="shared" si="22"/>
        <v>28906</v>
      </c>
      <c r="AO18" s="141">
        <v>28906</v>
      </c>
      <c r="AP18" s="141">
        <v>0</v>
      </c>
      <c r="AQ18" s="141">
        <v>0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106742</v>
      </c>
      <c r="AY18" s="141">
        <v>106742</v>
      </c>
      <c r="AZ18" s="141">
        <v>0</v>
      </c>
      <c r="BA18" s="141">
        <v>0</v>
      </c>
      <c r="BB18" s="141">
        <v>0</v>
      </c>
      <c r="BC18" s="141">
        <v>175493</v>
      </c>
      <c r="BD18" s="141">
        <v>0</v>
      </c>
      <c r="BE18" s="141">
        <v>0</v>
      </c>
      <c r="BF18" s="141">
        <f t="shared" si="25"/>
        <v>135648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2910</v>
      </c>
      <c r="BO18" s="141">
        <f t="shared" si="28"/>
        <v>7226</v>
      </c>
      <c r="BP18" s="141">
        <f t="shared" si="29"/>
        <v>7226</v>
      </c>
      <c r="BQ18" s="141">
        <v>7226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81441</v>
      </c>
      <c r="CF18" s="141">
        <v>0</v>
      </c>
      <c r="CG18" s="141">
        <v>0</v>
      </c>
      <c r="CH18" s="141">
        <f t="shared" si="32"/>
        <v>7226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3389</v>
      </c>
      <c r="CQ18" s="141">
        <f t="shared" si="41"/>
        <v>142874</v>
      </c>
      <c r="CR18" s="141">
        <f t="shared" si="42"/>
        <v>36132</v>
      </c>
      <c r="CS18" s="141">
        <f t="shared" si="43"/>
        <v>36132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0</v>
      </c>
      <c r="CX18" s="141">
        <f t="shared" si="48"/>
        <v>0</v>
      </c>
      <c r="CY18" s="141">
        <f t="shared" si="49"/>
        <v>0</v>
      </c>
      <c r="CZ18" s="141">
        <f t="shared" si="50"/>
        <v>0</v>
      </c>
      <c r="DA18" s="141">
        <f t="shared" si="51"/>
        <v>0</v>
      </c>
      <c r="DB18" s="141">
        <f t="shared" si="52"/>
        <v>106742</v>
      </c>
      <c r="DC18" s="141">
        <f t="shared" si="53"/>
        <v>106742</v>
      </c>
      <c r="DD18" s="141">
        <f t="shared" si="54"/>
        <v>0</v>
      </c>
      <c r="DE18" s="141">
        <f t="shared" si="55"/>
        <v>0</v>
      </c>
      <c r="DF18" s="141">
        <f t="shared" si="56"/>
        <v>0</v>
      </c>
      <c r="DG18" s="141">
        <f t="shared" si="57"/>
        <v>256934</v>
      </c>
      <c r="DH18" s="141">
        <f t="shared" si="58"/>
        <v>0</v>
      </c>
      <c r="DI18" s="141">
        <f t="shared" si="59"/>
        <v>0</v>
      </c>
      <c r="DJ18" s="141">
        <f t="shared" si="60"/>
        <v>142874</v>
      </c>
    </row>
    <row r="19" spans="1:114" ht="12" customHeight="1">
      <c r="A19" s="142" t="s">
        <v>121</v>
      </c>
      <c r="B19" s="140" t="s">
        <v>337</v>
      </c>
      <c r="C19" s="142" t="s">
        <v>384</v>
      </c>
      <c r="D19" s="141">
        <f t="shared" si="6"/>
        <v>352841</v>
      </c>
      <c r="E19" s="141">
        <f t="shared" si="7"/>
        <v>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0</v>
      </c>
      <c r="L19" s="141">
        <v>352841</v>
      </c>
      <c r="M19" s="141">
        <f t="shared" si="8"/>
        <v>114064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114064</v>
      </c>
      <c r="V19" s="141">
        <f t="shared" si="10"/>
        <v>466905</v>
      </c>
      <c r="W19" s="141">
        <f t="shared" si="11"/>
        <v>0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0</v>
      </c>
      <c r="AB19" s="141">
        <f t="shared" si="16"/>
        <v>0</v>
      </c>
      <c r="AC19" s="141">
        <f t="shared" si="17"/>
        <v>0</v>
      </c>
      <c r="AD19" s="141">
        <f t="shared" si="18"/>
        <v>466905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f t="shared" si="21"/>
        <v>36977</v>
      </c>
      <c r="AN19" s="141">
        <f t="shared" si="22"/>
        <v>2961</v>
      </c>
      <c r="AO19" s="141">
        <v>2961</v>
      </c>
      <c r="AP19" s="141">
        <v>0</v>
      </c>
      <c r="AQ19" s="141">
        <v>0</v>
      </c>
      <c r="AR19" s="141">
        <v>0</v>
      </c>
      <c r="AS19" s="141">
        <f t="shared" si="23"/>
        <v>0</v>
      </c>
      <c r="AT19" s="141">
        <v>0</v>
      </c>
      <c r="AU19" s="141">
        <v>0</v>
      </c>
      <c r="AV19" s="141">
        <v>0</v>
      </c>
      <c r="AW19" s="141">
        <v>364</v>
      </c>
      <c r="AX19" s="141">
        <f t="shared" si="24"/>
        <v>33652</v>
      </c>
      <c r="AY19" s="141">
        <v>33652</v>
      </c>
      <c r="AZ19" s="141">
        <v>0</v>
      </c>
      <c r="BA19" s="141">
        <v>0</v>
      </c>
      <c r="BB19" s="141">
        <v>0</v>
      </c>
      <c r="BC19" s="141">
        <v>314497</v>
      </c>
      <c r="BD19" s="141">
        <v>0</v>
      </c>
      <c r="BE19" s="141">
        <v>1367</v>
      </c>
      <c r="BF19" s="141">
        <f t="shared" si="25"/>
        <v>38344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114064</v>
      </c>
      <c r="CF19" s="141">
        <v>0</v>
      </c>
      <c r="CG19" s="141">
        <v>0</v>
      </c>
      <c r="CH19" s="141">
        <f t="shared" si="32"/>
        <v>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36977</v>
      </c>
      <c r="CR19" s="141">
        <f t="shared" si="42"/>
        <v>2961</v>
      </c>
      <c r="CS19" s="141">
        <f t="shared" si="43"/>
        <v>2961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0</v>
      </c>
      <c r="CX19" s="141">
        <f t="shared" si="48"/>
        <v>0</v>
      </c>
      <c r="CY19" s="141">
        <f t="shared" si="49"/>
        <v>0</v>
      </c>
      <c r="CZ19" s="141">
        <f t="shared" si="50"/>
        <v>0</v>
      </c>
      <c r="DA19" s="141">
        <f t="shared" si="51"/>
        <v>364</v>
      </c>
      <c r="DB19" s="141">
        <f t="shared" si="52"/>
        <v>33652</v>
      </c>
      <c r="DC19" s="141">
        <f t="shared" si="53"/>
        <v>33652</v>
      </c>
      <c r="DD19" s="141">
        <f t="shared" si="54"/>
        <v>0</v>
      </c>
      <c r="DE19" s="141">
        <f t="shared" si="55"/>
        <v>0</v>
      </c>
      <c r="DF19" s="141">
        <f t="shared" si="56"/>
        <v>0</v>
      </c>
      <c r="DG19" s="141">
        <f t="shared" si="57"/>
        <v>428561</v>
      </c>
      <c r="DH19" s="141">
        <f t="shared" si="58"/>
        <v>0</v>
      </c>
      <c r="DI19" s="141">
        <f t="shared" si="59"/>
        <v>1367</v>
      </c>
      <c r="DJ19" s="141">
        <f t="shared" si="60"/>
        <v>38344</v>
      </c>
    </row>
    <row r="20" spans="1:114" ht="12" customHeight="1">
      <c r="A20" s="142" t="s">
        <v>121</v>
      </c>
      <c r="B20" s="140" t="s">
        <v>338</v>
      </c>
      <c r="C20" s="142" t="s">
        <v>385</v>
      </c>
      <c r="D20" s="141">
        <f t="shared" si="6"/>
        <v>1069782</v>
      </c>
      <c r="E20" s="141">
        <f t="shared" si="7"/>
        <v>199295</v>
      </c>
      <c r="F20" s="141">
        <v>0</v>
      </c>
      <c r="G20" s="141">
        <v>0</v>
      </c>
      <c r="H20" s="141">
        <v>0</v>
      </c>
      <c r="I20" s="141">
        <v>159067</v>
      </c>
      <c r="J20" s="141"/>
      <c r="K20" s="141">
        <v>40228</v>
      </c>
      <c r="L20" s="141">
        <v>870487</v>
      </c>
      <c r="M20" s="141">
        <f t="shared" si="8"/>
        <v>727274</v>
      </c>
      <c r="N20" s="141">
        <f t="shared" si="9"/>
        <v>305287</v>
      </c>
      <c r="O20" s="141">
        <v>0</v>
      </c>
      <c r="P20" s="141">
        <v>0</v>
      </c>
      <c r="Q20" s="141">
        <v>305200</v>
      </c>
      <c r="R20" s="141">
        <v>0</v>
      </c>
      <c r="S20" s="141"/>
      <c r="T20" s="141">
        <v>87</v>
      </c>
      <c r="U20" s="141">
        <v>421987</v>
      </c>
      <c r="V20" s="141">
        <f t="shared" si="10"/>
        <v>1797056</v>
      </c>
      <c r="W20" s="141">
        <f t="shared" si="11"/>
        <v>504582</v>
      </c>
      <c r="X20" s="141">
        <f t="shared" si="12"/>
        <v>0</v>
      </c>
      <c r="Y20" s="141">
        <f t="shared" si="13"/>
        <v>0</v>
      </c>
      <c r="Z20" s="141">
        <f t="shared" si="14"/>
        <v>305200</v>
      </c>
      <c r="AA20" s="141">
        <f t="shared" si="15"/>
        <v>159067</v>
      </c>
      <c r="AB20" s="141">
        <f t="shared" si="16"/>
        <v>0</v>
      </c>
      <c r="AC20" s="141">
        <f t="shared" si="17"/>
        <v>40315</v>
      </c>
      <c r="AD20" s="141">
        <f t="shared" si="18"/>
        <v>1292474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61090</v>
      </c>
      <c r="AM20" s="141">
        <f t="shared" si="21"/>
        <v>652964</v>
      </c>
      <c r="AN20" s="141">
        <f t="shared" si="22"/>
        <v>194444</v>
      </c>
      <c r="AO20" s="141">
        <v>82463</v>
      </c>
      <c r="AP20" s="141">
        <v>34994</v>
      </c>
      <c r="AQ20" s="141">
        <v>69988</v>
      </c>
      <c r="AR20" s="141">
        <v>6999</v>
      </c>
      <c r="AS20" s="141">
        <f t="shared" si="23"/>
        <v>143255</v>
      </c>
      <c r="AT20" s="141">
        <v>63169</v>
      </c>
      <c r="AU20" s="141">
        <v>78009</v>
      </c>
      <c r="AV20" s="141">
        <v>2077</v>
      </c>
      <c r="AW20" s="141">
        <v>0</v>
      </c>
      <c r="AX20" s="141">
        <f t="shared" si="24"/>
        <v>315265</v>
      </c>
      <c r="AY20" s="141">
        <v>261664</v>
      </c>
      <c r="AZ20" s="141">
        <v>36682</v>
      </c>
      <c r="BA20" s="141">
        <v>16919</v>
      </c>
      <c r="BB20" s="141">
        <v>0</v>
      </c>
      <c r="BC20" s="141">
        <v>350765</v>
      </c>
      <c r="BD20" s="141">
        <v>0</v>
      </c>
      <c r="BE20" s="141">
        <v>4963</v>
      </c>
      <c r="BF20" s="141">
        <f t="shared" si="25"/>
        <v>657927</v>
      </c>
      <c r="BG20" s="141">
        <f t="shared" si="26"/>
        <v>306682</v>
      </c>
      <c r="BH20" s="141">
        <f t="shared" si="27"/>
        <v>306682</v>
      </c>
      <c r="BI20" s="141">
        <v>878</v>
      </c>
      <c r="BJ20" s="141">
        <v>305804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332644</v>
      </c>
      <c r="BP20" s="141">
        <f t="shared" si="29"/>
        <v>62989</v>
      </c>
      <c r="BQ20" s="141">
        <v>34994</v>
      </c>
      <c r="BR20" s="141">
        <v>0</v>
      </c>
      <c r="BS20" s="141">
        <v>27995</v>
      </c>
      <c r="BT20" s="141">
        <v>0</v>
      </c>
      <c r="BU20" s="141">
        <f t="shared" si="30"/>
        <v>166048</v>
      </c>
      <c r="BV20" s="141">
        <v>1554</v>
      </c>
      <c r="BW20" s="141">
        <v>164494</v>
      </c>
      <c r="BX20" s="141">
        <v>0</v>
      </c>
      <c r="BY20" s="141">
        <v>0</v>
      </c>
      <c r="BZ20" s="141">
        <f t="shared" si="31"/>
        <v>103607</v>
      </c>
      <c r="CA20" s="141">
        <v>50385</v>
      </c>
      <c r="CB20" s="141">
        <v>53222</v>
      </c>
      <c r="CC20" s="141">
        <v>0</v>
      </c>
      <c r="CD20" s="141">
        <v>0</v>
      </c>
      <c r="CE20" s="141">
        <v>75310</v>
      </c>
      <c r="CF20" s="141">
        <v>0</v>
      </c>
      <c r="CG20" s="141">
        <v>12638</v>
      </c>
      <c r="CH20" s="141">
        <f t="shared" si="32"/>
        <v>651964</v>
      </c>
      <c r="CI20" s="141">
        <f t="shared" si="33"/>
        <v>306682</v>
      </c>
      <c r="CJ20" s="141">
        <f t="shared" si="34"/>
        <v>306682</v>
      </c>
      <c r="CK20" s="141">
        <f t="shared" si="35"/>
        <v>878</v>
      </c>
      <c r="CL20" s="141">
        <f t="shared" si="36"/>
        <v>305804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61090</v>
      </c>
      <c r="CQ20" s="141">
        <f t="shared" si="41"/>
        <v>985608</v>
      </c>
      <c r="CR20" s="141">
        <f t="shared" si="42"/>
        <v>257433</v>
      </c>
      <c r="CS20" s="141">
        <f t="shared" si="43"/>
        <v>117457</v>
      </c>
      <c r="CT20" s="141">
        <f t="shared" si="44"/>
        <v>34994</v>
      </c>
      <c r="CU20" s="141">
        <f t="shared" si="45"/>
        <v>97983</v>
      </c>
      <c r="CV20" s="141">
        <f t="shared" si="46"/>
        <v>6999</v>
      </c>
      <c r="CW20" s="141">
        <f t="shared" si="47"/>
        <v>309303</v>
      </c>
      <c r="CX20" s="141">
        <f t="shared" si="48"/>
        <v>64723</v>
      </c>
      <c r="CY20" s="141">
        <f t="shared" si="49"/>
        <v>242503</v>
      </c>
      <c r="CZ20" s="141">
        <f t="shared" si="50"/>
        <v>2077</v>
      </c>
      <c r="DA20" s="141">
        <f t="shared" si="51"/>
        <v>0</v>
      </c>
      <c r="DB20" s="141">
        <f t="shared" si="52"/>
        <v>418872</v>
      </c>
      <c r="DC20" s="141">
        <f t="shared" si="53"/>
        <v>312049</v>
      </c>
      <c r="DD20" s="141">
        <f t="shared" si="54"/>
        <v>89904</v>
      </c>
      <c r="DE20" s="141">
        <f t="shared" si="55"/>
        <v>16919</v>
      </c>
      <c r="DF20" s="141">
        <f t="shared" si="56"/>
        <v>0</v>
      </c>
      <c r="DG20" s="141">
        <f t="shared" si="57"/>
        <v>426075</v>
      </c>
      <c r="DH20" s="141">
        <f t="shared" si="58"/>
        <v>0</v>
      </c>
      <c r="DI20" s="141">
        <f t="shared" si="59"/>
        <v>17601</v>
      </c>
      <c r="DJ20" s="141">
        <f t="shared" si="60"/>
        <v>1309891</v>
      </c>
    </row>
    <row r="21" spans="1:114" ht="12" customHeight="1">
      <c r="A21" s="142" t="s">
        <v>121</v>
      </c>
      <c r="B21" s="140" t="s">
        <v>339</v>
      </c>
      <c r="C21" s="142" t="s">
        <v>386</v>
      </c>
      <c r="D21" s="141">
        <f t="shared" si="6"/>
        <v>378418</v>
      </c>
      <c r="E21" s="141">
        <f t="shared" si="7"/>
        <v>45663</v>
      </c>
      <c r="F21" s="141">
        <v>0</v>
      </c>
      <c r="G21" s="141">
        <v>0</v>
      </c>
      <c r="H21" s="141">
        <v>0</v>
      </c>
      <c r="I21" s="141">
        <v>45663</v>
      </c>
      <c r="J21" s="141"/>
      <c r="K21" s="141">
        <v>0</v>
      </c>
      <c r="L21" s="141">
        <v>332755</v>
      </c>
      <c r="M21" s="141">
        <f t="shared" si="8"/>
        <v>37681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37681</v>
      </c>
      <c r="V21" s="141">
        <f t="shared" si="10"/>
        <v>416099</v>
      </c>
      <c r="W21" s="141">
        <f t="shared" si="11"/>
        <v>45663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45663</v>
      </c>
      <c r="AB21" s="141">
        <f t="shared" si="16"/>
        <v>0</v>
      </c>
      <c r="AC21" s="141">
        <f t="shared" si="17"/>
        <v>0</v>
      </c>
      <c r="AD21" s="141">
        <f t="shared" si="18"/>
        <v>370436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155226</v>
      </c>
      <c r="AN21" s="141">
        <f t="shared" si="22"/>
        <v>7072</v>
      </c>
      <c r="AO21" s="141">
        <v>7072</v>
      </c>
      <c r="AP21" s="141">
        <v>0</v>
      </c>
      <c r="AQ21" s="141">
        <v>0</v>
      </c>
      <c r="AR21" s="141">
        <v>0</v>
      </c>
      <c r="AS21" s="141">
        <f t="shared" si="23"/>
        <v>148154</v>
      </c>
      <c r="AT21" s="141">
        <v>148154</v>
      </c>
      <c r="AU21" s="141">
        <v>0</v>
      </c>
      <c r="AV21" s="141">
        <v>0</v>
      </c>
      <c r="AW21" s="141">
        <v>0</v>
      </c>
      <c r="AX21" s="141">
        <f t="shared" si="24"/>
        <v>0</v>
      </c>
      <c r="AY21" s="141">
        <v>0</v>
      </c>
      <c r="AZ21" s="141">
        <v>0</v>
      </c>
      <c r="BA21" s="141">
        <v>0</v>
      </c>
      <c r="BB21" s="141">
        <v>0</v>
      </c>
      <c r="BC21" s="141">
        <v>223192</v>
      </c>
      <c r="BD21" s="141">
        <v>0</v>
      </c>
      <c r="BE21" s="141">
        <v>0</v>
      </c>
      <c r="BF21" s="141">
        <f t="shared" si="25"/>
        <v>155226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4137</v>
      </c>
      <c r="BP21" s="141">
        <f t="shared" si="29"/>
        <v>4137</v>
      </c>
      <c r="BQ21" s="141">
        <v>4137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33544</v>
      </c>
      <c r="CF21" s="141">
        <v>0</v>
      </c>
      <c r="CG21" s="141">
        <v>0</v>
      </c>
      <c r="CH21" s="141">
        <f t="shared" si="32"/>
        <v>4137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159363</v>
      </c>
      <c r="CR21" s="141">
        <f t="shared" si="42"/>
        <v>11209</v>
      </c>
      <c r="CS21" s="141">
        <f t="shared" si="43"/>
        <v>11209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148154</v>
      </c>
      <c r="CX21" s="141">
        <f t="shared" si="48"/>
        <v>148154</v>
      </c>
      <c r="CY21" s="141">
        <f t="shared" si="49"/>
        <v>0</v>
      </c>
      <c r="CZ21" s="141">
        <f t="shared" si="50"/>
        <v>0</v>
      </c>
      <c r="DA21" s="141">
        <f t="shared" si="51"/>
        <v>0</v>
      </c>
      <c r="DB21" s="141">
        <f t="shared" si="52"/>
        <v>0</v>
      </c>
      <c r="DC21" s="141">
        <f t="shared" si="53"/>
        <v>0</v>
      </c>
      <c r="DD21" s="141">
        <f t="shared" si="54"/>
        <v>0</v>
      </c>
      <c r="DE21" s="141">
        <f t="shared" si="55"/>
        <v>0</v>
      </c>
      <c r="DF21" s="141">
        <f t="shared" si="56"/>
        <v>0</v>
      </c>
      <c r="DG21" s="141">
        <f t="shared" si="57"/>
        <v>256736</v>
      </c>
      <c r="DH21" s="141">
        <f t="shared" si="58"/>
        <v>0</v>
      </c>
      <c r="DI21" s="141">
        <f t="shared" si="59"/>
        <v>0</v>
      </c>
      <c r="DJ21" s="141">
        <f t="shared" si="60"/>
        <v>159363</v>
      </c>
    </row>
    <row r="22" spans="1:114" ht="12" customHeight="1">
      <c r="A22" s="142" t="s">
        <v>121</v>
      </c>
      <c r="B22" s="140" t="s">
        <v>340</v>
      </c>
      <c r="C22" s="142" t="s">
        <v>387</v>
      </c>
      <c r="D22" s="141">
        <f t="shared" si="6"/>
        <v>113997</v>
      </c>
      <c r="E22" s="141">
        <f t="shared" si="7"/>
        <v>11695</v>
      </c>
      <c r="F22" s="141">
        <v>0</v>
      </c>
      <c r="G22" s="141">
        <v>0</v>
      </c>
      <c r="H22" s="141">
        <v>0</v>
      </c>
      <c r="I22" s="141">
        <v>11671</v>
      </c>
      <c r="J22" s="141"/>
      <c r="K22" s="141">
        <v>24</v>
      </c>
      <c r="L22" s="141">
        <v>102302</v>
      </c>
      <c r="M22" s="141">
        <f t="shared" si="8"/>
        <v>26066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26066</v>
      </c>
      <c r="V22" s="141">
        <f t="shared" si="10"/>
        <v>140063</v>
      </c>
      <c r="W22" s="141">
        <f t="shared" si="11"/>
        <v>11695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11671</v>
      </c>
      <c r="AB22" s="141">
        <f t="shared" si="16"/>
        <v>0</v>
      </c>
      <c r="AC22" s="141">
        <f t="shared" si="17"/>
        <v>24</v>
      </c>
      <c r="AD22" s="141">
        <f t="shared" si="18"/>
        <v>128368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168</v>
      </c>
      <c r="AM22" s="141">
        <f t="shared" si="21"/>
        <v>52328</v>
      </c>
      <c r="AN22" s="141">
        <f t="shared" si="22"/>
        <v>21000</v>
      </c>
      <c r="AO22" s="141">
        <v>21000</v>
      </c>
      <c r="AP22" s="141">
        <v>0</v>
      </c>
      <c r="AQ22" s="141">
        <v>0</v>
      </c>
      <c r="AR22" s="141">
        <v>0</v>
      </c>
      <c r="AS22" s="141">
        <f t="shared" si="23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f t="shared" si="24"/>
        <v>31328</v>
      </c>
      <c r="AY22" s="141">
        <v>31328</v>
      </c>
      <c r="AZ22" s="141">
        <v>0</v>
      </c>
      <c r="BA22" s="141">
        <v>0</v>
      </c>
      <c r="BB22" s="141">
        <v>0</v>
      </c>
      <c r="BC22" s="141">
        <v>61501</v>
      </c>
      <c r="BD22" s="141">
        <v>0</v>
      </c>
      <c r="BE22" s="141">
        <v>0</v>
      </c>
      <c r="BF22" s="141">
        <f t="shared" si="25"/>
        <v>52328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900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25166</v>
      </c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1068</v>
      </c>
      <c r="CQ22" s="141">
        <f t="shared" si="41"/>
        <v>52328</v>
      </c>
      <c r="CR22" s="141">
        <f t="shared" si="42"/>
        <v>21000</v>
      </c>
      <c r="CS22" s="141">
        <f t="shared" si="43"/>
        <v>21000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0</v>
      </c>
      <c r="CX22" s="141">
        <f t="shared" si="48"/>
        <v>0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31328</v>
      </c>
      <c r="DC22" s="141">
        <f t="shared" si="53"/>
        <v>31328</v>
      </c>
      <c r="DD22" s="141">
        <f t="shared" si="54"/>
        <v>0</v>
      </c>
      <c r="DE22" s="141">
        <f t="shared" si="55"/>
        <v>0</v>
      </c>
      <c r="DF22" s="141">
        <f t="shared" si="56"/>
        <v>0</v>
      </c>
      <c r="DG22" s="141">
        <f t="shared" si="57"/>
        <v>86667</v>
      </c>
      <c r="DH22" s="141">
        <f t="shared" si="58"/>
        <v>0</v>
      </c>
      <c r="DI22" s="141">
        <f t="shared" si="59"/>
        <v>0</v>
      </c>
      <c r="DJ22" s="141">
        <f t="shared" si="60"/>
        <v>52328</v>
      </c>
    </row>
    <row r="23" spans="1:114" ht="12" customHeight="1">
      <c r="A23" s="142" t="s">
        <v>121</v>
      </c>
      <c r="B23" s="140" t="s">
        <v>341</v>
      </c>
      <c r="C23" s="142" t="s">
        <v>388</v>
      </c>
      <c r="D23" s="141">
        <f t="shared" si="6"/>
        <v>32205</v>
      </c>
      <c r="E23" s="141">
        <f t="shared" si="7"/>
        <v>0</v>
      </c>
      <c r="F23" s="141">
        <v>0</v>
      </c>
      <c r="G23" s="141">
        <v>0</v>
      </c>
      <c r="H23" s="141">
        <v>0</v>
      </c>
      <c r="I23" s="141">
        <v>0</v>
      </c>
      <c r="J23" s="141"/>
      <c r="K23" s="141">
        <v>0</v>
      </c>
      <c r="L23" s="141">
        <v>32205</v>
      </c>
      <c r="M23" s="141">
        <f t="shared" si="8"/>
        <v>16523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16523</v>
      </c>
      <c r="V23" s="141">
        <f t="shared" si="10"/>
        <v>48728</v>
      </c>
      <c r="W23" s="141">
        <f t="shared" si="11"/>
        <v>0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0</v>
      </c>
      <c r="AB23" s="141">
        <f t="shared" si="16"/>
        <v>0</v>
      </c>
      <c r="AC23" s="141">
        <f t="shared" si="17"/>
        <v>0</v>
      </c>
      <c r="AD23" s="141">
        <f t="shared" si="18"/>
        <v>48728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88</v>
      </c>
      <c r="AM23" s="141">
        <f t="shared" si="21"/>
        <v>0</v>
      </c>
      <c r="AN23" s="141">
        <f t="shared" si="22"/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f t="shared" si="23"/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f t="shared" si="24"/>
        <v>0</v>
      </c>
      <c r="AY23" s="141">
        <v>0</v>
      </c>
      <c r="AZ23" s="141">
        <v>0</v>
      </c>
      <c r="BA23" s="141">
        <v>0</v>
      </c>
      <c r="BB23" s="141">
        <v>0</v>
      </c>
      <c r="BC23" s="141">
        <v>32117</v>
      </c>
      <c r="BD23" s="141">
        <v>0</v>
      </c>
      <c r="BE23" s="141">
        <v>0</v>
      </c>
      <c r="BF23" s="141">
        <f t="shared" si="25"/>
        <v>0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570</v>
      </c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15953</v>
      </c>
      <c r="CF23" s="141">
        <v>0</v>
      </c>
      <c r="CG23" s="141">
        <v>0</v>
      </c>
      <c r="CH23" s="141">
        <f t="shared" si="32"/>
        <v>0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658</v>
      </c>
      <c r="CQ23" s="141">
        <f t="shared" si="41"/>
        <v>0</v>
      </c>
      <c r="CR23" s="141">
        <f t="shared" si="42"/>
        <v>0</v>
      </c>
      <c r="CS23" s="141">
        <f t="shared" si="43"/>
        <v>0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0</v>
      </c>
      <c r="CX23" s="141">
        <f t="shared" si="48"/>
        <v>0</v>
      </c>
      <c r="CY23" s="141">
        <f t="shared" si="49"/>
        <v>0</v>
      </c>
      <c r="CZ23" s="141">
        <f t="shared" si="50"/>
        <v>0</v>
      </c>
      <c r="DA23" s="141">
        <f t="shared" si="51"/>
        <v>0</v>
      </c>
      <c r="DB23" s="141">
        <f t="shared" si="52"/>
        <v>0</v>
      </c>
      <c r="DC23" s="141">
        <f t="shared" si="53"/>
        <v>0</v>
      </c>
      <c r="DD23" s="141">
        <f t="shared" si="54"/>
        <v>0</v>
      </c>
      <c r="DE23" s="141">
        <f t="shared" si="55"/>
        <v>0</v>
      </c>
      <c r="DF23" s="141">
        <f t="shared" si="56"/>
        <v>0</v>
      </c>
      <c r="DG23" s="141">
        <f t="shared" si="57"/>
        <v>48070</v>
      </c>
      <c r="DH23" s="141">
        <f t="shared" si="58"/>
        <v>0</v>
      </c>
      <c r="DI23" s="141">
        <f t="shared" si="59"/>
        <v>0</v>
      </c>
      <c r="DJ23" s="141">
        <f t="shared" si="60"/>
        <v>0</v>
      </c>
    </row>
    <row r="24" spans="1:114" ht="12" customHeight="1">
      <c r="A24" s="142" t="s">
        <v>121</v>
      </c>
      <c r="B24" s="140" t="s">
        <v>342</v>
      </c>
      <c r="C24" s="142" t="s">
        <v>389</v>
      </c>
      <c r="D24" s="141">
        <f t="shared" si="6"/>
        <v>46203</v>
      </c>
      <c r="E24" s="141">
        <f t="shared" si="7"/>
        <v>12280</v>
      </c>
      <c r="F24" s="141">
        <v>0</v>
      </c>
      <c r="G24" s="141">
        <v>0</v>
      </c>
      <c r="H24" s="141">
        <v>0</v>
      </c>
      <c r="I24" s="141">
        <v>10868</v>
      </c>
      <c r="J24" s="141"/>
      <c r="K24" s="141">
        <v>1412</v>
      </c>
      <c r="L24" s="141">
        <v>33923</v>
      </c>
      <c r="M24" s="141">
        <f t="shared" si="8"/>
        <v>70390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70390</v>
      </c>
      <c r="V24" s="141">
        <f t="shared" si="10"/>
        <v>116593</v>
      </c>
      <c r="W24" s="141">
        <f t="shared" si="11"/>
        <v>12280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10868</v>
      </c>
      <c r="AB24" s="141">
        <f t="shared" si="16"/>
        <v>0</v>
      </c>
      <c r="AC24" s="141">
        <f t="shared" si="17"/>
        <v>1412</v>
      </c>
      <c r="AD24" s="141">
        <f t="shared" si="18"/>
        <v>104313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11049</v>
      </c>
      <c r="AN24" s="141">
        <f t="shared" si="22"/>
        <v>9638</v>
      </c>
      <c r="AO24" s="141">
        <v>4909</v>
      </c>
      <c r="AP24" s="141">
        <v>4729</v>
      </c>
      <c r="AQ24" s="141">
        <v>0</v>
      </c>
      <c r="AR24" s="141">
        <v>0</v>
      </c>
      <c r="AS24" s="141">
        <f t="shared" si="23"/>
        <v>596</v>
      </c>
      <c r="AT24" s="141">
        <v>596</v>
      </c>
      <c r="AU24" s="141">
        <v>0</v>
      </c>
      <c r="AV24" s="141">
        <v>0</v>
      </c>
      <c r="AW24" s="141">
        <v>0</v>
      </c>
      <c r="AX24" s="141">
        <f t="shared" si="24"/>
        <v>815</v>
      </c>
      <c r="AY24" s="141">
        <v>815</v>
      </c>
      <c r="AZ24" s="141">
        <v>0</v>
      </c>
      <c r="BA24" s="141">
        <v>0</v>
      </c>
      <c r="BB24" s="141">
        <v>0</v>
      </c>
      <c r="BC24" s="141">
        <v>35154</v>
      </c>
      <c r="BD24" s="141">
        <v>0</v>
      </c>
      <c r="BE24" s="141">
        <v>0</v>
      </c>
      <c r="BF24" s="141">
        <f t="shared" si="25"/>
        <v>11049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70390</v>
      </c>
      <c r="CF24" s="141">
        <v>0</v>
      </c>
      <c r="CG24" s="141">
        <v>0</v>
      </c>
      <c r="CH24" s="141">
        <f t="shared" si="32"/>
        <v>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11049</v>
      </c>
      <c r="CR24" s="141">
        <f t="shared" si="42"/>
        <v>9638</v>
      </c>
      <c r="CS24" s="141">
        <f t="shared" si="43"/>
        <v>4909</v>
      </c>
      <c r="CT24" s="141">
        <f t="shared" si="44"/>
        <v>4729</v>
      </c>
      <c r="CU24" s="141">
        <f t="shared" si="45"/>
        <v>0</v>
      </c>
      <c r="CV24" s="141">
        <f t="shared" si="46"/>
        <v>0</v>
      </c>
      <c r="CW24" s="141">
        <f t="shared" si="47"/>
        <v>596</v>
      </c>
      <c r="CX24" s="141">
        <f t="shared" si="48"/>
        <v>596</v>
      </c>
      <c r="CY24" s="141">
        <f t="shared" si="49"/>
        <v>0</v>
      </c>
      <c r="CZ24" s="141">
        <f t="shared" si="50"/>
        <v>0</v>
      </c>
      <c r="DA24" s="141">
        <f t="shared" si="51"/>
        <v>0</v>
      </c>
      <c r="DB24" s="141">
        <f t="shared" si="52"/>
        <v>815</v>
      </c>
      <c r="DC24" s="141">
        <f t="shared" si="53"/>
        <v>815</v>
      </c>
      <c r="DD24" s="141">
        <f t="shared" si="54"/>
        <v>0</v>
      </c>
      <c r="DE24" s="141">
        <f t="shared" si="55"/>
        <v>0</v>
      </c>
      <c r="DF24" s="141">
        <f t="shared" si="56"/>
        <v>0</v>
      </c>
      <c r="DG24" s="141">
        <f t="shared" si="57"/>
        <v>105544</v>
      </c>
      <c r="DH24" s="141">
        <f t="shared" si="58"/>
        <v>0</v>
      </c>
      <c r="DI24" s="141">
        <f t="shared" si="59"/>
        <v>0</v>
      </c>
      <c r="DJ24" s="141">
        <f t="shared" si="60"/>
        <v>11049</v>
      </c>
    </row>
    <row r="25" spans="1:114" ht="12" customHeight="1">
      <c r="A25" s="142" t="s">
        <v>121</v>
      </c>
      <c r="B25" s="140" t="s">
        <v>343</v>
      </c>
      <c r="C25" s="142" t="s">
        <v>390</v>
      </c>
      <c r="D25" s="141">
        <f t="shared" si="6"/>
        <v>93748</v>
      </c>
      <c r="E25" s="141">
        <f t="shared" si="7"/>
        <v>24757</v>
      </c>
      <c r="F25" s="141">
        <v>0</v>
      </c>
      <c r="G25" s="141">
        <v>0</v>
      </c>
      <c r="H25" s="141">
        <v>0</v>
      </c>
      <c r="I25" s="141">
        <v>18334</v>
      </c>
      <c r="J25" s="141"/>
      <c r="K25" s="141">
        <v>6423</v>
      </c>
      <c r="L25" s="141">
        <v>68991</v>
      </c>
      <c r="M25" s="141">
        <f t="shared" si="8"/>
        <v>42958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42958</v>
      </c>
      <c r="V25" s="141">
        <f t="shared" si="10"/>
        <v>136706</v>
      </c>
      <c r="W25" s="141">
        <f t="shared" si="11"/>
        <v>24757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18334</v>
      </c>
      <c r="AB25" s="141">
        <f t="shared" si="16"/>
        <v>0</v>
      </c>
      <c r="AC25" s="141">
        <f t="shared" si="17"/>
        <v>6423</v>
      </c>
      <c r="AD25" s="141">
        <f t="shared" si="18"/>
        <v>111949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1"/>
        <v>34445</v>
      </c>
      <c r="AN25" s="141">
        <f t="shared" si="22"/>
        <v>8003</v>
      </c>
      <c r="AO25" s="141">
        <v>8003</v>
      </c>
      <c r="AP25" s="141">
        <v>0</v>
      </c>
      <c r="AQ25" s="141">
        <v>0</v>
      </c>
      <c r="AR25" s="141">
        <v>0</v>
      </c>
      <c r="AS25" s="141">
        <f t="shared" si="23"/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f t="shared" si="24"/>
        <v>26442</v>
      </c>
      <c r="AY25" s="141">
        <v>26442</v>
      </c>
      <c r="AZ25" s="141">
        <v>0</v>
      </c>
      <c r="BA25" s="141">
        <v>0</v>
      </c>
      <c r="BB25" s="141">
        <v>0</v>
      </c>
      <c r="BC25" s="141">
        <v>59303</v>
      </c>
      <c r="BD25" s="141">
        <v>0</v>
      </c>
      <c r="BE25" s="141">
        <v>0</v>
      </c>
      <c r="BF25" s="141">
        <f t="shared" si="25"/>
        <v>34445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42958</v>
      </c>
      <c r="CF25" s="141">
        <v>0</v>
      </c>
      <c r="CG25" s="141">
        <v>0</v>
      </c>
      <c r="CH25" s="141">
        <f t="shared" si="32"/>
        <v>0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34445</v>
      </c>
      <c r="CR25" s="141">
        <f t="shared" si="42"/>
        <v>8003</v>
      </c>
      <c r="CS25" s="141">
        <f t="shared" si="43"/>
        <v>8003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0</v>
      </c>
      <c r="CX25" s="141">
        <f t="shared" si="48"/>
        <v>0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26442</v>
      </c>
      <c r="DC25" s="141">
        <f t="shared" si="53"/>
        <v>26442</v>
      </c>
      <c r="DD25" s="141">
        <f t="shared" si="54"/>
        <v>0</v>
      </c>
      <c r="DE25" s="141">
        <f t="shared" si="55"/>
        <v>0</v>
      </c>
      <c r="DF25" s="141">
        <f t="shared" si="56"/>
        <v>0</v>
      </c>
      <c r="DG25" s="141">
        <f t="shared" si="57"/>
        <v>102261</v>
      </c>
      <c r="DH25" s="141">
        <f t="shared" si="58"/>
        <v>0</v>
      </c>
      <c r="DI25" s="141">
        <f t="shared" si="59"/>
        <v>0</v>
      </c>
      <c r="DJ25" s="141">
        <f t="shared" si="60"/>
        <v>34445</v>
      </c>
    </row>
    <row r="26" spans="1:114" ht="12" customHeight="1">
      <c r="A26" s="142" t="s">
        <v>121</v>
      </c>
      <c r="B26" s="140" t="s">
        <v>344</v>
      </c>
      <c r="C26" s="142" t="s">
        <v>391</v>
      </c>
      <c r="D26" s="141">
        <f t="shared" si="6"/>
        <v>136827</v>
      </c>
      <c r="E26" s="141">
        <f t="shared" si="7"/>
        <v>15554</v>
      </c>
      <c r="F26" s="141">
        <v>0</v>
      </c>
      <c r="G26" s="141">
        <v>0</v>
      </c>
      <c r="H26" s="141">
        <v>0</v>
      </c>
      <c r="I26" s="141">
        <v>15499</v>
      </c>
      <c r="J26" s="141"/>
      <c r="K26" s="141">
        <v>55</v>
      </c>
      <c r="L26" s="141">
        <v>121273</v>
      </c>
      <c r="M26" s="141">
        <f t="shared" si="8"/>
        <v>66868</v>
      </c>
      <c r="N26" s="141">
        <f t="shared" si="9"/>
        <v>33414</v>
      </c>
      <c r="O26" s="141">
        <v>0</v>
      </c>
      <c r="P26" s="141">
        <v>0</v>
      </c>
      <c r="Q26" s="141">
        <v>0</v>
      </c>
      <c r="R26" s="141">
        <v>33414</v>
      </c>
      <c r="S26" s="141"/>
      <c r="T26" s="141">
        <v>0</v>
      </c>
      <c r="U26" s="141">
        <v>33454</v>
      </c>
      <c r="V26" s="141">
        <f t="shared" si="10"/>
        <v>203695</v>
      </c>
      <c r="W26" s="141">
        <f t="shared" si="11"/>
        <v>48968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48913</v>
      </c>
      <c r="AB26" s="141">
        <f t="shared" si="16"/>
        <v>0</v>
      </c>
      <c r="AC26" s="141">
        <f t="shared" si="17"/>
        <v>55</v>
      </c>
      <c r="AD26" s="141">
        <f t="shared" si="18"/>
        <v>154727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f t="shared" si="21"/>
        <v>33495</v>
      </c>
      <c r="AN26" s="141">
        <f t="shared" si="22"/>
        <v>420</v>
      </c>
      <c r="AO26" s="141">
        <v>420</v>
      </c>
      <c r="AP26" s="141">
        <v>0</v>
      </c>
      <c r="AQ26" s="141">
        <v>0</v>
      </c>
      <c r="AR26" s="141">
        <v>0</v>
      </c>
      <c r="AS26" s="141">
        <f t="shared" si="23"/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f t="shared" si="24"/>
        <v>33075</v>
      </c>
      <c r="AY26" s="141">
        <v>33075</v>
      </c>
      <c r="AZ26" s="141">
        <v>0</v>
      </c>
      <c r="BA26" s="141">
        <v>0</v>
      </c>
      <c r="BB26" s="141">
        <v>0</v>
      </c>
      <c r="BC26" s="141">
        <v>103332</v>
      </c>
      <c r="BD26" s="141">
        <v>0</v>
      </c>
      <c r="BE26" s="141">
        <v>0</v>
      </c>
      <c r="BF26" s="141">
        <f t="shared" si="25"/>
        <v>33495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45255</v>
      </c>
      <c r="BP26" s="141">
        <f t="shared" si="29"/>
        <v>420</v>
      </c>
      <c r="BQ26" s="141">
        <v>420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44835</v>
      </c>
      <c r="CA26" s="141">
        <v>44835</v>
      </c>
      <c r="CB26" s="141">
        <v>0</v>
      </c>
      <c r="CC26" s="141">
        <v>0</v>
      </c>
      <c r="CD26" s="141">
        <v>0</v>
      </c>
      <c r="CE26" s="141">
        <v>21613</v>
      </c>
      <c r="CF26" s="141">
        <v>0</v>
      </c>
      <c r="CG26" s="141">
        <v>0</v>
      </c>
      <c r="CH26" s="141">
        <f t="shared" si="32"/>
        <v>45255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78750</v>
      </c>
      <c r="CR26" s="141">
        <f t="shared" si="42"/>
        <v>840</v>
      </c>
      <c r="CS26" s="141">
        <f t="shared" si="43"/>
        <v>840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0</v>
      </c>
      <c r="CX26" s="141">
        <f t="shared" si="48"/>
        <v>0</v>
      </c>
      <c r="CY26" s="141">
        <f t="shared" si="49"/>
        <v>0</v>
      </c>
      <c r="CZ26" s="141">
        <f t="shared" si="50"/>
        <v>0</v>
      </c>
      <c r="DA26" s="141">
        <f t="shared" si="51"/>
        <v>0</v>
      </c>
      <c r="DB26" s="141">
        <f t="shared" si="52"/>
        <v>77910</v>
      </c>
      <c r="DC26" s="141">
        <f t="shared" si="53"/>
        <v>77910</v>
      </c>
      <c r="DD26" s="141">
        <f t="shared" si="54"/>
        <v>0</v>
      </c>
      <c r="DE26" s="141">
        <f t="shared" si="55"/>
        <v>0</v>
      </c>
      <c r="DF26" s="141">
        <f t="shared" si="56"/>
        <v>0</v>
      </c>
      <c r="DG26" s="141">
        <f t="shared" si="57"/>
        <v>124945</v>
      </c>
      <c r="DH26" s="141">
        <f t="shared" si="58"/>
        <v>0</v>
      </c>
      <c r="DI26" s="141">
        <f t="shared" si="59"/>
        <v>0</v>
      </c>
      <c r="DJ26" s="141">
        <f t="shared" si="60"/>
        <v>78750</v>
      </c>
    </row>
    <row r="27" spans="1:114" ht="12" customHeight="1">
      <c r="A27" s="142" t="s">
        <v>121</v>
      </c>
      <c r="B27" s="140" t="s">
        <v>345</v>
      </c>
      <c r="C27" s="142" t="s">
        <v>392</v>
      </c>
      <c r="D27" s="141">
        <f t="shared" si="6"/>
        <v>122578</v>
      </c>
      <c r="E27" s="141">
        <f t="shared" si="7"/>
        <v>67320</v>
      </c>
      <c r="F27" s="141">
        <v>0</v>
      </c>
      <c r="G27" s="141">
        <v>0</v>
      </c>
      <c r="H27" s="141">
        <v>0</v>
      </c>
      <c r="I27" s="141">
        <v>5525</v>
      </c>
      <c r="J27" s="141"/>
      <c r="K27" s="141">
        <v>61795</v>
      </c>
      <c r="L27" s="141">
        <v>55258</v>
      </c>
      <c r="M27" s="141">
        <f t="shared" si="8"/>
        <v>45334</v>
      </c>
      <c r="N27" s="141">
        <f t="shared" si="9"/>
        <v>45334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45334</v>
      </c>
      <c r="U27" s="141">
        <v>0</v>
      </c>
      <c r="V27" s="141">
        <f t="shared" si="10"/>
        <v>167912</v>
      </c>
      <c r="W27" s="141">
        <f t="shared" si="11"/>
        <v>112654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5525</v>
      </c>
      <c r="AB27" s="141">
        <f t="shared" si="16"/>
        <v>0</v>
      </c>
      <c r="AC27" s="141">
        <f t="shared" si="17"/>
        <v>107129</v>
      </c>
      <c r="AD27" s="141">
        <f t="shared" si="18"/>
        <v>55258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41426</v>
      </c>
      <c r="AN27" s="141">
        <f t="shared" si="22"/>
        <v>18485</v>
      </c>
      <c r="AO27" s="141">
        <v>18485</v>
      </c>
      <c r="AP27" s="141">
        <v>0</v>
      </c>
      <c r="AQ27" s="141">
        <v>0</v>
      </c>
      <c r="AR27" s="141">
        <v>0</v>
      </c>
      <c r="AS27" s="141">
        <f t="shared" si="23"/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f t="shared" si="24"/>
        <v>22941</v>
      </c>
      <c r="AY27" s="141">
        <v>22941</v>
      </c>
      <c r="AZ27" s="141">
        <v>0</v>
      </c>
      <c r="BA27" s="141">
        <v>0</v>
      </c>
      <c r="BB27" s="141">
        <v>0</v>
      </c>
      <c r="BC27" s="141">
        <v>61795</v>
      </c>
      <c r="BD27" s="141">
        <v>0</v>
      </c>
      <c r="BE27" s="141">
        <v>19357</v>
      </c>
      <c r="BF27" s="141">
        <f t="shared" si="25"/>
        <v>60783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45334</v>
      </c>
      <c r="CF27" s="141">
        <v>0</v>
      </c>
      <c r="CG27" s="141">
        <v>0</v>
      </c>
      <c r="CH27" s="141">
        <f t="shared" si="32"/>
        <v>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41426</v>
      </c>
      <c r="CR27" s="141">
        <f t="shared" si="42"/>
        <v>18485</v>
      </c>
      <c r="CS27" s="141">
        <f t="shared" si="43"/>
        <v>18485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0</v>
      </c>
      <c r="CX27" s="141">
        <f t="shared" si="48"/>
        <v>0</v>
      </c>
      <c r="CY27" s="141">
        <f t="shared" si="49"/>
        <v>0</v>
      </c>
      <c r="CZ27" s="141">
        <f t="shared" si="50"/>
        <v>0</v>
      </c>
      <c r="DA27" s="141">
        <f t="shared" si="51"/>
        <v>0</v>
      </c>
      <c r="DB27" s="141">
        <f t="shared" si="52"/>
        <v>22941</v>
      </c>
      <c r="DC27" s="141">
        <f t="shared" si="53"/>
        <v>22941</v>
      </c>
      <c r="DD27" s="141">
        <f t="shared" si="54"/>
        <v>0</v>
      </c>
      <c r="DE27" s="141">
        <f t="shared" si="55"/>
        <v>0</v>
      </c>
      <c r="DF27" s="141">
        <f t="shared" si="56"/>
        <v>0</v>
      </c>
      <c r="DG27" s="141">
        <f t="shared" si="57"/>
        <v>107129</v>
      </c>
      <c r="DH27" s="141">
        <f t="shared" si="58"/>
        <v>0</v>
      </c>
      <c r="DI27" s="141">
        <f t="shared" si="59"/>
        <v>19357</v>
      </c>
      <c r="DJ27" s="141">
        <f t="shared" si="60"/>
        <v>60783</v>
      </c>
    </row>
    <row r="28" spans="1:114" ht="12" customHeight="1">
      <c r="A28" s="142" t="s">
        <v>121</v>
      </c>
      <c r="B28" s="140" t="s">
        <v>346</v>
      </c>
      <c r="C28" s="142" t="s">
        <v>393</v>
      </c>
      <c r="D28" s="141">
        <f t="shared" si="6"/>
        <v>195907</v>
      </c>
      <c r="E28" s="141">
        <f t="shared" si="7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195907</v>
      </c>
      <c r="M28" s="141">
        <f t="shared" si="8"/>
        <v>64794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64794</v>
      </c>
      <c r="V28" s="141">
        <f t="shared" si="10"/>
        <v>260701</v>
      </c>
      <c r="W28" s="141">
        <f t="shared" si="11"/>
        <v>0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0</v>
      </c>
      <c r="AB28" s="141">
        <f t="shared" si="16"/>
        <v>0</v>
      </c>
      <c r="AC28" s="141">
        <f t="shared" si="17"/>
        <v>0</v>
      </c>
      <c r="AD28" s="141">
        <f t="shared" si="18"/>
        <v>260701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40774</v>
      </c>
      <c r="AM28" s="141">
        <f t="shared" si="21"/>
        <v>73623</v>
      </c>
      <c r="AN28" s="141">
        <f t="shared" si="22"/>
        <v>43266</v>
      </c>
      <c r="AO28" s="141">
        <v>6057</v>
      </c>
      <c r="AP28" s="141">
        <v>37209</v>
      </c>
      <c r="AQ28" s="141">
        <v>0</v>
      </c>
      <c r="AR28" s="141">
        <v>0</v>
      </c>
      <c r="AS28" s="141">
        <f t="shared" si="23"/>
        <v>4621</v>
      </c>
      <c r="AT28" s="141">
        <v>4621</v>
      </c>
      <c r="AU28" s="141">
        <v>0</v>
      </c>
      <c r="AV28" s="141">
        <v>0</v>
      </c>
      <c r="AW28" s="141">
        <v>0</v>
      </c>
      <c r="AX28" s="141">
        <f t="shared" si="24"/>
        <v>25736</v>
      </c>
      <c r="AY28" s="141">
        <v>25736</v>
      </c>
      <c r="AZ28" s="141">
        <v>0</v>
      </c>
      <c r="BA28" s="141">
        <v>0</v>
      </c>
      <c r="BB28" s="141">
        <v>0</v>
      </c>
      <c r="BC28" s="141">
        <v>80577</v>
      </c>
      <c r="BD28" s="141">
        <v>0</v>
      </c>
      <c r="BE28" s="141">
        <v>0</v>
      </c>
      <c r="BF28" s="141">
        <f t="shared" si="25"/>
        <v>73623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24446</v>
      </c>
      <c r="BO28" s="141">
        <f t="shared" si="28"/>
        <v>3183</v>
      </c>
      <c r="BP28" s="141">
        <f t="shared" si="29"/>
        <v>3183</v>
      </c>
      <c r="BQ28" s="141">
        <v>3183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37165</v>
      </c>
      <c r="CF28" s="141">
        <v>0</v>
      </c>
      <c r="CG28" s="141">
        <v>0</v>
      </c>
      <c r="CH28" s="141">
        <f t="shared" si="32"/>
        <v>3183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65220</v>
      </c>
      <c r="CQ28" s="141">
        <f t="shared" si="41"/>
        <v>76806</v>
      </c>
      <c r="CR28" s="141">
        <f t="shared" si="42"/>
        <v>46449</v>
      </c>
      <c r="CS28" s="141">
        <f t="shared" si="43"/>
        <v>9240</v>
      </c>
      <c r="CT28" s="141">
        <f t="shared" si="44"/>
        <v>37209</v>
      </c>
      <c r="CU28" s="141">
        <f t="shared" si="45"/>
        <v>0</v>
      </c>
      <c r="CV28" s="141">
        <f t="shared" si="46"/>
        <v>0</v>
      </c>
      <c r="CW28" s="141">
        <f t="shared" si="47"/>
        <v>4621</v>
      </c>
      <c r="CX28" s="141">
        <f t="shared" si="48"/>
        <v>4621</v>
      </c>
      <c r="CY28" s="141">
        <f t="shared" si="49"/>
        <v>0</v>
      </c>
      <c r="CZ28" s="141">
        <f t="shared" si="50"/>
        <v>0</v>
      </c>
      <c r="DA28" s="141">
        <f t="shared" si="51"/>
        <v>0</v>
      </c>
      <c r="DB28" s="141">
        <f t="shared" si="52"/>
        <v>25736</v>
      </c>
      <c r="DC28" s="141">
        <f t="shared" si="53"/>
        <v>25736</v>
      </c>
      <c r="DD28" s="141">
        <f t="shared" si="54"/>
        <v>0</v>
      </c>
      <c r="DE28" s="141">
        <f t="shared" si="55"/>
        <v>0</v>
      </c>
      <c r="DF28" s="141">
        <f t="shared" si="56"/>
        <v>0</v>
      </c>
      <c r="DG28" s="141">
        <f t="shared" si="57"/>
        <v>117742</v>
      </c>
      <c r="DH28" s="141">
        <f t="shared" si="58"/>
        <v>0</v>
      </c>
      <c r="DI28" s="141">
        <f t="shared" si="59"/>
        <v>0</v>
      </c>
      <c r="DJ28" s="141">
        <f t="shared" si="60"/>
        <v>76806</v>
      </c>
    </row>
    <row r="29" spans="1:114" ht="12" customHeight="1">
      <c r="A29" s="142" t="s">
        <v>121</v>
      </c>
      <c r="B29" s="140" t="s">
        <v>347</v>
      </c>
      <c r="C29" s="142" t="s">
        <v>394</v>
      </c>
      <c r="D29" s="141">
        <f t="shared" si="6"/>
        <v>216592</v>
      </c>
      <c r="E29" s="141">
        <f t="shared" si="7"/>
        <v>36233</v>
      </c>
      <c r="F29" s="141">
        <v>0</v>
      </c>
      <c r="G29" s="141">
        <v>0</v>
      </c>
      <c r="H29" s="141">
        <v>0</v>
      </c>
      <c r="I29" s="141">
        <v>286</v>
      </c>
      <c r="J29" s="141"/>
      <c r="K29" s="141">
        <v>35947</v>
      </c>
      <c r="L29" s="141">
        <v>180359</v>
      </c>
      <c r="M29" s="141">
        <f t="shared" si="8"/>
        <v>55794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55794</v>
      </c>
      <c r="V29" s="141">
        <f t="shared" si="10"/>
        <v>272386</v>
      </c>
      <c r="W29" s="141">
        <f t="shared" si="11"/>
        <v>36233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286</v>
      </c>
      <c r="AB29" s="141">
        <f t="shared" si="16"/>
        <v>0</v>
      </c>
      <c r="AC29" s="141">
        <f t="shared" si="17"/>
        <v>35947</v>
      </c>
      <c r="AD29" s="141">
        <f t="shared" si="18"/>
        <v>236153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66675</v>
      </c>
      <c r="AN29" s="141">
        <f t="shared" si="22"/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f t="shared" si="23"/>
        <v>66675</v>
      </c>
      <c r="AT29" s="141">
        <v>66675</v>
      </c>
      <c r="AU29" s="141">
        <v>0</v>
      </c>
      <c r="AV29" s="141">
        <v>0</v>
      </c>
      <c r="AW29" s="141">
        <v>0</v>
      </c>
      <c r="AX29" s="141">
        <f t="shared" si="24"/>
        <v>0</v>
      </c>
      <c r="AY29" s="141">
        <v>0</v>
      </c>
      <c r="AZ29" s="141">
        <v>0</v>
      </c>
      <c r="BA29" s="141">
        <v>0</v>
      </c>
      <c r="BB29" s="141">
        <v>0</v>
      </c>
      <c r="BC29" s="141">
        <v>149917</v>
      </c>
      <c r="BD29" s="141">
        <v>0</v>
      </c>
      <c r="BE29" s="141">
        <v>0</v>
      </c>
      <c r="BF29" s="141">
        <f t="shared" si="25"/>
        <v>66675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0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55794</v>
      </c>
      <c r="CF29" s="141">
        <v>0</v>
      </c>
      <c r="CG29" s="141">
        <v>0</v>
      </c>
      <c r="CH29" s="141">
        <f t="shared" si="32"/>
        <v>0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66675</v>
      </c>
      <c r="CR29" s="141">
        <f t="shared" si="42"/>
        <v>0</v>
      </c>
      <c r="CS29" s="141">
        <f t="shared" si="43"/>
        <v>0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66675</v>
      </c>
      <c r="CX29" s="141">
        <f t="shared" si="48"/>
        <v>66675</v>
      </c>
      <c r="CY29" s="141">
        <f t="shared" si="49"/>
        <v>0</v>
      </c>
      <c r="CZ29" s="141">
        <f t="shared" si="50"/>
        <v>0</v>
      </c>
      <c r="DA29" s="141">
        <f t="shared" si="51"/>
        <v>0</v>
      </c>
      <c r="DB29" s="141">
        <f t="shared" si="52"/>
        <v>0</v>
      </c>
      <c r="DC29" s="141">
        <f t="shared" si="53"/>
        <v>0</v>
      </c>
      <c r="DD29" s="141">
        <f t="shared" si="54"/>
        <v>0</v>
      </c>
      <c r="DE29" s="141">
        <f t="shared" si="55"/>
        <v>0</v>
      </c>
      <c r="DF29" s="141">
        <f t="shared" si="56"/>
        <v>0</v>
      </c>
      <c r="DG29" s="141">
        <f t="shared" si="57"/>
        <v>205711</v>
      </c>
      <c r="DH29" s="141">
        <f t="shared" si="58"/>
        <v>0</v>
      </c>
      <c r="DI29" s="141">
        <f t="shared" si="59"/>
        <v>0</v>
      </c>
      <c r="DJ29" s="141">
        <f t="shared" si="60"/>
        <v>66675</v>
      </c>
    </row>
    <row r="30" spans="1:114" ht="12" customHeight="1">
      <c r="A30" s="142" t="s">
        <v>121</v>
      </c>
      <c r="B30" s="140" t="s">
        <v>348</v>
      </c>
      <c r="C30" s="142" t="s">
        <v>395</v>
      </c>
      <c r="D30" s="141">
        <f t="shared" si="6"/>
        <v>240641</v>
      </c>
      <c r="E30" s="141">
        <f t="shared" si="7"/>
        <v>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0</v>
      </c>
      <c r="L30" s="141">
        <v>240641</v>
      </c>
      <c r="M30" s="141">
        <f t="shared" si="8"/>
        <v>25636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25636</v>
      </c>
      <c r="V30" s="141">
        <f t="shared" si="10"/>
        <v>266277</v>
      </c>
      <c r="W30" s="141">
        <f t="shared" si="11"/>
        <v>0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0</v>
      </c>
      <c r="AB30" s="141">
        <f t="shared" si="16"/>
        <v>0</v>
      </c>
      <c r="AC30" s="141">
        <f t="shared" si="17"/>
        <v>0</v>
      </c>
      <c r="AD30" s="141">
        <f t="shared" si="18"/>
        <v>266277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f t="shared" si="21"/>
        <v>67524</v>
      </c>
      <c r="AN30" s="141">
        <f t="shared" si="22"/>
        <v>12725</v>
      </c>
      <c r="AO30" s="141">
        <v>12725</v>
      </c>
      <c r="AP30" s="141">
        <v>0</v>
      </c>
      <c r="AQ30" s="141">
        <v>0</v>
      </c>
      <c r="AR30" s="141">
        <v>0</v>
      </c>
      <c r="AS30" s="141">
        <f t="shared" si="23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4"/>
        <v>54799</v>
      </c>
      <c r="AY30" s="141">
        <v>54799</v>
      </c>
      <c r="AZ30" s="141">
        <v>0</v>
      </c>
      <c r="BA30" s="141">
        <v>0</v>
      </c>
      <c r="BB30" s="141">
        <v>0</v>
      </c>
      <c r="BC30" s="141">
        <v>173117</v>
      </c>
      <c r="BD30" s="141">
        <v>0</v>
      </c>
      <c r="BE30" s="141">
        <v>0</v>
      </c>
      <c r="BF30" s="141">
        <f t="shared" si="25"/>
        <v>67524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0</v>
      </c>
      <c r="BP30" s="141">
        <f t="shared" si="29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25636</v>
      </c>
      <c r="CF30" s="141">
        <v>0</v>
      </c>
      <c r="CG30" s="141">
        <v>0</v>
      </c>
      <c r="CH30" s="141">
        <f t="shared" si="32"/>
        <v>0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0</v>
      </c>
      <c r="CQ30" s="141">
        <f t="shared" si="41"/>
        <v>67524</v>
      </c>
      <c r="CR30" s="141">
        <f t="shared" si="42"/>
        <v>12725</v>
      </c>
      <c r="CS30" s="141">
        <f t="shared" si="43"/>
        <v>12725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0</v>
      </c>
      <c r="CX30" s="141">
        <f t="shared" si="48"/>
        <v>0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54799</v>
      </c>
      <c r="DC30" s="141">
        <f t="shared" si="53"/>
        <v>54799</v>
      </c>
      <c r="DD30" s="141">
        <f t="shared" si="54"/>
        <v>0</v>
      </c>
      <c r="DE30" s="141">
        <f t="shared" si="55"/>
        <v>0</v>
      </c>
      <c r="DF30" s="141">
        <f t="shared" si="56"/>
        <v>0</v>
      </c>
      <c r="DG30" s="141">
        <f t="shared" si="57"/>
        <v>198753</v>
      </c>
      <c r="DH30" s="141">
        <f t="shared" si="58"/>
        <v>0</v>
      </c>
      <c r="DI30" s="141">
        <f t="shared" si="59"/>
        <v>0</v>
      </c>
      <c r="DJ30" s="141">
        <f t="shared" si="60"/>
        <v>67524</v>
      </c>
    </row>
    <row r="31" spans="1:114" ht="12" customHeight="1">
      <c r="A31" s="142" t="s">
        <v>121</v>
      </c>
      <c r="B31" s="140" t="s">
        <v>349</v>
      </c>
      <c r="C31" s="142" t="s">
        <v>396</v>
      </c>
      <c r="D31" s="141">
        <f t="shared" si="6"/>
        <v>61901</v>
      </c>
      <c r="E31" s="141">
        <f t="shared" si="7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61901</v>
      </c>
      <c r="M31" s="141">
        <f t="shared" si="8"/>
        <v>24049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24049</v>
      </c>
      <c r="V31" s="141">
        <f t="shared" si="10"/>
        <v>85950</v>
      </c>
      <c r="W31" s="141">
        <f t="shared" si="11"/>
        <v>0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0</v>
      </c>
      <c r="AB31" s="141">
        <f t="shared" si="16"/>
        <v>0</v>
      </c>
      <c r="AC31" s="141">
        <f t="shared" si="17"/>
        <v>0</v>
      </c>
      <c r="AD31" s="141">
        <f t="shared" si="18"/>
        <v>85950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6428</v>
      </c>
      <c r="AM31" s="141">
        <f t="shared" si="21"/>
        <v>1359</v>
      </c>
      <c r="AN31" s="141">
        <f t="shared" si="22"/>
        <v>1359</v>
      </c>
      <c r="AO31" s="141">
        <v>1359</v>
      </c>
      <c r="AP31" s="141">
        <v>0</v>
      </c>
      <c r="AQ31" s="141">
        <v>0</v>
      </c>
      <c r="AR31" s="141">
        <v>0</v>
      </c>
      <c r="AS31" s="141">
        <f t="shared" si="23"/>
        <v>0</v>
      </c>
      <c r="AT31" s="141">
        <v>0</v>
      </c>
      <c r="AU31" s="141">
        <v>0</v>
      </c>
      <c r="AV31" s="141">
        <v>0</v>
      </c>
      <c r="AW31" s="141">
        <v>0</v>
      </c>
      <c r="AX31" s="141">
        <f t="shared" si="24"/>
        <v>0</v>
      </c>
      <c r="AY31" s="141">
        <v>0</v>
      </c>
      <c r="AZ31" s="141">
        <v>0</v>
      </c>
      <c r="BA31" s="141">
        <v>0</v>
      </c>
      <c r="BB31" s="141">
        <v>0</v>
      </c>
      <c r="BC31" s="141">
        <v>54114</v>
      </c>
      <c r="BD31" s="141">
        <v>0</v>
      </c>
      <c r="BE31" s="141">
        <v>0</v>
      </c>
      <c r="BF31" s="141">
        <f t="shared" si="25"/>
        <v>1359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582</v>
      </c>
      <c r="BP31" s="141">
        <f t="shared" si="29"/>
        <v>582</v>
      </c>
      <c r="BQ31" s="141">
        <v>582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23467</v>
      </c>
      <c r="CF31" s="141">
        <v>0</v>
      </c>
      <c r="CG31" s="141">
        <v>0</v>
      </c>
      <c r="CH31" s="141">
        <f t="shared" si="32"/>
        <v>582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6428</v>
      </c>
      <c r="CQ31" s="141">
        <f t="shared" si="41"/>
        <v>1941</v>
      </c>
      <c r="CR31" s="141">
        <f t="shared" si="42"/>
        <v>1941</v>
      </c>
      <c r="CS31" s="141">
        <f t="shared" si="43"/>
        <v>1941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0</v>
      </c>
      <c r="CX31" s="141">
        <f t="shared" si="48"/>
        <v>0</v>
      </c>
      <c r="CY31" s="141">
        <f t="shared" si="49"/>
        <v>0</v>
      </c>
      <c r="CZ31" s="141">
        <f t="shared" si="50"/>
        <v>0</v>
      </c>
      <c r="DA31" s="141">
        <f t="shared" si="51"/>
        <v>0</v>
      </c>
      <c r="DB31" s="141">
        <f t="shared" si="52"/>
        <v>0</v>
      </c>
      <c r="DC31" s="141">
        <f t="shared" si="53"/>
        <v>0</v>
      </c>
      <c r="DD31" s="141">
        <f t="shared" si="54"/>
        <v>0</v>
      </c>
      <c r="DE31" s="141">
        <f t="shared" si="55"/>
        <v>0</v>
      </c>
      <c r="DF31" s="141">
        <f t="shared" si="56"/>
        <v>0</v>
      </c>
      <c r="DG31" s="141">
        <f t="shared" si="57"/>
        <v>77581</v>
      </c>
      <c r="DH31" s="141">
        <f t="shared" si="58"/>
        <v>0</v>
      </c>
      <c r="DI31" s="141">
        <f t="shared" si="59"/>
        <v>0</v>
      </c>
      <c r="DJ31" s="141">
        <f t="shared" si="60"/>
        <v>1941</v>
      </c>
    </row>
    <row r="32" spans="1:114" ht="12" customHeight="1">
      <c r="A32" s="142" t="s">
        <v>121</v>
      </c>
      <c r="B32" s="140" t="s">
        <v>350</v>
      </c>
      <c r="C32" s="142" t="s">
        <v>397</v>
      </c>
      <c r="D32" s="141">
        <f t="shared" si="6"/>
        <v>100055</v>
      </c>
      <c r="E32" s="141">
        <f t="shared" si="7"/>
        <v>0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0</v>
      </c>
      <c r="L32" s="141">
        <v>100055</v>
      </c>
      <c r="M32" s="141">
        <f t="shared" si="8"/>
        <v>36400</v>
      </c>
      <c r="N32" s="141">
        <f t="shared" si="9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36400</v>
      </c>
      <c r="V32" s="141">
        <f t="shared" si="10"/>
        <v>136455</v>
      </c>
      <c r="W32" s="141">
        <f t="shared" si="11"/>
        <v>0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0</v>
      </c>
      <c r="AB32" s="141">
        <f t="shared" si="16"/>
        <v>0</v>
      </c>
      <c r="AC32" s="141">
        <f t="shared" si="17"/>
        <v>0</v>
      </c>
      <c r="AD32" s="141">
        <f t="shared" si="18"/>
        <v>136455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9782</v>
      </c>
      <c r="AM32" s="141">
        <f t="shared" si="21"/>
        <v>2400</v>
      </c>
      <c r="AN32" s="141">
        <f t="shared" si="22"/>
        <v>2400</v>
      </c>
      <c r="AO32" s="141">
        <v>2400</v>
      </c>
      <c r="AP32" s="141">
        <v>0</v>
      </c>
      <c r="AQ32" s="141">
        <v>0</v>
      </c>
      <c r="AR32" s="141">
        <v>0</v>
      </c>
      <c r="AS32" s="141">
        <f t="shared" si="23"/>
        <v>0</v>
      </c>
      <c r="AT32" s="141">
        <v>0</v>
      </c>
      <c r="AU32" s="141">
        <v>0</v>
      </c>
      <c r="AV32" s="141">
        <v>0</v>
      </c>
      <c r="AW32" s="141">
        <v>0</v>
      </c>
      <c r="AX32" s="141">
        <f t="shared" si="24"/>
        <v>0</v>
      </c>
      <c r="AY32" s="141">
        <v>0</v>
      </c>
      <c r="AZ32" s="141">
        <v>0</v>
      </c>
      <c r="BA32" s="141">
        <v>0</v>
      </c>
      <c r="BB32" s="141">
        <v>0</v>
      </c>
      <c r="BC32" s="141">
        <v>87873</v>
      </c>
      <c r="BD32" s="141">
        <v>0</v>
      </c>
      <c r="BE32" s="141">
        <v>0</v>
      </c>
      <c r="BF32" s="141">
        <f t="shared" si="25"/>
        <v>2400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600</v>
      </c>
      <c r="BP32" s="141">
        <f t="shared" si="29"/>
        <v>600</v>
      </c>
      <c r="BQ32" s="141">
        <v>600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35800</v>
      </c>
      <c r="CF32" s="141">
        <v>0</v>
      </c>
      <c r="CG32" s="141">
        <v>0</v>
      </c>
      <c r="CH32" s="141">
        <f t="shared" si="32"/>
        <v>600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9782</v>
      </c>
      <c r="CQ32" s="141">
        <f t="shared" si="41"/>
        <v>3000</v>
      </c>
      <c r="CR32" s="141">
        <f t="shared" si="42"/>
        <v>3000</v>
      </c>
      <c r="CS32" s="141">
        <f t="shared" si="43"/>
        <v>3000</v>
      </c>
      <c r="CT32" s="141">
        <f t="shared" si="44"/>
        <v>0</v>
      </c>
      <c r="CU32" s="141">
        <f t="shared" si="45"/>
        <v>0</v>
      </c>
      <c r="CV32" s="141">
        <f t="shared" si="46"/>
        <v>0</v>
      </c>
      <c r="CW32" s="141">
        <f t="shared" si="47"/>
        <v>0</v>
      </c>
      <c r="CX32" s="141">
        <f t="shared" si="48"/>
        <v>0</v>
      </c>
      <c r="CY32" s="141">
        <f t="shared" si="49"/>
        <v>0</v>
      </c>
      <c r="CZ32" s="141">
        <f t="shared" si="50"/>
        <v>0</v>
      </c>
      <c r="DA32" s="141">
        <f t="shared" si="51"/>
        <v>0</v>
      </c>
      <c r="DB32" s="141">
        <f t="shared" si="52"/>
        <v>0</v>
      </c>
      <c r="DC32" s="141">
        <f t="shared" si="53"/>
        <v>0</v>
      </c>
      <c r="DD32" s="141">
        <f t="shared" si="54"/>
        <v>0</v>
      </c>
      <c r="DE32" s="141">
        <f t="shared" si="55"/>
        <v>0</v>
      </c>
      <c r="DF32" s="141">
        <f t="shared" si="56"/>
        <v>0</v>
      </c>
      <c r="DG32" s="141">
        <f t="shared" si="57"/>
        <v>123673</v>
      </c>
      <c r="DH32" s="141">
        <f t="shared" si="58"/>
        <v>0</v>
      </c>
      <c r="DI32" s="141">
        <f t="shared" si="59"/>
        <v>0</v>
      </c>
      <c r="DJ32" s="141">
        <f t="shared" si="60"/>
        <v>3000</v>
      </c>
    </row>
    <row r="33" spans="1:114" ht="12" customHeight="1">
      <c r="A33" s="142" t="s">
        <v>121</v>
      </c>
      <c r="B33" s="140" t="s">
        <v>351</v>
      </c>
      <c r="C33" s="142" t="s">
        <v>398</v>
      </c>
      <c r="D33" s="141">
        <f t="shared" si="6"/>
        <v>22721</v>
      </c>
      <c r="E33" s="141">
        <f t="shared" si="7"/>
        <v>662</v>
      </c>
      <c r="F33" s="141">
        <v>0</v>
      </c>
      <c r="G33" s="141">
        <v>0</v>
      </c>
      <c r="H33" s="141">
        <v>0</v>
      </c>
      <c r="I33" s="141">
        <v>662</v>
      </c>
      <c r="J33" s="141"/>
      <c r="K33" s="141">
        <v>0</v>
      </c>
      <c r="L33" s="141">
        <v>22059</v>
      </c>
      <c r="M33" s="141">
        <f t="shared" si="8"/>
        <v>5996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5996</v>
      </c>
      <c r="V33" s="141">
        <f t="shared" si="10"/>
        <v>28717</v>
      </c>
      <c r="W33" s="141">
        <f t="shared" si="11"/>
        <v>662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662</v>
      </c>
      <c r="AB33" s="141">
        <f t="shared" si="16"/>
        <v>0</v>
      </c>
      <c r="AC33" s="141">
        <f t="shared" si="17"/>
        <v>0</v>
      </c>
      <c r="AD33" s="141">
        <f t="shared" si="18"/>
        <v>28055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1"/>
        <v>3545</v>
      </c>
      <c r="AN33" s="141">
        <f t="shared" si="22"/>
        <v>500</v>
      </c>
      <c r="AO33" s="141">
        <v>500</v>
      </c>
      <c r="AP33" s="141">
        <v>0</v>
      </c>
      <c r="AQ33" s="141">
        <v>0</v>
      </c>
      <c r="AR33" s="141">
        <v>0</v>
      </c>
      <c r="AS33" s="141">
        <f t="shared" si="23"/>
        <v>0</v>
      </c>
      <c r="AT33" s="141">
        <v>0</v>
      </c>
      <c r="AU33" s="141">
        <v>0</v>
      </c>
      <c r="AV33" s="141">
        <v>0</v>
      </c>
      <c r="AW33" s="141">
        <v>0</v>
      </c>
      <c r="AX33" s="141">
        <f t="shared" si="24"/>
        <v>3045</v>
      </c>
      <c r="AY33" s="141">
        <v>3045</v>
      </c>
      <c r="AZ33" s="141">
        <v>0</v>
      </c>
      <c r="BA33" s="141">
        <v>0</v>
      </c>
      <c r="BB33" s="141">
        <v>0</v>
      </c>
      <c r="BC33" s="141">
        <v>19176</v>
      </c>
      <c r="BD33" s="141">
        <v>0</v>
      </c>
      <c r="BE33" s="141">
        <v>0</v>
      </c>
      <c r="BF33" s="141">
        <f t="shared" si="25"/>
        <v>3545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220</v>
      </c>
      <c r="BP33" s="141">
        <f t="shared" si="29"/>
        <v>220</v>
      </c>
      <c r="BQ33" s="141">
        <v>220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5776</v>
      </c>
      <c r="CF33" s="141">
        <v>0</v>
      </c>
      <c r="CG33" s="141">
        <v>0</v>
      </c>
      <c r="CH33" s="141">
        <f t="shared" si="32"/>
        <v>220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3765</v>
      </c>
      <c r="CR33" s="141">
        <f t="shared" si="42"/>
        <v>720</v>
      </c>
      <c r="CS33" s="141">
        <f t="shared" si="43"/>
        <v>720</v>
      </c>
      <c r="CT33" s="141">
        <f t="shared" si="44"/>
        <v>0</v>
      </c>
      <c r="CU33" s="141">
        <f t="shared" si="45"/>
        <v>0</v>
      </c>
      <c r="CV33" s="141">
        <f t="shared" si="46"/>
        <v>0</v>
      </c>
      <c r="CW33" s="141">
        <f t="shared" si="47"/>
        <v>0</v>
      </c>
      <c r="CX33" s="141">
        <f t="shared" si="48"/>
        <v>0</v>
      </c>
      <c r="CY33" s="141">
        <f t="shared" si="49"/>
        <v>0</v>
      </c>
      <c r="CZ33" s="141">
        <f t="shared" si="50"/>
        <v>0</v>
      </c>
      <c r="DA33" s="141">
        <f t="shared" si="51"/>
        <v>0</v>
      </c>
      <c r="DB33" s="141">
        <f t="shared" si="52"/>
        <v>3045</v>
      </c>
      <c r="DC33" s="141">
        <f t="shared" si="53"/>
        <v>3045</v>
      </c>
      <c r="DD33" s="141">
        <f t="shared" si="54"/>
        <v>0</v>
      </c>
      <c r="DE33" s="141">
        <f t="shared" si="55"/>
        <v>0</v>
      </c>
      <c r="DF33" s="141">
        <f t="shared" si="56"/>
        <v>0</v>
      </c>
      <c r="DG33" s="141">
        <f t="shared" si="57"/>
        <v>24952</v>
      </c>
      <c r="DH33" s="141">
        <f t="shared" si="58"/>
        <v>0</v>
      </c>
      <c r="DI33" s="141">
        <f t="shared" si="59"/>
        <v>0</v>
      </c>
      <c r="DJ33" s="141">
        <f t="shared" si="60"/>
        <v>3765</v>
      </c>
    </row>
    <row r="34" spans="1:114" ht="12" customHeight="1">
      <c r="A34" s="142" t="s">
        <v>121</v>
      </c>
      <c r="B34" s="140" t="s">
        <v>352</v>
      </c>
      <c r="C34" s="142" t="s">
        <v>399</v>
      </c>
      <c r="D34" s="141">
        <f t="shared" si="6"/>
        <v>85162</v>
      </c>
      <c r="E34" s="141">
        <f t="shared" si="7"/>
        <v>0</v>
      </c>
      <c r="F34" s="141">
        <v>0</v>
      </c>
      <c r="G34" s="141">
        <v>0</v>
      </c>
      <c r="H34" s="141">
        <v>0</v>
      </c>
      <c r="I34" s="141">
        <v>0</v>
      </c>
      <c r="J34" s="141"/>
      <c r="K34" s="141">
        <v>0</v>
      </c>
      <c r="L34" s="141">
        <v>85162</v>
      </c>
      <c r="M34" s="141">
        <f t="shared" si="8"/>
        <v>32637</v>
      </c>
      <c r="N34" s="141">
        <f t="shared" si="9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32637</v>
      </c>
      <c r="V34" s="141">
        <f t="shared" si="10"/>
        <v>117799</v>
      </c>
      <c r="W34" s="141">
        <f t="shared" si="11"/>
        <v>0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0</v>
      </c>
      <c r="AB34" s="141">
        <f t="shared" si="16"/>
        <v>0</v>
      </c>
      <c r="AC34" s="141">
        <f t="shared" si="17"/>
        <v>0</v>
      </c>
      <c r="AD34" s="141">
        <f t="shared" si="18"/>
        <v>117799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f t="shared" si="21"/>
        <v>0</v>
      </c>
      <c r="AN34" s="141">
        <f t="shared" si="22"/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f t="shared" si="23"/>
        <v>0</v>
      </c>
      <c r="AT34" s="141">
        <v>0</v>
      </c>
      <c r="AU34" s="141">
        <v>0</v>
      </c>
      <c r="AV34" s="141">
        <v>0</v>
      </c>
      <c r="AW34" s="141">
        <v>0</v>
      </c>
      <c r="AX34" s="141">
        <f t="shared" si="24"/>
        <v>0</v>
      </c>
      <c r="AY34" s="141">
        <v>0</v>
      </c>
      <c r="AZ34" s="141">
        <v>0</v>
      </c>
      <c r="BA34" s="141">
        <v>0</v>
      </c>
      <c r="BB34" s="141">
        <v>0</v>
      </c>
      <c r="BC34" s="141">
        <v>85162</v>
      </c>
      <c r="BD34" s="141">
        <v>0</v>
      </c>
      <c r="BE34" s="141">
        <v>0</v>
      </c>
      <c r="BF34" s="141">
        <f t="shared" si="25"/>
        <v>0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8"/>
        <v>0</v>
      </c>
      <c r="BP34" s="141">
        <f t="shared" si="29"/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32637</v>
      </c>
      <c r="CF34" s="141">
        <v>0</v>
      </c>
      <c r="CG34" s="141">
        <v>0</v>
      </c>
      <c r="CH34" s="141">
        <f t="shared" si="32"/>
        <v>0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0</v>
      </c>
      <c r="CQ34" s="141">
        <f t="shared" si="41"/>
        <v>0</v>
      </c>
      <c r="CR34" s="141">
        <f t="shared" si="42"/>
        <v>0</v>
      </c>
      <c r="CS34" s="141">
        <f t="shared" si="43"/>
        <v>0</v>
      </c>
      <c r="CT34" s="141">
        <f t="shared" si="44"/>
        <v>0</v>
      </c>
      <c r="CU34" s="141">
        <f t="shared" si="45"/>
        <v>0</v>
      </c>
      <c r="CV34" s="141">
        <f t="shared" si="46"/>
        <v>0</v>
      </c>
      <c r="CW34" s="141">
        <f t="shared" si="47"/>
        <v>0</v>
      </c>
      <c r="CX34" s="141">
        <f t="shared" si="48"/>
        <v>0</v>
      </c>
      <c r="CY34" s="141">
        <f t="shared" si="49"/>
        <v>0</v>
      </c>
      <c r="CZ34" s="141">
        <f t="shared" si="50"/>
        <v>0</v>
      </c>
      <c r="DA34" s="141">
        <f t="shared" si="51"/>
        <v>0</v>
      </c>
      <c r="DB34" s="141">
        <f t="shared" si="52"/>
        <v>0</v>
      </c>
      <c r="DC34" s="141">
        <f t="shared" si="53"/>
        <v>0</v>
      </c>
      <c r="DD34" s="141">
        <f t="shared" si="54"/>
        <v>0</v>
      </c>
      <c r="DE34" s="141">
        <f t="shared" si="55"/>
        <v>0</v>
      </c>
      <c r="DF34" s="141">
        <f t="shared" si="56"/>
        <v>0</v>
      </c>
      <c r="DG34" s="141">
        <f t="shared" si="57"/>
        <v>117799</v>
      </c>
      <c r="DH34" s="141">
        <f t="shared" si="58"/>
        <v>0</v>
      </c>
      <c r="DI34" s="141">
        <f t="shared" si="59"/>
        <v>0</v>
      </c>
      <c r="DJ34" s="141">
        <f t="shared" si="60"/>
        <v>0</v>
      </c>
    </row>
    <row r="35" spans="1:114" ht="12" customHeight="1">
      <c r="A35" s="142" t="s">
        <v>121</v>
      </c>
      <c r="B35" s="140" t="s">
        <v>353</v>
      </c>
      <c r="C35" s="142" t="s">
        <v>400</v>
      </c>
      <c r="D35" s="141">
        <f t="shared" si="6"/>
        <v>78282</v>
      </c>
      <c r="E35" s="141">
        <f t="shared" si="7"/>
        <v>0</v>
      </c>
      <c r="F35" s="141">
        <v>0</v>
      </c>
      <c r="G35" s="141">
        <v>0</v>
      </c>
      <c r="H35" s="141">
        <v>0</v>
      </c>
      <c r="I35" s="141">
        <v>0</v>
      </c>
      <c r="J35" s="141"/>
      <c r="K35" s="141">
        <v>0</v>
      </c>
      <c r="L35" s="141">
        <v>78282</v>
      </c>
      <c r="M35" s="141">
        <f t="shared" si="8"/>
        <v>28402</v>
      </c>
      <c r="N35" s="141">
        <f t="shared" si="9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28402</v>
      </c>
      <c r="V35" s="141">
        <f t="shared" si="10"/>
        <v>106684</v>
      </c>
      <c r="W35" s="141">
        <f t="shared" si="11"/>
        <v>0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0</v>
      </c>
      <c r="AB35" s="141">
        <f t="shared" si="16"/>
        <v>0</v>
      </c>
      <c r="AC35" s="141">
        <f t="shared" si="17"/>
        <v>0</v>
      </c>
      <c r="AD35" s="141">
        <f t="shared" si="18"/>
        <v>106684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f t="shared" si="21"/>
        <v>8554</v>
      </c>
      <c r="AN35" s="141">
        <f t="shared" si="22"/>
        <v>0</v>
      </c>
      <c r="AO35" s="141">
        <v>0</v>
      </c>
      <c r="AP35" s="141">
        <v>0</v>
      </c>
      <c r="AQ35" s="141">
        <v>0</v>
      </c>
      <c r="AR35" s="141">
        <v>0</v>
      </c>
      <c r="AS35" s="141">
        <f t="shared" si="23"/>
        <v>0</v>
      </c>
      <c r="AT35" s="141">
        <v>0</v>
      </c>
      <c r="AU35" s="141">
        <v>0</v>
      </c>
      <c r="AV35" s="141">
        <v>0</v>
      </c>
      <c r="AW35" s="141">
        <v>0</v>
      </c>
      <c r="AX35" s="141">
        <f t="shared" si="24"/>
        <v>8554</v>
      </c>
      <c r="AY35" s="141">
        <v>8554</v>
      </c>
      <c r="AZ35" s="141">
        <v>0</v>
      </c>
      <c r="BA35" s="141">
        <v>0</v>
      </c>
      <c r="BB35" s="141">
        <v>0</v>
      </c>
      <c r="BC35" s="141">
        <v>69728</v>
      </c>
      <c r="BD35" s="141">
        <v>0</v>
      </c>
      <c r="BE35" s="141">
        <v>0</v>
      </c>
      <c r="BF35" s="141">
        <f t="shared" si="25"/>
        <v>8554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0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0</v>
      </c>
      <c r="CA35" s="141">
        <v>0</v>
      </c>
      <c r="CB35" s="141">
        <v>0</v>
      </c>
      <c r="CC35" s="141">
        <v>0</v>
      </c>
      <c r="CD35" s="141">
        <v>0</v>
      </c>
      <c r="CE35" s="141">
        <v>28402</v>
      </c>
      <c r="CF35" s="141">
        <v>0</v>
      </c>
      <c r="CG35" s="141">
        <v>0</v>
      </c>
      <c r="CH35" s="141">
        <f t="shared" si="32"/>
        <v>0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0</v>
      </c>
      <c r="CQ35" s="141">
        <f t="shared" si="41"/>
        <v>8554</v>
      </c>
      <c r="CR35" s="141">
        <f t="shared" si="42"/>
        <v>0</v>
      </c>
      <c r="CS35" s="141">
        <f t="shared" si="43"/>
        <v>0</v>
      </c>
      <c r="CT35" s="141">
        <f t="shared" si="44"/>
        <v>0</v>
      </c>
      <c r="CU35" s="141">
        <f t="shared" si="45"/>
        <v>0</v>
      </c>
      <c r="CV35" s="141">
        <f t="shared" si="46"/>
        <v>0</v>
      </c>
      <c r="CW35" s="141">
        <f t="shared" si="47"/>
        <v>0</v>
      </c>
      <c r="CX35" s="141">
        <f t="shared" si="48"/>
        <v>0</v>
      </c>
      <c r="CY35" s="141">
        <f t="shared" si="49"/>
        <v>0</v>
      </c>
      <c r="CZ35" s="141">
        <f t="shared" si="50"/>
        <v>0</v>
      </c>
      <c r="DA35" s="141">
        <f t="shared" si="51"/>
        <v>0</v>
      </c>
      <c r="DB35" s="141">
        <f t="shared" si="52"/>
        <v>8554</v>
      </c>
      <c r="DC35" s="141">
        <f t="shared" si="53"/>
        <v>8554</v>
      </c>
      <c r="DD35" s="141">
        <f t="shared" si="54"/>
        <v>0</v>
      </c>
      <c r="DE35" s="141">
        <f t="shared" si="55"/>
        <v>0</v>
      </c>
      <c r="DF35" s="141">
        <f t="shared" si="56"/>
        <v>0</v>
      </c>
      <c r="DG35" s="141">
        <f t="shared" si="57"/>
        <v>98130</v>
      </c>
      <c r="DH35" s="141">
        <f t="shared" si="58"/>
        <v>0</v>
      </c>
      <c r="DI35" s="141">
        <f t="shared" si="59"/>
        <v>0</v>
      </c>
      <c r="DJ35" s="141">
        <f t="shared" si="60"/>
        <v>8554</v>
      </c>
    </row>
    <row r="36" spans="1:114" ht="12" customHeight="1">
      <c r="A36" s="142" t="s">
        <v>121</v>
      </c>
      <c r="B36" s="140" t="s">
        <v>354</v>
      </c>
      <c r="C36" s="142" t="s">
        <v>401</v>
      </c>
      <c r="D36" s="141">
        <f t="shared" si="6"/>
        <v>182631</v>
      </c>
      <c r="E36" s="141">
        <f t="shared" si="7"/>
        <v>0</v>
      </c>
      <c r="F36" s="141">
        <v>0</v>
      </c>
      <c r="G36" s="141">
        <v>0</v>
      </c>
      <c r="H36" s="141">
        <v>0</v>
      </c>
      <c r="I36" s="141">
        <v>0</v>
      </c>
      <c r="J36" s="141"/>
      <c r="K36" s="141">
        <v>0</v>
      </c>
      <c r="L36" s="141">
        <v>182631</v>
      </c>
      <c r="M36" s="141">
        <f t="shared" si="8"/>
        <v>58211</v>
      </c>
      <c r="N36" s="141">
        <f t="shared" si="9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58211</v>
      </c>
      <c r="V36" s="141">
        <f t="shared" si="10"/>
        <v>240842</v>
      </c>
      <c r="W36" s="141">
        <f t="shared" si="11"/>
        <v>0</v>
      </c>
      <c r="X36" s="141">
        <f t="shared" si="12"/>
        <v>0</v>
      </c>
      <c r="Y36" s="141">
        <f t="shared" si="13"/>
        <v>0</v>
      </c>
      <c r="Z36" s="141">
        <f t="shared" si="14"/>
        <v>0</v>
      </c>
      <c r="AA36" s="141">
        <f t="shared" si="15"/>
        <v>0</v>
      </c>
      <c r="AB36" s="141">
        <f t="shared" si="16"/>
        <v>0</v>
      </c>
      <c r="AC36" s="141">
        <f t="shared" si="17"/>
        <v>0</v>
      </c>
      <c r="AD36" s="141">
        <f t="shared" si="18"/>
        <v>240842</v>
      </c>
      <c r="AE36" s="141">
        <f t="shared" si="19"/>
        <v>0</v>
      </c>
      <c r="AF36" s="141">
        <f t="shared" si="20"/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f t="shared" si="21"/>
        <v>3390</v>
      </c>
      <c r="AN36" s="141">
        <f t="shared" si="22"/>
        <v>3390</v>
      </c>
      <c r="AO36" s="141">
        <v>3390</v>
      </c>
      <c r="AP36" s="141">
        <v>0</v>
      </c>
      <c r="AQ36" s="141">
        <v>0</v>
      </c>
      <c r="AR36" s="141">
        <v>0</v>
      </c>
      <c r="AS36" s="141">
        <f t="shared" si="23"/>
        <v>0</v>
      </c>
      <c r="AT36" s="141">
        <v>0</v>
      </c>
      <c r="AU36" s="141">
        <v>0</v>
      </c>
      <c r="AV36" s="141">
        <v>0</v>
      </c>
      <c r="AW36" s="141">
        <v>0</v>
      </c>
      <c r="AX36" s="141">
        <f t="shared" si="24"/>
        <v>0</v>
      </c>
      <c r="AY36" s="141">
        <v>0</v>
      </c>
      <c r="AZ36" s="141">
        <v>0</v>
      </c>
      <c r="BA36" s="141">
        <v>0</v>
      </c>
      <c r="BB36" s="141">
        <v>0</v>
      </c>
      <c r="BC36" s="141">
        <v>179241</v>
      </c>
      <c r="BD36" s="141">
        <v>0</v>
      </c>
      <c r="BE36" s="141">
        <v>0</v>
      </c>
      <c r="BF36" s="141">
        <f t="shared" si="25"/>
        <v>3390</v>
      </c>
      <c r="BG36" s="141">
        <f t="shared" si="26"/>
        <v>0</v>
      </c>
      <c r="BH36" s="141">
        <f t="shared" si="27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8"/>
        <v>1371</v>
      </c>
      <c r="BP36" s="141">
        <f t="shared" si="29"/>
        <v>1371</v>
      </c>
      <c r="BQ36" s="141">
        <v>1371</v>
      </c>
      <c r="BR36" s="141">
        <v>0</v>
      </c>
      <c r="BS36" s="141">
        <v>0</v>
      </c>
      <c r="BT36" s="141">
        <v>0</v>
      </c>
      <c r="BU36" s="141">
        <f t="shared" si="30"/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f t="shared" si="31"/>
        <v>0</v>
      </c>
      <c r="CA36" s="141">
        <v>0</v>
      </c>
      <c r="CB36" s="141">
        <v>0</v>
      </c>
      <c r="CC36" s="141">
        <v>0</v>
      </c>
      <c r="CD36" s="141">
        <v>0</v>
      </c>
      <c r="CE36" s="141">
        <v>56840</v>
      </c>
      <c r="CF36" s="141">
        <v>0</v>
      </c>
      <c r="CG36" s="141">
        <v>0</v>
      </c>
      <c r="CH36" s="141">
        <f t="shared" si="32"/>
        <v>1371</v>
      </c>
      <c r="CI36" s="141">
        <f t="shared" si="33"/>
        <v>0</v>
      </c>
      <c r="CJ36" s="141">
        <f t="shared" si="34"/>
        <v>0</v>
      </c>
      <c r="CK36" s="141">
        <f t="shared" si="35"/>
        <v>0</v>
      </c>
      <c r="CL36" s="141">
        <f t="shared" si="36"/>
        <v>0</v>
      </c>
      <c r="CM36" s="141">
        <f t="shared" si="37"/>
        <v>0</v>
      </c>
      <c r="CN36" s="141">
        <f t="shared" si="38"/>
        <v>0</v>
      </c>
      <c r="CO36" s="141">
        <f t="shared" si="39"/>
        <v>0</v>
      </c>
      <c r="CP36" s="141">
        <f t="shared" si="40"/>
        <v>0</v>
      </c>
      <c r="CQ36" s="141">
        <f t="shared" si="41"/>
        <v>4761</v>
      </c>
      <c r="CR36" s="141">
        <f t="shared" si="42"/>
        <v>4761</v>
      </c>
      <c r="CS36" s="141">
        <f t="shared" si="43"/>
        <v>4761</v>
      </c>
      <c r="CT36" s="141">
        <f t="shared" si="44"/>
        <v>0</v>
      </c>
      <c r="CU36" s="141">
        <f t="shared" si="45"/>
        <v>0</v>
      </c>
      <c r="CV36" s="141">
        <f t="shared" si="46"/>
        <v>0</v>
      </c>
      <c r="CW36" s="141">
        <f t="shared" si="47"/>
        <v>0</v>
      </c>
      <c r="CX36" s="141">
        <f t="shared" si="48"/>
        <v>0</v>
      </c>
      <c r="CY36" s="141">
        <f t="shared" si="49"/>
        <v>0</v>
      </c>
      <c r="CZ36" s="141">
        <f t="shared" si="50"/>
        <v>0</v>
      </c>
      <c r="DA36" s="141">
        <f t="shared" si="51"/>
        <v>0</v>
      </c>
      <c r="DB36" s="141">
        <f t="shared" si="52"/>
        <v>0</v>
      </c>
      <c r="DC36" s="141">
        <f t="shared" si="53"/>
        <v>0</v>
      </c>
      <c r="DD36" s="141">
        <f t="shared" si="54"/>
        <v>0</v>
      </c>
      <c r="DE36" s="141">
        <f t="shared" si="55"/>
        <v>0</v>
      </c>
      <c r="DF36" s="141">
        <f t="shared" si="56"/>
        <v>0</v>
      </c>
      <c r="DG36" s="141">
        <f t="shared" si="57"/>
        <v>236081</v>
      </c>
      <c r="DH36" s="141">
        <f t="shared" si="58"/>
        <v>0</v>
      </c>
      <c r="DI36" s="141">
        <f t="shared" si="59"/>
        <v>0</v>
      </c>
      <c r="DJ36" s="141">
        <f t="shared" si="60"/>
        <v>4761</v>
      </c>
    </row>
    <row r="37" spans="1:114" ht="12" customHeight="1">
      <c r="A37" s="142" t="s">
        <v>121</v>
      </c>
      <c r="B37" s="140" t="s">
        <v>355</v>
      </c>
      <c r="C37" s="142" t="s">
        <v>402</v>
      </c>
      <c r="D37" s="141">
        <f t="shared" si="6"/>
        <v>117389</v>
      </c>
      <c r="E37" s="141">
        <f t="shared" si="7"/>
        <v>0</v>
      </c>
      <c r="F37" s="141">
        <v>0</v>
      </c>
      <c r="G37" s="141">
        <v>0</v>
      </c>
      <c r="H37" s="141">
        <v>0</v>
      </c>
      <c r="I37" s="141">
        <v>0</v>
      </c>
      <c r="J37" s="141"/>
      <c r="K37" s="141">
        <v>0</v>
      </c>
      <c r="L37" s="141">
        <v>117389</v>
      </c>
      <c r="M37" s="141">
        <f t="shared" si="8"/>
        <v>48371</v>
      </c>
      <c r="N37" s="141">
        <f t="shared" si="9"/>
        <v>0</v>
      </c>
      <c r="O37" s="141">
        <v>0</v>
      </c>
      <c r="P37" s="141">
        <v>0</v>
      </c>
      <c r="Q37" s="141">
        <v>0</v>
      </c>
      <c r="R37" s="141">
        <v>0</v>
      </c>
      <c r="S37" s="141"/>
      <c r="T37" s="141">
        <v>0</v>
      </c>
      <c r="U37" s="141">
        <v>48371</v>
      </c>
      <c r="V37" s="141">
        <f t="shared" si="10"/>
        <v>165760</v>
      </c>
      <c r="W37" s="141">
        <f t="shared" si="11"/>
        <v>0</v>
      </c>
      <c r="X37" s="141">
        <f t="shared" si="12"/>
        <v>0</v>
      </c>
      <c r="Y37" s="141">
        <f t="shared" si="13"/>
        <v>0</v>
      </c>
      <c r="Z37" s="141">
        <f t="shared" si="14"/>
        <v>0</v>
      </c>
      <c r="AA37" s="141">
        <f t="shared" si="15"/>
        <v>0</v>
      </c>
      <c r="AB37" s="141">
        <f t="shared" si="16"/>
        <v>0</v>
      </c>
      <c r="AC37" s="141">
        <f t="shared" si="17"/>
        <v>0</v>
      </c>
      <c r="AD37" s="141">
        <f t="shared" si="18"/>
        <v>165760</v>
      </c>
      <c r="AE37" s="141">
        <f t="shared" si="19"/>
        <v>0</v>
      </c>
      <c r="AF37" s="141">
        <f t="shared" si="20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f t="shared" si="21"/>
        <v>31019</v>
      </c>
      <c r="AN37" s="141">
        <f t="shared" si="22"/>
        <v>1400</v>
      </c>
      <c r="AO37" s="141">
        <v>1400</v>
      </c>
      <c r="AP37" s="141">
        <v>0</v>
      </c>
      <c r="AQ37" s="141">
        <v>0</v>
      </c>
      <c r="AR37" s="141">
        <v>0</v>
      </c>
      <c r="AS37" s="141">
        <f t="shared" si="23"/>
        <v>29619</v>
      </c>
      <c r="AT37" s="141">
        <v>29619</v>
      </c>
      <c r="AU37" s="141">
        <v>0</v>
      </c>
      <c r="AV37" s="141">
        <v>0</v>
      </c>
      <c r="AW37" s="141">
        <v>0</v>
      </c>
      <c r="AX37" s="141">
        <f t="shared" si="24"/>
        <v>0</v>
      </c>
      <c r="AY37" s="141">
        <v>0</v>
      </c>
      <c r="AZ37" s="141">
        <v>0</v>
      </c>
      <c r="BA37" s="141">
        <v>0</v>
      </c>
      <c r="BB37" s="141">
        <v>0</v>
      </c>
      <c r="BC37" s="141">
        <v>86370</v>
      </c>
      <c r="BD37" s="141">
        <v>0</v>
      </c>
      <c r="BE37" s="141">
        <v>0</v>
      </c>
      <c r="BF37" s="141">
        <f t="shared" si="25"/>
        <v>31019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f t="shared" si="28"/>
        <v>1400</v>
      </c>
      <c r="BP37" s="141">
        <f t="shared" si="29"/>
        <v>1400</v>
      </c>
      <c r="BQ37" s="141">
        <v>1400</v>
      </c>
      <c r="BR37" s="141">
        <v>0</v>
      </c>
      <c r="BS37" s="141">
        <v>0</v>
      </c>
      <c r="BT37" s="141">
        <v>0</v>
      </c>
      <c r="BU37" s="141">
        <f t="shared" si="30"/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f t="shared" si="31"/>
        <v>0</v>
      </c>
      <c r="CA37" s="141">
        <v>0</v>
      </c>
      <c r="CB37" s="141">
        <v>0</v>
      </c>
      <c r="CC37" s="141">
        <v>0</v>
      </c>
      <c r="CD37" s="141">
        <v>0</v>
      </c>
      <c r="CE37" s="141">
        <v>48371</v>
      </c>
      <c r="CF37" s="141">
        <v>0</v>
      </c>
      <c r="CG37" s="141">
        <v>0</v>
      </c>
      <c r="CH37" s="141">
        <f t="shared" si="32"/>
        <v>1400</v>
      </c>
      <c r="CI37" s="141">
        <f t="shared" si="33"/>
        <v>0</v>
      </c>
      <c r="CJ37" s="141">
        <f t="shared" si="34"/>
        <v>0</v>
      </c>
      <c r="CK37" s="141">
        <f t="shared" si="35"/>
        <v>0</v>
      </c>
      <c r="CL37" s="141">
        <f t="shared" si="36"/>
        <v>0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0</v>
      </c>
      <c r="CQ37" s="141">
        <f t="shared" si="41"/>
        <v>32419</v>
      </c>
      <c r="CR37" s="141">
        <f t="shared" si="42"/>
        <v>2800</v>
      </c>
      <c r="CS37" s="141">
        <f t="shared" si="43"/>
        <v>2800</v>
      </c>
      <c r="CT37" s="141">
        <f t="shared" si="44"/>
        <v>0</v>
      </c>
      <c r="CU37" s="141">
        <f t="shared" si="45"/>
        <v>0</v>
      </c>
      <c r="CV37" s="141">
        <f t="shared" si="46"/>
        <v>0</v>
      </c>
      <c r="CW37" s="141">
        <f t="shared" si="47"/>
        <v>29619</v>
      </c>
      <c r="CX37" s="141">
        <f t="shared" si="48"/>
        <v>29619</v>
      </c>
      <c r="CY37" s="141">
        <f t="shared" si="49"/>
        <v>0</v>
      </c>
      <c r="CZ37" s="141">
        <f t="shared" si="50"/>
        <v>0</v>
      </c>
      <c r="DA37" s="141">
        <f t="shared" si="51"/>
        <v>0</v>
      </c>
      <c r="DB37" s="141">
        <f t="shared" si="52"/>
        <v>0</v>
      </c>
      <c r="DC37" s="141">
        <f t="shared" si="53"/>
        <v>0</v>
      </c>
      <c r="DD37" s="141">
        <f t="shared" si="54"/>
        <v>0</v>
      </c>
      <c r="DE37" s="141">
        <f t="shared" si="55"/>
        <v>0</v>
      </c>
      <c r="DF37" s="141">
        <f t="shared" si="56"/>
        <v>0</v>
      </c>
      <c r="DG37" s="141">
        <f t="shared" si="57"/>
        <v>134741</v>
      </c>
      <c r="DH37" s="141">
        <f t="shared" si="58"/>
        <v>0</v>
      </c>
      <c r="DI37" s="141">
        <f t="shared" si="59"/>
        <v>0</v>
      </c>
      <c r="DJ37" s="141">
        <f t="shared" si="60"/>
        <v>32419</v>
      </c>
    </row>
    <row r="38" spans="1:114" ht="12" customHeight="1">
      <c r="A38" s="142" t="s">
        <v>121</v>
      </c>
      <c r="B38" s="140" t="s">
        <v>356</v>
      </c>
      <c r="C38" s="142" t="s">
        <v>403</v>
      </c>
      <c r="D38" s="141">
        <f t="shared" si="6"/>
        <v>94480</v>
      </c>
      <c r="E38" s="141">
        <f t="shared" si="7"/>
        <v>0</v>
      </c>
      <c r="F38" s="141">
        <v>0</v>
      </c>
      <c r="G38" s="141">
        <v>0</v>
      </c>
      <c r="H38" s="141">
        <v>0</v>
      </c>
      <c r="I38" s="141">
        <v>0</v>
      </c>
      <c r="J38" s="141"/>
      <c r="K38" s="141">
        <v>0</v>
      </c>
      <c r="L38" s="141">
        <v>94480</v>
      </c>
      <c r="M38" s="141">
        <f t="shared" si="8"/>
        <v>45555</v>
      </c>
      <c r="N38" s="141">
        <f t="shared" si="9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45555</v>
      </c>
      <c r="V38" s="141">
        <f t="shared" si="10"/>
        <v>140035</v>
      </c>
      <c r="W38" s="141">
        <f t="shared" si="11"/>
        <v>0</v>
      </c>
      <c r="X38" s="141">
        <f t="shared" si="12"/>
        <v>0</v>
      </c>
      <c r="Y38" s="141">
        <f t="shared" si="13"/>
        <v>0</v>
      </c>
      <c r="Z38" s="141">
        <f t="shared" si="14"/>
        <v>0</v>
      </c>
      <c r="AA38" s="141">
        <f t="shared" si="15"/>
        <v>0</v>
      </c>
      <c r="AB38" s="141">
        <f t="shared" si="16"/>
        <v>0</v>
      </c>
      <c r="AC38" s="141">
        <f t="shared" si="17"/>
        <v>0</v>
      </c>
      <c r="AD38" s="141">
        <f t="shared" si="18"/>
        <v>140035</v>
      </c>
      <c r="AE38" s="141">
        <f t="shared" si="19"/>
        <v>0</v>
      </c>
      <c r="AF38" s="141">
        <f t="shared" si="20"/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f t="shared" si="21"/>
        <v>14134</v>
      </c>
      <c r="AN38" s="141">
        <f t="shared" si="22"/>
        <v>1218</v>
      </c>
      <c r="AO38" s="141">
        <v>1218</v>
      </c>
      <c r="AP38" s="141">
        <v>0</v>
      </c>
      <c r="AQ38" s="141">
        <v>0</v>
      </c>
      <c r="AR38" s="141">
        <v>0</v>
      </c>
      <c r="AS38" s="141">
        <f t="shared" si="23"/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f t="shared" si="24"/>
        <v>12916</v>
      </c>
      <c r="AY38" s="141">
        <v>12916</v>
      </c>
      <c r="AZ38" s="141">
        <v>0</v>
      </c>
      <c r="BA38" s="141">
        <v>0</v>
      </c>
      <c r="BB38" s="141">
        <v>0</v>
      </c>
      <c r="BC38" s="141">
        <v>80346</v>
      </c>
      <c r="BD38" s="141">
        <v>0</v>
      </c>
      <c r="BE38" s="141">
        <v>0</v>
      </c>
      <c r="BF38" s="141">
        <f t="shared" si="25"/>
        <v>14134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13465</v>
      </c>
      <c r="BO38" s="141">
        <f t="shared" si="28"/>
        <v>0</v>
      </c>
      <c r="BP38" s="141">
        <f t="shared" si="29"/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f t="shared" si="30"/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f t="shared" si="31"/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32090</v>
      </c>
      <c r="CF38" s="141">
        <v>0</v>
      </c>
      <c r="CG38" s="141">
        <v>0</v>
      </c>
      <c r="CH38" s="141">
        <f t="shared" si="32"/>
        <v>0</v>
      </c>
      <c r="CI38" s="141">
        <f t="shared" si="33"/>
        <v>0</v>
      </c>
      <c r="CJ38" s="141">
        <f t="shared" si="34"/>
        <v>0</v>
      </c>
      <c r="CK38" s="141">
        <f t="shared" si="35"/>
        <v>0</v>
      </c>
      <c r="CL38" s="141">
        <f t="shared" si="36"/>
        <v>0</v>
      </c>
      <c r="CM38" s="141">
        <f t="shared" si="37"/>
        <v>0</v>
      </c>
      <c r="CN38" s="141">
        <f t="shared" si="38"/>
        <v>0</v>
      </c>
      <c r="CO38" s="141">
        <f t="shared" si="39"/>
        <v>0</v>
      </c>
      <c r="CP38" s="141">
        <f t="shared" si="40"/>
        <v>13465</v>
      </c>
      <c r="CQ38" s="141">
        <f t="shared" si="41"/>
        <v>14134</v>
      </c>
      <c r="CR38" s="141">
        <f t="shared" si="42"/>
        <v>1218</v>
      </c>
      <c r="CS38" s="141">
        <f t="shared" si="43"/>
        <v>1218</v>
      </c>
      <c r="CT38" s="141">
        <f t="shared" si="44"/>
        <v>0</v>
      </c>
      <c r="CU38" s="141">
        <f t="shared" si="45"/>
        <v>0</v>
      </c>
      <c r="CV38" s="141">
        <f t="shared" si="46"/>
        <v>0</v>
      </c>
      <c r="CW38" s="141">
        <f t="shared" si="47"/>
        <v>0</v>
      </c>
      <c r="CX38" s="141">
        <f t="shared" si="48"/>
        <v>0</v>
      </c>
      <c r="CY38" s="141">
        <f t="shared" si="49"/>
        <v>0</v>
      </c>
      <c r="CZ38" s="141">
        <f t="shared" si="50"/>
        <v>0</v>
      </c>
      <c r="DA38" s="141">
        <f t="shared" si="51"/>
        <v>0</v>
      </c>
      <c r="DB38" s="141">
        <f t="shared" si="52"/>
        <v>12916</v>
      </c>
      <c r="DC38" s="141">
        <f t="shared" si="53"/>
        <v>12916</v>
      </c>
      <c r="DD38" s="141">
        <f t="shared" si="54"/>
        <v>0</v>
      </c>
      <c r="DE38" s="141">
        <f t="shared" si="55"/>
        <v>0</v>
      </c>
      <c r="DF38" s="141">
        <f t="shared" si="56"/>
        <v>0</v>
      </c>
      <c r="DG38" s="141">
        <f t="shared" si="57"/>
        <v>112436</v>
      </c>
      <c r="DH38" s="141">
        <f t="shared" si="58"/>
        <v>0</v>
      </c>
      <c r="DI38" s="141">
        <f t="shared" si="59"/>
        <v>0</v>
      </c>
      <c r="DJ38" s="141">
        <f t="shared" si="60"/>
        <v>14134</v>
      </c>
    </row>
    <row r="39" spans="1:114" ht="12" customHeight="1">
      <c r="A39" s="142" t="s">
        <v>121</v>
      </c>
      <c r="B39" s="140" t="s">
        <v>357</v>
      </c>
      <c r="C39" s="142" t="s">
        <v>404</v>
      </c>
      <c r="D39" s="141">
        <f t="shared" si="6"/>
        <v>266545</v>
      </c>
      <c r="E39" s="141">
        <f t="shared" si="7"/>
        <v>0</v>
      </c>
      <c r="F39" s="141">
        <v>0</v>
      </c>
      <c r="G39" s="141">
        <v>0</v>
      </c>
      <c r="H39" s="141">
        <v>0</v>
      </c>
      <c r="I39" s="141">
        <v>0</v>
      </c>
      <c r="J39" s="141"/>
      <c r="K39" s="141">
        <v>0</v>
      </c>
      <c r="L39" s="141">
        <v>266545</v>
      </c>
      <c r="M39" s="141">
        <f t="shared" si="8"/>
        <v>54485</v>
      </c>
      <c r="N39" s="141">
        <f t="shared" si="9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54485</v>
      </c>
      <c r="V39" s="141">
        <f t="shared" si="10"/>
        <v>321030</v>
      </c>
      <c r="W39" s="141">
        <f t="shared" si="11"/>
        <v>0</v>
      </c>
      <c r="X39" s="141">
        <f t="shared" si="12"/>
        <v>0</v>
      </c>
      <c r="Y39" s="141">
        <f t="shared" si="13"/>
        <v>0</v>
      </c>
      <c r="Z39" s="141">
        <f t="shared" si="14"/>
        <v>0</v>
      </c>
      <c r="AA39" s="141">
        <f t="shared" si="15"/>
        <v>0</v>
      </c>
      <c r="AB39" s="141">
        <f t="shared" si="16"/>
        <v>0</v>
      </c>
      <c r="AC39" s="141">
        <f t="shared" si="17"/>
        <v>0</v>
      </c>
      <c r="AD39" s="141">
        <f t="shared" si="18"/>
        <v>321030</v>
      </c>
      <c r="AE39" s="141">
        <f t="shared" si="19"/>
        <v>0</v>
      </c>
      <c r="AF39" s="141">
        <f t="shared" si="20"/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f t="shared" si="21"/>
        <v>62670</v>
      </c>
      <c r="AN39" s="141">
        <f t="shared" si="22"/>
        <v>870</v>
      </c>
      <c r="AO39" s="141">
        <v>0</v>
      </c>
      <c r="AP39" s="141">
        <v>870</v>
      </c>
      <c r="AQ39" s="141">
        <v>0</v>
      </c>
      <c r="AR39" s="141">
        <v>0</v>
      </c>
      <c r="AS39" s="141">
        <f t="shared" si="23"/>
        <v>0</v>
      </c>
      <c r="AT39" s="141">
        <v>0</v>
      </c>
      <c r="AU39" s="141">
        <v>0</v>
      </c>
      <c r="AV39" s="141">
        <v>0</v>
      </c>
      <c r="AW39" s="141">
        <v>0</v>
      </c>
      <c r="AX39" s="141">
        <f t="shared" si="24"/>
        <v>61800</v>
      </c>
      <c r="AY39" s="141">
        <v>61800</v>
      </c>
      <c r="AZ39" s="141">
        <v>0</v>
      </c>
      <c r="BA39" s="141">
        <v>0</v>
      </c>
      <c r="BB39" s="141">
        <v>0</v>
      </c>
      <c r="BC39" s="141">
        <v>203875</v>
      </c>
      <c r="BD39" s="141">
        <v>0</v>
      </c>
      <c r="BE39" s="141">
        <v>0</v>
      </c>
      <c r="BF39" s="141">
        <f t="shared" si="25"/>
        <v>62670</v>
      </c>
      <c r="BG39" s="141">
        <f t="shared" si="26"/>
        <v>0</v>
      </c>
      <c r="BH39" s="141">
        <f t="shared" si="27"/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16104</v>
      </c>
      <c r="BO39" s="141">
        <f t="shared" si="28"/>
        <v>0</v>
      </c>
      <c r="BP39" s="141">
        <f t="shared" si="29"/>
        <v>0</v>
      </c>
      <c r="BQ39" s="141">
        <v>0</v>
      </c>
      <c r="BR39" s="141">
        <v>0</v>
      </c>
      <c r="BS39" s="141">
        <v>0</v>
      </c>
      <c r="BT39" s="141">
        <v>0</v>
      </c>
      <c r="BU39" s="141">
        <f t="shared" si="30"/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f t="shared" si="31"/>
        <v>0</v>
      </c>
      <c r="CA39" s="141">
        <v>0</v>
      </c>
      <c r="CB39" s="141">
        <v>0</v>
      </c>
      <c r="CC39" s="141">
        <v>0</v>
      </c>
      <c r="CD39" s="141">
        <v>0</v>
      </c>
      <c r="CE39" s="141">
        <v>38381</v>
      </c>
      <c r="CF39" s="141">
        <v>0</v>
      </c>
      <c r="CG39" s="141">
        <v>0</v>
      </c>
      <c r="CH39" s="141">
        <f t="shared" si="32"/>
        <v>0</v>
      </c>
      <c r="CI39" s="141">
        <f t="shared" si="33"/>
        <v>0</v>
      </c>
      <c r="CJ39" s="141">
        <f t="shared" si="34"/>
        <v>0</v>
      </c>
      <c r="CK39" s="141">
        <f t="shared" si="35"/>
        <v>0</v>
      </c>
      <c r="CL39" s="141">
        <f t="shared" si="36"/>
        <v>0</v>
      </c>
      <c r="CM39" s="141">
        <f t="shared" si="37"/>
        <v>0</v>
      </c>
      <c r="CN39" s="141">
        <f t="shared" si="38"/>
        <v>0</v>
      </c>
      <c r="CO39" s="141">
        <f t="shared" si="39"/>
        <v>0</v>
      </c>
      <c r="CP39" s="141">
        <f t="shared" si="40"/>
        <v>16104</v>
      </c>
      <c r="CQ39" s="141">
        <f t="shared" si="41"/>
        <v>62670</v>
      </c>
      <c r="CR39" s="141">
        <f t="shared" si="42"/>
        <v>870</v>
      </c>
      <c r="CS39" s="141">
        <f t="shared" si="43"/>
        <v>0</v>
      </c>
      <c r="CT39" s="141">
        <f t="shared" si="44"/>
        <v>870</v>
      </c>
      <c r="CU39" s="141">
        <f t="shared" si="45"/>
        <v>0</v>
      </c>
      <c r="CV39" s="141">
        <f t="shared" si="46"/>
        <v>0</v>
      </c>
      <c r="CW39" s="141">
        <f t="shared" si="47"/>
        <v>0</v>
      </c>
      <c r="CX39" s="141">
        <f t="shared" si="48"/>
        <v>0</v>
      </c>
      <c r="CY39" s="141">
        <f t="shared" si="49"/>
        <v>0</v>
      </c>
      <c r="CZ39" s="141">
        <f t="shared" si="50"/>
        <v>0</v>
      </c>
      <c r="DA39" s="141">
        <f t="shared" si="51"/>
        <v>0</v>
      </c>
      <c r="DB39" s="141">
        <f t="shared" si="52"/>
        <v>61800</v>
      </c>
      <c r="DC39" s="141">
        <f t="shared" si="53"/>
        <v>61800</v>
      </c>
      <c r="DD39" s="141">
        <f t="shared" si="54"/>
        <v>0</v>
      </c>
      <c r="DE39" s="141">
        <f t="shared" si="55"/>
        <v>0</v>
      </c>
      <c r="DF39" s="141">
        <f t="shared" si="56"/>
        <v>0</v>
      </c>
      <c r="DG39" s="141">
        <f t="shared" si="57"/>
        <v>242256</v>
      </c>
      <c r="DH39" s="141">
        <f t="shared" si="58"/>
        <v>0</v>
      </c>
      <c r="DI39" s="141">
        <f t="shared" si="59"/>
        <v>0</v>
      </c>
      <c r="DJ39" s="141">
        <f t="shared" si="60"/>
        <v>62670</v>
      </c>
    </row>
    <row r="40" spans="1:114" ht="12" customHeight="1">
      <c r="A40" s="142" t="s">
        <v>121</v>
      </c>
      <c r="B40" s="140" t="s">
        <v>358</v>
      </c>
      <c r="C40" s="142" t="s">
        <v>405</v>
      </c>
      <c r="D40" s="141">
        <f t="shared" si="6"/>
        <v>80748</v>
      </c>
      <c r="E40" s="141">
        <f t="shared" si="7"/>
        <v>0</v>
      </c>
      <c r="F40" s="141">
        <v>0</v>
      </c>
      <c r="G40" s="141">
        <v>0</v>
      </c>
      <c r="H40" s="141">
        <v>0</v>
      </c>
      <c r="I40" s="141">
        <v>0</v>
      </c>
      <c r="J40" s="141"/>
      <c r="K40" s="141">
        <v>0</v>
      </c>
      <c r="L40" s="141">
        <v>80748</v>
      </c>
      <c r="M40" s="141">
        <f t="shared" si="8"/>
        <v>40683</v>
      </c>
      <c r="N40" s="141">
        <f t="shared" si="9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40683</v>
      </c>
      <c r="V40" s="141">
        <f t="shared" si="10"/>
        <v>121431</v>
      </c>
      <c r="W40" s="141">
        <f t="shared" si="11"/>
        <v>0</v>
      </c>
      <c r="X40" s="141">
        <f t="shared" si="12"/>
        <v>0</v>
      </c>
      <c r="Y40" s="141">
        <f t="shared" si="13"/>
        <v>0</v>
      </c>
      <c r="Z40" s="141">
        <f t="shared" si="14"/>
        <v>0</v>
      </c>
      <c r="AA40" s="141">
        <f t="shared" si="15"/>
        <v>0</v>
      </c>
      <c r="AB40" s="141">
        <f t="shared" si="16"/>
        <v>0</v>
      </c>
      <c r="AC40" s="141">
        <f t="shared" si="17"/>
        <v>0</v>
      </c>
      <c r="AD40" s="141">
        <f t="shared" si="18"/>
        <v>121431</v>
      </c>
      <c r="AE40" s="141">
        <f t="shared" si="19"/>
        <v>0</v>
      </c>
      <c r="AF40" s="141">
        <f t="shared" si="20"/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f t="shared" si="21"/>
        <v>16847</v>
      </c>
      <c r="AN40" s="141">
        <f t="shared" si="22"/>
        <v>300</v>
      </c>
      <c r="AO40" s="141">
        <v>300</v>
      </c>
      <c r="AP40" s="141">
        <v>0</v>
      </c>
      <c r="AQ40" s="141">
        <v>0</v>
      </c>
      <c r="AR40" s="141">
        <v>0</v>
      </c>
      <c r="AS40" s="141">
        <f t="shared" si="23"/>
        <v>0</v>
      </c>
      <c r="AT40" s="141">
        <v>0</v>
      </c>
      <c r="AU40" s="141">
        <v>0</v>
      </c>
      <c r="AV40" s="141">
        <v>0</v>
      </c>
      <c r="AW40" s="141">
        <v>0</v>
      </c>
      <c r="AX40" s="141">
        <f t="shared" si="24"/>
        <v>16547</v>
      </c>
      <c r="AY40" s="141">
        <v>16547</v>
      </c>
      <c r="AZ40" s="141">
        <v>0</v>
      </c>
      <c r="BA40" s="141">
        <v>0</v>
      </c>
      <c r="BB40" s="141">
        <v>0</v>
      </c>
      <c r="BC40" s="141">
        <v>63901</v>
      </c>
      <c r="BD40" s="141">
        <v>0</v>
      </c>
      <c r="BE40" s="141">
        <v>0</v>
      </c>
      <c r="BF40" s="141">
        <f t="shared" si="25"/>
        <v>16847</v>
      </c>
      <c r="BG40" s="141">
        <f t="shared" si="26"/>
        <v>0</v>
      </c>
      <c r="BH40" s="141">
        <f t="shared" si="27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0</v>
      </c>
      <c r="BO40" s="141">
        <f t="shared" si="28"/>
        <v>100</v>
      </c>
      <c r="BP40" s="141">
        <f t="shared" si="29"/>
        <v>100</v>
      </c>
      <c r="BQ40" s="141">
        <v>100</v>
      </c>
      <c r="BR40" s="141">
        <v>0</v>
      </c>
      <c r="BS40" s="141">
        <v>0</v>
      </c>
      <c r="BT40" s="141">
        <v>0</v>
      </c>
      <c r="BU40" s="141">
        <f t="shared" si="30"/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f t="shared" si="31"/>
        <v>0</v>
      </c>
      <c r="CA40" s="141">
        <v>0</v>
      </c>
      <c r="CB40" s="141">
        <v>0</v>
      </c>
      <c r="CC40" s="141">
        <v>0</v>
      </c>
      <c r="CD40" s="141">
        <v>0</v>
      </c>
      <c r="CE40" s="141">
        <v>40583</v>
      </c>
      <c r="CF40" s="141">
        <v>0</v>
      </c>
      <c r="CG40" s="141">
        <v>0</v>
      </c>
      <c r="CH40" s="141">
        <f t="shared" si="32"/>
        <v>100</v>
      </c>
      <c r="CI40" s="141">
        <f t="shared" si="33"/>
        <v>0</v>
      </c>
      <c r="CJ40" s="141">
        <f t="shared" si="34"/>
        <v>0</v>
      </c>
      <c r="CK40" s="141">
        <f t="shared" si="35"/>
        <v>0</v>
      </c>
      <c r="CL40" s="141">
        <f t="shared" si="36"/>
        <v>0</v>
      </c>
      <c r="CM40" s="141">
        <f t="shared" si="37"/>
        <v>0</v>
      </c>
      <c r="CN40" s="141">
        <f t="shared" si="38"/>
        <v>0</v>
      </c>
      <c r="CO40" s="141">
        <f t="shared" si="39"/>
        <v>0</v>
      </c>
      <c r="CP40" s="141">
        <f t="shared" si="40"/>
        <v>0</v>
      </c>
      <c r="CQ40" s="141">
        <f t="shared" si="41"/>
        <v>16947</v>
      </c>
      <c r="CR40" s="141">
        <f t="shared" si="42"/>
        <v>400</v>
      </c>
      <c r="CS40" s="141">
        <f t="shared" si="43"/>
        <v>400</v>
      </c>
      <c r="CT40" s="141">
        <f t="shared" si="44"/>
        <v>0</v>
      </c>
      <c r="CU40" s="141">
        <f t="shared" si="45"/>
        <v>0</v>
      </c>
      <c r="CV40" s="141">
        <f t="shared" si="46"/>
        <v>0</v>
      </c>
      <c r="CW40" s="141">
        <f t="shared" si="47"/>
        <v>0</v>
      </c>
      <c r="CX40" s="141">
        <f t="shared" si="48"/>
        <v>0</v>
      </c>
      <c r="CY40" s="141">
        <f t="shared" si="49"/>
        <v>0</v>
      </c>
      <c r="CZ40" s="141">
        <f t="shared" si="50"/>
        <v>0</v>
      </c>
      <c r="DA40" s="141">
        <f t="shared" si="51"/>
        <v>0</v>
      </c>
      <c r="DB40" s="141">
        <f t="shared" si="52"/>
        <v>16547</v>
      </c>
      <c r="DC40" s="141">
        <f t="shared" si="53"/>
        <v>16547</v>
      </c>
      <c r="DD40" s="141">
        <f t="shared" si="54"/>
        <v>0</v>
      </c>
      <c r="DE40" s="141">
        <f t="shared" si="55"/>
        <v>0</v>
      </c>
      <c r="DF40" s="141">
        <f t="shared" si="56"/>
        <v>0</v>
      </c>
      <c r="DG40" s="141">
        <f t="shared" si="57"/>
        <v>104484</v>
      </c>
      <c r="DH40" s="141">
        <f t="shared" si="58"/>
        <v>0</v>
      </c>
      <c r="DI40" s="141">
        <f t="shared" si="59"/>
        <v>0</v>
      </c>
      <c r="DJ40" s="141">
        <f t="shared" si="60"/>
        <v>16947</v>
      </c>
    </row>
    <row r="41" spans="1:114" ht="12" customHeight="1">
      <c r="A41" s="142" t="s">
        <v>121</v>
      </c>
      <c r="B41" s="140" t="s">
        <v>359</v>
      </c>
      <c r="C41" s="142" t="s">
        <v>406</v>
      </c>
      <c r="D41" s="141">
        <f t="shared" si="6"/>
        <v>176220</v>
      </c>
      <c r="E41" s="141">
        <f t="shared" si="7"/>
        <v>904</v>
      </c>
      <c r="F41" s="141">
        <v>0</v>
      </c>
      <c r="G41" s="141">
        <v>0</v>
      </c>
      <c r="H41" s="141">
        <v>0</v>
      </c>
      <c r="I41" s="141">
        <v>0</v>
      </c>
      <c r="J41" s="141"/>
      <c r="K41" s="141">
        <v>904</v>
      </c>
      <c r="L41" s="141">
        <v>175316</v>
      </c>
      <c r="M41" s="141">
        <f t="shared" si="8"/>
        <v>106763</v>
      </c>
      <c r="N41" s="141">
        <f t="shared" si="9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106763</v>
      </c>
      <c r="V41" s="141">
        <f t="shared" si="10"/>
        <v>282983</v>
      </c>
      <c r="W41" s="141">
        <f t="shared" si="11"/>
        <v>904</v>
      </c>
      <c r="X41" s="141">
        <f t="shared" si="12"/>
        <v>0</v>
      </c>
      <c r="Y41" s="141">
        <f t="shared" si="13"/>
        <v>0</v>
      </c>
      <c r="Z41" s="141">
        <f t="shared" si="14"/>
        <v>0</v>
      </c>
      <c r="AA41" s="141">
        <f t="shared" si="15"/>
        <v>0</v>
      </c>
      <c r="AB41" s="141">
        <f t="shared" si="16"/>
        <v>0</v>
      </c>
      <c r="AC41" s="141">
        <f t="shared" si="17"/>
        <v>904</v>
      </c>
      <c r="AD41" s="141">
        <f t="shared" si="18"/>
        <v>282079</v>
      </c>
      <c r="AE41" s="141">
        <f t="shared" si="19"/>
        <v>0</v>
      </c>
      <c r="AF41" s="141">
        <f t="shared" si="20"/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f t="shared" si="21"/>
        <v>175710</v>
      </c>
      <c r="AN41" s="141">
        <f t="shared" si="22"/>
        <v>24804</v>
      </c>
      <c r="AO41" s="141">
        <v>7077</v>
      </c>
      <c r="AP41" s="141">
        <v>0</v>
      </c>
      <c r="AQ41" s="141">
        <v>17727</v>
      </c>
      <c r="AR41" s="141">
        <v>0</v>
      </c>
      <c r="AS41" s="141">
        <f t="shared" si="23"/>
        <v>79042</v>
      </c>
      <c r="AT41" s="141">
        <v>0</v>
      </c>
      <c r="AU41" s="141">
        <v>79042</v>
      </c>
      <c r="AV41" s="141">
        <v>0</v>
      </c>
      <c r="AW41" s="141">
        <v>0</v>
      </c>
      <c r="AX41" s="141">
        <f t="shared" si="24"/>
        <v>71864</v>
      </c>
      <c r="AY41" s="141">
        <v>47524</v>
      </c>
      <c r="AZ41" s="141">
        <v>0</v>
      </c>
      <c r="BA41" s="141">
        <v>24340</v>
      </c>
      <c r="BB41" s="141">
        <v>0</v>
      </c>
      <c r="BC41" s="141">
        <v>0</v>
      </c>
      <c r="BD41" s="141">
        <v>0</v>
      </c>
      <c r="BE41" s="141">
        <v>510</v>
      </c>
      <c r="BF41" s="141">
        <f t="shared" si="25"/>
        <v>176220</v>
      </c>
      <c r="BG41" s="141">
        <f t="shared" si="26"/>
        <v>0</v>
      </c>
      <c r="BH41" s="141">
        <f t="shared" si="27"/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0</v>
      </c>
      <c r="BO41" s="141">
        <f t="shared" si="28"/>
        <v>106533</v>
      </c>
      <c r="BP41" s="141">
        <f t="shared" si="29"/>
        <v>14397</v>
      </c>
      <c r="BQ41" s="141">
        <v>0</v>
      </c>
      <c r="BR41" s="141">
        <v>0</v>
      </c>
      <c r="BS41" s="141">
        <v>14397</v>
      </c>
      <c r="BT41" s="141">
        <v>0</v>
      </c>
      <c r="BU41" s="141">
        <f t="shared" si="30"/>
        <v>91538</v>
      </c>
      <c r="BV41" s="141">
        <v>0</v>
      </c>
      <c r="BW41" s="141">
        <v>91538</v>
      </c>
      <c r="BX41" s="141">
        <v>0</v>
      </c>
      <c r="BY41" s="141">
        <v>0</v>
      </c>
      <c r="BZ41" s="141">
        <f t="shared" si="31"/>
        <v>598</v>
      </c>
      <c r="CA41" s="141">
        <v>0</v>
      </c>
      <c r="CB41" s="141">
        <v>0</v>
      </c>
      <c r="CC41" s="141">
        <v>598</v>
      </c>
      <c r="CD41" s="141">
        <v>0</v>
      </c>
      <c r="CE41" s="141">
        <v>0</v>
      </c>
      <c r="CF41" s="141">
        <v>0</v>
      </c>
      <c r="CG41" s="141">
        <v>230</v>
      </c>
      <c r="CH41" s="141">
        <f t="shared" si="32"/>
        <v>106763</v>
      </c>
      <c r="CI41" s="141">
        <f t="shared" si="33"/>
        <v>0</v>
      </c>
      <c r="CJ41" s="141">
        <f t="shared" si="34"/>
        <v>0</v>
      </c>
      <c r="CK41" s="141">
        <f t="shared" si="35"/>
        <v>0</v>
      </c>
      <c r="CL41" s="141">
        <f t="shared" si="36"/>
        <v>0</v>
      </c>
      <c r="CM41" s="141">
        <f t="shared" si="37"/>
        <v>0</v>
      </c>
      <c r="CN41" s="141">
        <f t="shared" si="38"/>
        <v>0</v>
      </c>
      <c r="CO41" s="141">
        <f t="shared" si="39"/>
        <v>0</v>
      </c>
      <c r="CP41" s="141">
        <f t="shared" si="40"/>
        <v>0</v>
      </c>
      <c r="CQ41" s="141">
        <f t="shared" si="41"/>
        <v>282243</v>
      </c>
      <c r="CR41" s="141">
        <f t="shared" si="42"/>
        <v>39201</v>
      </c>
      <c r="CS41" s="141">
        <f t="shared" si="43"/>
        <v>7077</v>
      </c>
      <c r="CT41" s="141">
        <f t="shared" si="44"/>
        <v>0</v>
      </c>
      <c r="CU41" s="141">
        <f t="shared" si="45"/>
        <v>32124</v>
      </c>
      <c r="CV41" s="141">
        <f t="shared" si="46"/>
        <v>0</v>
      </c>
      <c r="CW41" s="141">
        <f t="shared" si="47"/>
        <v>170580</v>
      </c>
      <c r="CX41" s="141">
        <f t="shared" si="48"/>
        <v>0</v>
      </c>
      <c r="CY41" s="141">
        <f t="shared" si="49"/>
        <v>170580</v>
      </c>
      <c r="CZ41" s="141">
        <f t="shared" si="50"/>
        <v>0</v>
      </c>
      <c r="DA41" s="141">
        <f t="shared" si="51"/>
        <v>0</v>
      </c>
      <c r="DB41" s="141">
        <f t="shared" si="52"/>
        <v>72462</v>
      </c>
      <c r="DC41" s="141">
        <f t="shared" si="53"/>
        <v>47524</v>
      </c>
      <c r="DD41" s="141">
        <f t="shared" si="54"/>
        <v>0</v>
      </c>
      <c r="DE41" s="141">
        <f t="shared" si="55"/>
        <v>24938</v>
      </c>
      <c r="DF41" s="141">
        <f t="shared" si="56"/>
        <v>0</v>
      </c>
      <c r="DG41" s="141">
        <f t="shared" si="57"/>
        <v>0</v>
      </c>
      <c r="DH41" s="141">
        <f t="shared" si="58"/>
        <v>0</v>
      </c>
      <c r="DI41" s="141">
        <f t="shared" si="59"/>
        <v>740</v>
      </c>
      <c r="DJ41" s="141">
        <f t="shared" si="60"/>
        <v>282983</v>
      </c>
    </row>
    <row r="42" spans="1:114" ht="12" customHeight="1">
      <c r="A42" s="142" t="s">
        <v>121</v>
      </c>
      <c r="B42" s="140" t="s">
        <v>360</v>
      </c>
      <c r="C42" s="142" t="s">
        <v>407</v>
      </c>
      <c r="D42" s="141">
        <f t="shared" si="6"/>
        <v>91059</v>
      </c>
      <c r="E42" s="141">
        <f t="shared" si="7"/>
        <v>7264</v>
      </c>
      <c r="F42" s="141">
        <v>0</v>
      </c>
      <c r="G42" s="141">
        <v>0</v>
      </c>
      <c r="H42" s="141">
        <v>0</v>
      </c>
      <c r="I42" s="141">
        <v>7232</v>
      </c>
      <c r="J42" s="141"/>
      <c r="K42" s="141">
        <v>32</v>
      </c>
      <c r="L42" s="141">
        <v>83795</v>
      </c>
      <c r="M42" s="141">
        <f t="shared" si="8"/>
        <v>30558</v>
      </c>
      <c r="N42" s="141">
        <f t="shared" si="9"/>
        <v>0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0</v>
      </c>
      <c r="U42" s="141">
        <v>30558</v>
      </c>
      <c r="V42" s="141">
        <f t="shared" si="10"/>
        <v>121617</v>
      </c>
      <c r="W42" s="141">
        <f t="shared" si="11"/>
        <v>7264</v>
      </c>
      <c r="X42" s="141">
        <f t="shared" si="12"/>
        <v>0</v>
      </c>
      <c r="Y42" s="141">
        <f t="shared" si="13"/>
        <v>0</v>
      </c>
      <c r="Z42" s="141">
        <f t="shared" si="14"/>
        <v>0</v>
      </c>
      <c r="AA42" s="141">
        <f t="shared" si="15"/>
        <v>7232</v>
      </c>
      <c r="AB42" s="141">
        <f t="shared" si="16"/>
        <v>0</v>
      </c>
      <c r="AC42" s="141">
        <f t="shared" si="17"/>
        <v>32</v>
      </c>
      <c r="AD42" s="141">
        <f t="shared" si="18"/>
        <v>114353</v>
      </c>
      <c r="AE42" s="141">
        <f t="shared" si="19"/>
        <v>0</v>
      </c>
      <c r="AF42" s="141">
        <f t="shared" si="20"/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1261</v>
      </c>
      <c r="AM42" s="141">
        <f t="shared" si="21"/>
        <v>21622</v>
      </c>
      <c r="AN42" s="141">
        <f t="shared" si="22"/>
        <v>5861</v>
      </c>
      <c r="AO42" s="141">
        <v>5861</v>
      </c>
      <c r="AP42" s="141">
        <v>0</v>
      </c>
      <c r="AQ42" s="141">
        <v>0</v>
      </c>
      <c r="AR42" s="141">
        <v>0</v>
      </c>
      <c r="AS42" s="141">
        <f t="shared" si="23"/>
        <v>0</v>
      </c>
      <c r="AT42" s="141">
        <v>0</v>
      </c>
      <c r="AU42" s="141">
        <v>0</v>
      </c>
      <c r="AV42" s="141">
        <v>0</v>
      </c>
      <c r="AW42" s="141">
        <v>0</v>
      </c>
      <c r="AX42" s="141">
        <f t="shared" si="24"/>
        <v>15761</v>
      </c>
      <c r="AY42" s="141">
        <v>15756</v>
      </c>
      <c r="AZ42" s="141">
        <v>0</v>
      </c>
      <c r="BA42" s="141">
        <v>0</v>
      </c>
      <c r="BB42" s="141">
        <v>5</v>
      </c>
      <c r="BC42" s="141">
        <v>68176</v>
      </c>
      <c r="BD42" s="141">
        <v>0</v>
      </c>
      <c r="BE42" s="141">
        <v>0</v>
      </c>
      <c r="BF42" s="141">
        <f t="shared" si="25"/>
        <v>21622</v>
      </c>
      <c r="BG42" s="141">
        <f t="shared" si="26"/>
        <v>0</v>
      </c>
      <c r="BH42" s="141">
        <f t="shared" si="27"/>
        <v>0</v>
      </c>
      <c r="BI42" s="141">
        <v>0</v>
      </c>
      <c r="BJ42" s="141">
        <v>0</v>
      </c>
      <c r="BK42" s="141">
        <v>0</v>
      </c>
      <c r="BL42" s="141">
        <v>0</v>
      </c>
      <c r="BM42" s="141">
        <v>0</v>
      </c>
      <c r="BN42" s="141">
        <v>4416</v>
      </c>
      <c r="BO42" s="141">
        <f t="shared" si="28"/>
        <v>0</v>
      </c>
      <c r="BP42" s="141">
        <f t="shared" si="29"/>
        <v>0</v>
      </c>
      <c r="BQ42" s="141">
        <v>0</v>
      </c>
      <c r="BR42" s="141">
        <v>0</v>
      </c>
      <c r="BS42" s="141">
        <v>0</v>
      </c>
      <c r="BT42" s="141">
        <v>0</v>
      </c>
      <c r="BU42" s="141">
        <f t="shared" si="30"/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f t="shared" si="31"/>
        <v>0</v>
      </c>
      <c r="CA42" s="141">
        <v>0</v>
      </c>
      <c r="CB42" s="141">
        <v>0</v>
      </c>
      <c r="CC42" s="141">
        <v>0</v>
      </c>
      <c r="CD42" s="141">
        <v>0</v>
      </c>
      <c r="CE42" s="141">
        <v>26142</v>
      </c>
      <c r="CF42" s="141">
        <v>0</v>
      </c>
      <c r="CG42" s="141">
        <v>0</v>
      </c>
      <c r="CH42" s="141">
        <f t="shared" si="32"/>
        <v>0</v>
      </c>
      <c r="CI42" s="141">
        <f t="shared" si="33"/>
        <v>0</v>
      </c>
      <c r="CJ42" s="141">
        <f t="shared" si="34"/>
        <v>0</v>
      </c>
      <c r="CK42" s="141">
        <f t="shared" si="35"/>
        <v>0</v>
      </c>
      <c r="CL42" s="141">
        <f t="shared" si="36"/>
        <v>0</v>
      </c>
      <c r="CM42" s="141">
        <f t="shared" si="37"/>
        <v>0</v>
      </c>
      <c r="CN42" s="141">
        <f t="shared" si="38"/>
        <v>0</v>
      </c>
      <c r="CO42" s="141">
        <f t="shared" si="39"/>
        <v>0</v>
      </c>
      <c r="CP42" s="141">
        <f t="shared" si="40"/>
        <v>5677</v>
      </c>
      <c r="CQ42" s="141">
        <f t="shared" si="41"/>
        <v>21622</v>
      </c>
      <c r="CR42" s="141">
        <f t="shared" si="42"/>
        <v>5861</v>
      </c>
      <c r="CS42" s="141">
        <f t="shared" si="43"/>
        <v>5861</v>
      </c>
      <c r="CT42" s="141">
        <f t="shared" si="44"/>
        <v>0</v>
      </c>
      <c r="CU42" s="141">
        <f t="shared" si="45"/>
        <v>0</v>
      </c>
      <c r="CV42" s="141">
        <f t="shared" si="46"/>
        <v>0</v>
      </c>
      <c r="CW42" s="141">
        <f t="shared" si="47"/>
        <v>0</v>
      </c>
      <c r="CX42" s="141">
        <f t="shared" si="48"/>
        <v>0</v>
      </c>
      <c r="CY42" s="141">
        <f t="shared" si="49"/>
        <v>0</v>
      </c>
      <c r="CZ42" s="141">
        <f t="shared" si="50"/>
        <v>0</v>
      </c>
      <c r="DA42" s="141">
        <f t="shared" si="51"/>
        <v>0</v>
      </c>
      <c r="DB42" s="141">
        <f t="shared" si="52"/>
        <v>15761</v>
      </c>
      <c r="DC42" s="141">
        <f t="shared" si="53"/>
        <v>15756</v>
      </c>
      <c r="DD42" s="141">
        <f t="shared" si="54"/>
        <v>0</v>
      </c>
      <c r="DE42" s="141">
        <f t="shared" si="55"/>
        <v>0</v>
      </c>
      <c r="DF42" s="141">
        <f t="shared" si="56"/>
        <v>5</v>
      </c>
      <c r="DG42" s="141">
        <f t="shared" si="57"/>
        <v>94318</v>
      </c>
      <c r="DH42" s="141">
        <f t="shared" si="58"/>
        <v>0</v>
      </c>
      <c r="DI42" s="141">
        <f t="shared" si="59"/>
        <v>0</v>
      </c>
      <c r="DJ42" s="141">
        <f t="shared" si="60"/>
        <v>21622</v>
      </c>
    </row>
    <row r="43" spans="1:114" ht="12" customHeight="1">
      <c r="A43" s="142" t="s">
        <v>121</v>
      </c>
      <c r="B43" s="140" t="s">
        <v>361</v>
      </c>
      <c r="C43" s="142" t="s">
        <v>408</v>
      </c>
      <c r="D43" s="141">
        <f t="shared" si="6"/>
        <v>247229</v>
      </c>
      <c r="E43" s="141">
        <f t="shared" si="7"/>
        <v>11307</v>
      </c>
      <c r="F43" s="141">
        <v>1995</v>
      </c>
      <c r="G43" s="141">
        <v>0</v>
      </c>
      <c r="H43" s="141">
        <v>0</v>
      </c>
      <c r="I43" s="141">
        <v>8926</v>
      </c>
      <c r="J43" s="141"/>
      <c r="K43" s="141">
        <v>386</v>
      </c>
      <c r="L43" s="141">
        <v>235922</v>
      </c>
      <c r="M43" s="141">
        <f t="shared" si="8"/>
        <v>211873</v>
      </c>
      <c r="N43" s="141">
        <f t="shared" si="9"/>
        <v>0</v>
      </c>
      <c r="O43" s="141">
        <v>0</v>
      </c>
      <c r="P43" s="141">
        <v>0</v>
      </c>
      <c r="Q43" s="141">
        <v>0</v>
      </c>
      <c r="R43" s="141">
        <v>0</v>
      </c>
      <c r="S43" s="141"/>
      <c r="T43" s="141">
        <v>0</v>
      </c>
      <c r="U43" s="141">
        <v>211873</v>
      </c>
      <c r="V43" s="141">
        <f t="shared" si="10"/>
        <v>459102</v>
      </c>
      <c r="W43" s="141">
        <f t="shared" si="11"/>
        <v>11307</v>
      </c>
      <c r="X43" s="141">
        <f t="shared" si="12"/>
        <v>1995</v>
      </c>
      <c r="Y43" s="141">
        <f t="shared" si="13"/>
        <v>0</v>
      </c>
      <c r="Z43" s="141">
        <f t="shared" si="14"/>
        <v>0</v>
      </c>
      <c r="AA43" s="141">
        <f t="shared" si="15"/>
        <v>8926</v>
      </c>
      <c r="AB43" s="141">
        <f t="shared" si="16"/>
        <v>0</v>
      </c>
      <c r="AC43" s="141">
        <f t="shared" si="17"/>
        <v>386</v>
      </c>
      <c r="AD43" s="141">
        <f t="shared" si="18"/>
        <v>447795</v>
      </c>
      <c r="AE43" s="141">
        <f t="shared" si="19"/>
        <v>12658</v>
      </c>
      <c r="AF43" s="141">
        <f t="shared" si="20"/>
        <v>6195</v>
      </c>
      <c r="AG43" s="141">
        <v>0</v>
      </c>
      <c r="AH43" s="141">
        <v>6195</v>
      </c>
      <c r="AI43" s="141">
        <v>0</v>
      </c>
      <c r="AJ43" s="141">
        <v>0</v>
      </c>
      <c r="AK43" s="141">
        <v>6463</v>
      </c>
      <c r="AL43" s="141">
        <v>0</v>
      </c>
      <c r="AM43" s="141">
        <f t="shared" si="21"/>
        <v>129850</v>
      </c>
      <c r="AN43" s="141">
        <f t="shared" si="22"/>
        <v>52372</v>
      </c>
      <c r="AO43" s="141">
        <v>3651</v>
      </c>
      <c r="AP43" s="141">
        <v>48721</v>
      </c>
      <c r="AQ43" s="141">
        <v>0</v>
      </c>
      <c r="AR43" s="141">
        <v>0</v>
      </c>
      <c r="AS43" s="141">
        <f t="shared" si="23"/>
        <v>7701</v>
      </c>
      <c r="AT43" s="141">
        <v>7476</v>
      </c>
      <c r="AU43" s="141">
        <v>225</v>
      </c>
      <c r="AV43" s="141">
        <v>0</v>
      </c>
      <c r="AW43" s="141">
        <v>0</v>
      </c>
      <c r="AX43" s="141">
        <f t="shared" si="24"/>
        <v>69770</v>
      </c>
      <c r="AY43" s="141">
        <v>29764</v>
      </c>
      <c r="AZ43" s="141">
        <v>38694</v>
      </c>
      <c r="BA43" s="141">
        <v>1312</v>
      </c>
      <c r="BB43" s="141">
        <v>0</v>
      </c>
      <c r="BC43" s="141">
        <v>104721</v>
      </c>
      <c r="BD43" s="141">
        <v>7</v>
      </c>
      <c r="BE43" s="141">
        <v>0</v>
      </c>
      <c r="BF43" s="141">
        <f t="shared" si="25"/>
        <v>142508</v>
      </c>
      <c r="BG43" s="141">
        <f t="shared" si="26"/>
        <v>0</v>
      </c>
      <c r="BH43" s="141">
        <f t="shared" si="27"/>
        <v>0</v>
      </c>
      <c r="BI43" s="141">
        <v>0</v>
      </c>
      <c r="BJ43" s="141">
        <v>0</v>
      </c>
      <c r="BK43" s="141">
        <v>0</v>
      </c>
      <c r="BL43" s="141">
        <v>0</v>
      </c>
      <c r="BM43" s="141">
        <v>0</v>
      </c>
      <c r="BN43" s="141">
        <v>0</v>
      </c>
      <c r="BO43" s="141">
        <f t="shared" si="28"/>
        <v>28509</v>
      </c>
      <c r="BP43" s="141">
        <f t="shared" si="29"/>
        <v>6225</v>
      </c>
      <c r="BQ43" s="141">
        <v>6225</v>
      </c>
      <c r="BR43" s="141">
        <v>0</v>
      </c>
      <c r="BS43" s="141">
        <v>0</v>
      </c>
      <c r="BT43" s="141">
        <v>0</v>
      </c>
      <c r="BU43" s="141">
        <f t="shared" si="30"/>
        <v>401</v>
      </c>
      <c r="BV43" s="141">
        <v>0</v>
      </c>
      <c r="BW43" s="141">
        <v>401</v>
      </c>
      <c r="BX43" s="141">
        <v>0</v>
      </c>
      <c r="BY43" s="141">
        <v>0</v>
      </c>
      <c r="BZ43" s="141">
        <f t="shared" si="31"/>
        <v>21883</v>
      </c>
      <c r="CA43" s="141">
        <v>0</v>
      </c>
      <c r="CB43" s="141">
        <v>21883</v>
      </c>
      <c r="CC43" s="141">
        <v>0</v>
      </c>
      <c r="CD43" s="141">
        <v>0</v>
      </c>
      <c r="CE43" s="141">
        <v>183364</v>
      </c>
      <c r="CF43" s="141">
        <v>0</v>
      </c>
      <c r="CG43" s="141">
        <v>0</v>
      </c>
      <c r="CH43" s="141">
        <f t="shared" si="32"/>
        <v>28509</v>
      </c>
      <c r="CI43" s="141">
        <f t="shared" si="33"/>
        <v>12658</v>
      </c>
      <c r="CJ43" s="141">
        <f t="shared" si="34"/>
        <v>6195</v>
      </c>
      <c r="CK43" s="141">
        <f t="shared" si="35"/>
        <v>0</v>
      </c>
      <c r="CL43" s="141">
        <f t="shared" si="36"/>
        <v>6195</v>
      </c>
      <c r="CM43" s="141">
        <f t="shared" si="37"/>
        <v>0</v>
      </c>
      <c r="CN43" s="141">
        <f t="shared" si="38"/>
        <v>0</v>
      </c>
      <c r="CO43" s="141">
        <f t="shared" si="39"/>
        <v>6463</v>
      </c>
      <c r="CP43" s="141">
        <f t="shared" si="40"/>
        <v>0</v>
      </c>
      <c r="CQ43" s="141">
        <f t="shared" si="41"/>
        <v>158359</v>
      </c>
      <c r="CR43" s="141">
        <f t="shared" si="42"/>
        <v>58597</v>
      </c>
      <c r="CS43" s="141">
        <f t="shared" si="43"/>
        <v>9876</v>
      </c>
      <c r="CT43" s="141">
        <f t="shared" si="44"/>
        <v>48721</v>
      </c>
      <c r="CU43" s="141">
        <f t="shared" si="45"/>
        <v>0</v>
      </c>
      <c r="CV43" s="141">
        <f t="shared" si="46"/>
        <v>0</v>
      </c>
      <c r="CW43" s="141">
        <f t="shared" si="47"/>
        <v>8102</v>
      </c>
      <c r="CX43" s="141">
        <f t="shared" si="48"/>
        <v>7476</v>
      </c>
      <c r="CY43" s="141">
        <f t="shared" si="49"/>
        <v>626</v>
      </c>
      <c r="CZ43" s="141">
        <f t="shared" si="50"/>
        <v>0</v>
      </c>
      <c r="DA43" s="141">
        <f t="shared" si="51"/>
        <v>0</v>
      </c>
      <c r="DB43" s="141">
        <f t="shared" si="52"/>
        <v>91653</v>
      </c>
      <c r="DC43" s="141">
        <f t="shared" si="53"/>
        <v>29764</v>
      </c>
      <c r="DD43" s="141">
        <f t="shared" si="54"/>
        <v>60577</v>
      </c>
      <c r="DE43" s="141">
        <f t="shared" si="55"/>
        <v>1312</v>
      </c>
      <c r="DF43" s="141">
        <f t="shared" si="56"/>
        <v>0</v>
      </c>
      <c r="DG43" s="141">
        <f t="shared" si="57"/>
        <v>288085</v>
      </c>
      <c r="DH43" s="141">
        <f t="shared" si="58"/>
        <v>7</v>
      </c>
      <c r="DI43" s="141">
        <f t="shared" si="59"/>
        <v>0</v>
      </c>
      <c r="DJ43" s="141">
        <f t="shared" si="60"/>
        <v>171017</v>
      </c>
    </row>
    <row r="44" spans="1:114" ht="12" customHeight="1">
      <c r="A44" s="142" t="s">
        <v>121</v>
      </c>
      <c r="B44" s="140" t="s">
        <v>362</v>
      </c>
      <c r="C44" s="142" t="s">
        <v>409</v>
      </c>
      <c r="D44" s="141">
        <f t="shared" si="6"/>
        <v>67097</v>
      </c>
      <c r="E44" s="141">
        <f t="shared" si="7"/>
        <v>5142</v>
      </c>
      <c r="F44" s="141">
        <v>0</v>
      </c>
      <c r="G44" s="141">
        <v>0</v>
      </c>
      <c r="H44" s="141">
        <v>0</v>
      </c>
      <c r="I44" s="141">
        <v>372</v>
      </c>
      <c r="J44" s="141"/>
      <c r="K44" s="141">
        <v>4770</v>
      </c>
      <c r="L44" s="141">
        <v>61955</v>
      </c>
      <c r="M44" s="141">
        <f t="shared" si="8"/>
        <v>67134</v>
      </c>
      <c r="N44" s="141">
        <f t="shared" si="9"/>
        <v>8432</v>
      </c>
      <c r="O44" s="141">
        <v>4216</v>
      </c>
      <c r="P44" s="141">
        <v>4216</v>
      </c>
      <c r="Q44" s="141">
        <v>0</v>
      </c>
      <c r="R44" s="141">
        <v>0</v>
      </c>
      <c r="S44" s="141"/>
      <c r="T44" s="141">
        <v>0</v>
      </c>
      <c r="U44" s="141">
        <v>58702</v>
      </c>
      <c r="V44" s="141">
        <f t="shared" si="10"/>
        <v>134231</v>
      </c>
      <c r="W44" s="141">
        <f t="shared" si="11"/>
        <v>13574</v>
      </c>
      <c r="X44" s="141">
        <f t="shared" si="12"/>
        <v>4216</v>
      </c>
      <c r="Y44" s="141">
        <f t="shared" si="13"/>
        <v>4216</v>
      </c>
      <c r="Z44" s="141">
        <f t="shared" si="14"/>
        <v>0</v>
      </c>
      <c r="AA44" s="141">
        <f t="shared" si="15"/>
        <v>372</v>
      </c>
      <c r="AB44" s="141">
        <f t="shared" si="16"/>
        <v>0</v>
      </c>
      <c r="AC44" s="141">
        <f t="shared" si="17"/>
        <v>4770</v>
      </c>
      <c r="AD44" s="141">
        <f t="shared" si="18"/>
        <v>120657</v>
      </c>
      <c r="AE44" s="141">
        <f t="shared" si="19"/>
        <v>0</v>
      </c>
      <c r="AF44" s="141">
        <f t="shared" si="20"/>
        <v>0</v>
      </c>
      <c r="AG44" s="141"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8753</v>
      </c>
      <c r="AM44" s="141">
        <f t="shared" si="21"/>
        <v>30615</v>
      </c>
      <c r="AN44" s="141">
        <f t="shared" si="22"/>
        <v>16772</v>
      </c>
      <c r="AO44" s="141">
        <v>8386</v>
      </c>
      <c r="AP44" s="141">
        <v>5954</v>
      </c>
      <c r="AQ44" s="141">
        <v>2432</v>
      </c>
      <c r="AR44" s="141">
        <v>0</v>
      </c>
      <c r="AS44" s="141">
        <f t="shared" si="23"/>
        <v>0</v>
      </c>
      <c r="AT44" s="141">
        <v>0</v>
      </c>
      <c r="AU44" s="141">
        <v>0</v>
      </c>
      <c r="AV44" s="141">
        <v>0</v>
      </c>
      <c r="AW44" s="141">
        <v>0</v>
      </c>
      <c r="AX44" s="141">
        <f t="shared" si="24"/>
        <v>13843</v>
      </c>
      <c r="AY44" s="141">
        <v>8044</v>
      </c>
      <c r="AZ44" s="141">
        <v>1399</v>
      </c>
      <c r="BA44" s="141">
        <v>4400</v>
      </c>
      <c r="BB44" s="141">
        <v>0</v>
      </c>
      <c r="BC44" s="141">
        <v>27729</v>
      </c>
      <c r="BD44" s="141">
        <v>0</v>
      </c>
      <c r="BE44" s="141">
        <v>0</v>
      </c>
      <c r="BF44" s="141">
        <f t="shared" si="25"/>
        <v>30615</v>
      </c>
      <c r="BG44" s="141">
        <f t="shared" si="26"/>
        <v>20600</v>
      </c>
      <c r="BH44" s="141">
        <f t="shared" si="27"/>
        <v>20600</v>
      </c>
      <c r="BI44" s="141">
        <v>0</v>
      </c>
      <c r="BJ44" s="141">
        <v>0</v>
      </c>
      <c r="BK44" s="141">
        <v>0</v>
      </c>
      <c r="BL44" s="141">
        <v>20600</v>
      </c>
      <c r="BM44" s="141">
        <v>0</v>
      </c>
      <c r="BN44" s="141">
        <v>0</v>
      </c>
      <c r="BO44" s="141">
        <f t="shared" si="28"/>
        <v>0</v>
      </c>
      <c r="BP44" s="141">
        <f t="shared" si="29"/>
        <v>0</v>
      </c>
      <c r="BQ44" s="141">
        <v>0</v>
      </c>
      <c r="BR44" s="141">
        <v>0</v>
      </c>
      <c r="BS44" s="141">
        <v>0</v>
      </c>
      <c r="BT44" s="141">
        <v>0</v>
      </c>
      <c r="BU44" s="141">
        <f t="shared" si="30"/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f t="shared" si="31"/>
        <v>0</v>
      </c>
      <c r="CA44" s="141">
        <v>0</v>
      </c>
      <c r="CB44" s="141">
        <v>0</v>
      </c>
      <c r="CC44" s="141">
        <v>0</v>
      </c>
      <c r="CD44" s="141">
        <v>0</v>
      </c>
      <c r="CE44" s="141">
        <v>46534</v>
      </c>
      <c r="CF44" s="141">
        <v>0</v>
      </c>
      <c r="CG44" s="141">
        <v>0</v>
      </c>
      <c r="CH44" s="141">
        <f t="shared" si="32"/>
        <v>20600</v>
      </c>
      <c r="CI44" s="141">
        <f t="shared" si="33"/>
        <v>20600</v>
      </c>
      <c r="CJ44" s="141">
        <f t="shared" si="34"/>
        <v>20600</v>
      </c>
      <c r="CK44" s="141">
        <f t="shared" si="35"/>
        <v>0</v>
      </c>
      <c r="CL44" s="141">
        <f t="shared" si="36"/>
        <v>0</v>
      </c>
      <c r="CM44" s="141">
        <f t="shared" si="37"/>
        <v>0</v>
      </c>
      <c r="CN44" s="141">
        <f t="shared" si="38"/>
        <v>20600</v>
      </c>
      <c r="CO44" s="141">
        <f t="shared" si="39"/>
        <v>0</v>
      </c>
      <c r="CP44" s="141">
        <f t="shared" si="40"/>
        <v>8753</v>
      </c>
      <c r="CQ44" s="141">
        <f t="shared" si="41"/>
        <v>30615</v>
      </c>
      <c r="CR44" s="141">
        <f t="shared" si="42"/>
        <v>16772</v>
      </c>
      <c r="CS44" s="141">
        <f t="shared" si="43"/>
        <v>8386</v>
      </c>
      <c r="CT44" s="141">
        <f t="shared" si="44"/>
        <v>5954</v>
      </c>
      <c r="CU44" s="141">
        <f t="shared" si="45"/>
        <v>2432</v>
      </c>
      <c r="CV44" s="141">
        <f t="shared" si="46"/>
        <v>0</v>
      </c>
      <c r="CW44" s="141">
        <f t="shared" si="47"/>
        <v>0</v>
      </c>
      <c r="CX44" s="141">
        <f t="shared" si="48"/>
        <v>0</v>
      </c>
      <c r="CY44" s="141">
        <f t="shared" si="49"/>
        <v>0</v>
      </c>
      <c r="CZ44" s="141">
        <f t="shared" si="50"/>
        <v>0</v>
      </c>
      <c r="DA44" s="141">
        <f t="shared" si="51"/>
        <v>0</v>
      </c>
      <c r="DB44" s="141">
        <f t="shared" si="52"/>
        <v>13843</v>
      </c>
      <c r="DC44" s="141">
        <f t="shared" si="53"/>
        <v>8044</v>
      </c>
      <c r="DD44" s="141">
        <f t="shared" si="54"/>
        <v>1399</v>
      </c>
      <c r="DE44" s="141">
        <f t="shared" si="55"/>
        <v>4400</v>
      </c>
      <c r="DF44" s="141">
        <f t="shared" si="56"/>
        <v>0</v>
      </c>
      <c r="DG44" s="141">
        <f t="shared" si="57"/>
        <v>74263</v>
      </c>
      <c r="DH44" s="141">
        <f t="shared" si="58"/>
        <v>0</v>
      </c>
      <c r="DI44" s="141">
        <f t="shared" si="59"/>
        <v>0</v>
      </c>
      <c r="DJ44" s="141">
        <f t="shared" si="60"/>
        <v>51215</v>
      </c>
    </row>
    <row r="45" spans="1:114" ht="12" customHeight="1">
      <c r="A45" s="142" t="s">
        <v>121</v>
      </c>
      <c r="B45" s="140" t="s">
        <v>363</v>
      </c>
      <c r="C45" s="142" t="s">
        <v>410</v>
      </c>
      <c r="D45" s="141">
        <f t="shared" si="6"/>
        <v>70446</v>
      </c>
      <c r="E45" s="141">
        <f t="shared" si="7"/>
        <v>0</v>
      </c>
      <c r="F45" s="141">
        <v>0</v>
      </c>
      <c r="G45" s="141">
        <v>0</v>
      </c>
      <c r="H45" s="141">
        <v>0</v>
      </c>
      <c r="I45" s="141">
        <v>0</v>
      </c>
      <c r="J45" s="141"/>
      <c r="K45" s="141">
        <v>0</v>
      </c>
      <c r="L45" s="141">
        <v>70446</v>
      </c>
      <c r="M45" s="141">
        <f t="shared" si="8"/>
        <v>34489</v>
      </c>
      <c r="N45" s="141">
        <f t="shared" si="9"/>
        <v>0</v>
      </c>
      <c r="O45" s="141">
        <v>0</v>
      </c>
      <c r="P45" s="141">
        <v>0</v>
      </c>
      <c r="Q45" s="141">
        <v>0</v>
      </c>
      <c r="R45" s="141">
        <v>0</v>
      </c>
      <c r="S45" s="141"/>
      <c r="T45" s="141">
        <v>0</v>
      </c>
      <c r="U45" s="141">
        <v>34489</v>
      </c>
      <c r="V45" s="141">
        <f t="shared" si="10"/>
        <v>104935</v>
      </c>
      <c r="W45" s="141">
        <f t="shared" si="11"/>
        <v>0</v>
      </c>
      <c r="X45" s="141">
        <f t="shared" si="12"/>
        <v>0</v>
      </c>
      <c r="Y45" s="141">
        <f t="shared" si="13"/>
        <v>0</v>
      </c>
      <c r="Z45" s="141">
        <f t="shared" si="14"/>
        <v>0</v>
      </c>
      <c r="AA45" s="141">
        <f t="shared" si="15"/>
        <v>0</v>
      </c>
      <c r="AB45" s="141">
        <f t="shared" si="16"/>
        <v>0</v>
      </c>
      <c r="AC45" s="141">
        <f t="shared" si="17"/>
        <v>0</v>
      </c>
      <c r="AD45" s="141">
        <f t="shared" si="18"/>
        <v>104935</v>
      </c>
      <c r="AE45" s="141">
        <f t="shared" si="19"/>
        <v>0</v>
      </c>
      <c r="AF45" s="141">
        <f t="shared" si="20"/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f t="shared" si="21"/>
        <v>4667</v>
      </c>
      <c r="AN45" s="141">
        <f t="shared" si="22"/>
        <v>3908</v>
      </c>
      <c r="AO45" s="141">
        <v>0</v>
      </c>
      <c r="AP45" s="141">
        <v>3908</v>
      </c>
      <c r="AQ45" s="141">
        <v>0</v>
      </c>
      <c r="AR45" s="141">
        <v>0</v>
      </c>
      <c r="AS45" s="141">
        <f t="shared" si="23"/>
        <v>759</v>
      </c>
      <c r="AT45" s="141">
        <v>759</v>
      </c>
      <c r="AU45" s="141">
        <v>0</v>
      </c>
      <c r="AV45" s="141">
        <v>0</v>
      </c>
      <c r="AW45" s="141">
        <v>0</v>
      </c>
      <c r="AX45" s="141">
        <f t="shared" si="24"/>
        <v>0</v>
      </c>
      <c r="AY45" s="141">
        <v>0</v>
      </c>
      <c r="AZ45" s="141">
        <v>0</v>
      </c>
      <c r="BA45" s="141">
        <v>0</v>
      </c>
      <c r="BB45" s="141">
        <v>0</v>
      </c>
      <c r="BC45" s="141">
        <v>65779</v>
      </c>
      <c r="BD45" s="141">
        <v>0</v>
      </c>
      <c r="BE45" s="141">
        <v>0</v>
      </c>
      <c r="BF45" s="141">
        <f t="shared" si="25"/>
        <v>4667</v>
      </c>
      <c r="BG45" s="141">
        <f t="shared" si="26"/>
        <v>0</v>
      </c>
      <c r="BH45" s="141">
        <f t="shared" si="27"/>
        <v>0</v>
      </c>
      <c r="BI45" s="141">
        <v>0</v>
      </c>
      <c r="BJ45" s="141">
        <v>0</v>
      </c>
      <c r="BK45" s="141">
        <v>0</v>
      </c>
      <c r="BL45" s="141">
        <v>0</v>
      </c>
      <c r="BM45" s="141">
        <v>0</v>
      </c>
      <c r="BN45" s="141">
        <v>0</v>
      </c>
      <c r="BO45" s="141">
        <f t="shared" si="28"/>
        <v>0</v>
      </c>
      <c r="BP45" s="141">
        <f t="shared" si="29"/>
        <v>0</v>
      </c>
      <c r="BQ45" s="141">
        <v>0</v>
      </c>
      <c r="BR45" s="141">
        <v>0</v>
      </c>
      <c r="BS45" s="141">
        <v>0</v>
      </c>
      <c r="BT45" s="141">
        <v>0</v>
      </c>
      <c r="BU45" s="141">
        <f t="shared" si="30"/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f t="shared" si="31"/>
        <v>0</v>
      </c>
      <c r="CA45" s="141">
        <v>0</v>
      </c>
      <c r="CB45" s="141">
        <v>0</v>
      </c>
      <c r="CC45" s="141">
        <v>0</v>
      </c>
      <c r="CD45" s="141">
        <v>0</v>
      </c>
      <c r="CE45" s="141">
        <v>34489</v>
      </c>
      <c r="CF45" s="141">
        <v>0</v>
      </c>
      <c r="CG45" s="141">
        <v>0</v>
      </c>
      <c r="CH45" s="141">
        <f t="shared" si="32"/>
        <v>0</v>
      </c>
      <c r="CI45" s="141">
        <f t="shared" si="33"/>
        <v>0</v>
      </c>
      <c r="CJ45" s="141">
        <f t="shared" si="34"/>
        <v>0</v>
      </c>
      <c r="CK45" s="141">
        <f t="shared" si="35"/>
        <v>0</v>
      </c>
      <c r="CL45" s="141">
        <f t="shared" si="36"/>
        <v>0</v>
      </c>
      <c r="CM45" s="141">
        <f t="shared" si="37"/>
        <v>0</v>
      </c>
      <c r="CN45" s="141">
        <f t="shared" si="38"/>
        <v>0</v>
      </c>
      <c r="CO45" s="141">
        <f t="shared" si="39"/>
        <v>0</v>
      </c>
      <c r="CP45" s="141">
        <f t="shared" si="40"/>
        <v>0</v>
      </c>
      <c r="CQ45" s="141">
        <f t="shared" si="41"/>
        <v>4667</v>
      </c>
      <c r="CR45" s="141">
        <f t="shared" si="42"/>
        <v>3908</v>
      </c>
      <c r="CS45" s="141">
        <f t="shared" si="43"/>
        <v>0</v>
      </c>
      <c r="CT45" s="141">
        <f t="shared" si="44"/>
        <v>3908</v>
      </c>
      <c r="CU45" s="141">
        <f t="shared" si="45"/>
        <v>0</v>
      </c>
      <c r="CV45" s="141">
        <f t="shared" si="46"/>
        <v>0</v>
      </c>
      <c r="CW45" s="141">
        <f t="shared" si="47"/>
        <v>759</v>
      </c>
      <c r="CX45" s="141">
        <f t="shared" si="48"/>
        <v>759</v>
      </c>
      <c r="CY45" s="141">
        <f t="shared" si="49"/>
        <v>0</v>
      </c>
      <c r="CZ45" s="141">
        <f t="shared" si="50"/>
        <v>0</v>
      </c>
      <c r="DA45" s="141">
        <f t="shared" si="51"/>
        <v>0</v>
      </c>
      <c r="DB45" s="141">
        <f t="shared" si="52"/>
        <v>0</v>
      </c>
      <c r="DC45" s="141">
        <f t="shared" si="53"/>
        <v>0</v>
      </c>
      <c r="DD45" s="141">
        <f t="shared" si="54"/>
        <v>0</v>
      </c>
      <c r="DE45" s="141">
        <f t="shared" si="55"/>
        <v>0</v>
      </c>
      <c r="DF45" s="141">
        <f t="shared" si="56"/>
        <v>0</v>
      </c>
      <c r="DG45" s="141">
        <f t="shared" si="57"/>
        <v>100268</v>
      </c>
      <c r="DH45" s="141">
        <f t="shared" si="58"/>
        <v>0</v>
      </c>
      <c r="DI45" s="141">
        <f t="shared" si="59"/>
        <v>0</v>
      </c>
      <c r="DJ45" s="141">
        <f t="shared" si="60"/>
        <v>4667</v>
      </c>
    </row>
    <row r="46" spans="1:114" ht="12" customHeight="1">
      <c r="A46" s="142" t="s">
        <v>121</v>
      </c>
      <c r="B46" s="140" t="s">
        <v>364</v>
      </c>
      <c r="C46" s="142" t="s">
        <v>411</v>
      </c>
      <c r="D46" s="141">
        <f t="shared" si="6"/>
        <v>68702</v>
      </c>
      <c r="E46" s="141">
        <f t="shared" si="7"/>
        <v>0</v>
      </c>
      <c r="F46" s="141">
        <v>0</v>
      </c>
      <c r="G46" s="141">
        <v>0</v>
      </c>
      <c r="H46" s="141">
        <v>0</v>
      </c>
      <c r="I46" s="141">
        <v>0</v>
      </c>
      <c r="J46" s="141"/>
      <c r="K46" s="141">
        <v>0</v>
      </c>
      <c r="L46" s="141">
        <v>68702</v>
      </c>
      <c r="M46" s="141">
        <f t="shared" si="8"/>
        <v>22649</v>
      </c>
      <c r="N46" s="141">
        <f t="shared" si="9"/>
        <v>0</v>
      </c>
      <c r="O46" s="141">
        <v>0</v>
      </c>
      <c r="P46" s="141">
        <v>0</v>
      </c>
      <c r="Q46" s="141">
        <v>0</v>
      </c>
      <c r="R46" s="141">
        <v>0</v>
      </c>
      <c r="S46" s="141"/>
      <c r="T46" s="141">
        <v>0</v>
      </c>
      <c r="U46" s="141">
        <v>22649</v>
      </c>
      <c r="V46" s="141">
        <f t="shared" si="10"/>
        <v>91351</v>
      </c>
      <c r="W46" s="141">
        <f t="shared" si="11"/>
        <v>0</v>
      </c>
      <c r="X46" s="141">
        <f t="shared" si="12"/>
        <v>0</v>
      </c>
      <c r="Y46" s="141">
        <f t="shared" si="13"/>
        <v>0</v>
      </c>
      <c r="Z46" s="141">
        <f t="shared" si="14"/>
        <v>0</v>
      </c>
      <c r="AA46" s="141">
        <f t="shared" si="15"/>
        <v>0</v>
      </c>
      <c r="AB46" s="141">
        <f t="shared" si="16"/>
        <v>0</v>
      </c>
      <c r="AC46" s="141">
        <f t="shared" si="17"/>
        <v>0</v>
      </c>
      <c r="AD46" s="141">
        <f t="shared" si="18"/>
        <v>91351</v>
      </c>
      <c r="AE46" s="141">
        <f t="shared" si="19"/>
        <v>0</v>
      </c>
      <c r="AF46" s="141">
        <f t="shared" si="20"/>
        <v>0</v>
      </c>
      <c r="AG46" s="141"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f t="shared" si="21"/>
        <v>0</v>
      </c>
      <c r="AN46" s="141">
        <f t="shared" si="22"/>
        <v>0</v>
      </c>
      <c r="AO46" s="141">
        <v>0</v>
      </c>
      <c r="AP46" s="141">
        <v>0</v>
      </c>
      <c r="AQ46" s="141">
        <v>0</v>
      </c>
      <c r="AR46" s="141">
        <v>0</v>
      </c>
      <c r="AS46" s="141">
        <f t="shared" si="23"/>
        <v>0</v>
      </c>
      <c r="AT46" s="141">
        <v>0</v>
      </c>
      <c r="AU46" s="141">
        <v>0</v>
      </c>
      <c r="AV46" s="141">
        <v>0</v>
      </c>
      <c r="AW46" s="141">
        <v>0</v>
      </c>
      <c r="AX46" s="141">
        <f t="shared" si="24"/>
        <v>0</v>
      </c>
      <c r="AY46" s="141">
        <v>0</v>
      </c>
      <c r="AZ46" s="141">
        <v>0</v>
      </c>
      <c r="BA46" s="141">
        <v>0</v>
      </c>
      <c r="BB46" s="141">
        <v>0</v>
      </c>
      <c r="BC46" s="141">
        <v>68702</v>
      </c>
      <c r="BD46" s="141">
        <v>0</v>
      </c>
      <c r="BE46" s="141">
        <v>0</v>
      </c>
      <c r="BF46" s="141">
        <f t="shared" si="25"/>
        <v>0</v>
      </c>
      <c r="BG46" s="141">
        <f t="shared" si="26"/>
        <v>0</v>
      </c>
      <c r="BH46" s="141">
        <f t="shared" si="27"/>
        <v>0</v>
      </c>
      <c r="BI46" s="141">
        <v>0</v>
      </c>
      <c r="BJ46" s="141">
        <v>0</v>
      </c>
      <c r="BK46" s="141">
        <v>0</v>
      </c>
      <c r="BL46" s="141">
        <v>0</v>
      </c>
      <c r="BM46" s="141">
        <v>0</v>
      </c>
      <c r="BN46" s="141">
        <v>0</v>
      </c>
      <c r="BO46" s="141">
        <f t="shared" si="28"/>
        <v>0</v>
      </c>
      <c r="BP46" s="141">
        <f t="shared" si="29"/>
        <v>0</v>
      </c>
      <c r="BQ46" s="141">
        <v>0</v>
      </c>
      <c r="BR46" s="141">
        <v>0</v>
      </c>
      <c r="BS46" s="141">
        <v>0</v>
      </c>
      <c r="BT46" s="141">
        <v>0</v>
      </c>
      <c r="BU46" s="141">
        <f t="shared" si="30"/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f t="shared" si="31"/>
        <v>0</v>
      </c>
      <c r="CA46" s="141">
        <v>0</v>
      </c>
      <c r="CB46" s="141">
        <v>0</v>
      </c>
      <c r="CC46" s="141">
        <v>0</v>
      </c>
      <c r="CD46" s="141">
        <v>0</v>
      </c>
      <c r="CE46" s="141">
        <v>22649</v>
      </c>
      <c r="CF46" s="141">
        <v>0</v>
      </c>
      <c r="CG46" s="141">
        <v>0</v>
      </c>
      <c r="CH46" s="141">
        <f t="shared" si="32"/>
        <v>0</v>
      </c>
      <c r="CI46" s="141">
        <f t="shared" si="33"/>
        <v>0</v>
      </c>
      <c r="CJ46" s="141">
        <f t="shared" si="34"/>
        <v>0</v>
      </c>
      <c r="CK46" s="141">
        <f t="shared" si="35"/>
        <v>0</v>
      </c>
      <c r="CL46" s="141">
        <f t="shared" si="36"/>
        <v>0</v>
      </c>
      <c r="CM46" s="141">
        <f t="shared" si="37"/>
        <v>0</v>
      </c>
      <c r="CN46" s="141">
        <f t="shared" si="38"/>
        <v>0</v>
      </c>
      <c r="CO46" s="141">
        <f t="shared" si="39"/>
        <v>0</v>
      </c>
      <c r="CP46" s="141">
        <f t="shared" si="40"/>
        <v>0</v>
      </c>
      <c r="CQ46" s="141">
        <f t="shared" si="41"/>
        <v>0</v>
      </c>
      <c r="CR46" s="141">
        <f t="shared" si="42"/>
        <v>0</v>
      </c>
      <c r="CS46" s="141">
        <f t="shared" si="43"/>
        <v>0</v>
      </c>
      <c r="CT46" s="141">
        <f t="shared" si="44"/>
        <v>0</v>
      </c>
      <c r="CU46" s="141">
        <f t="shared" si="45"/>
        <v>0</v>
      </c>
      <c r="CV46" s="141">
        <f t="shared" si="46"/>
        <v>0</v>
      </c>
      <c r="CW46" s="141">
        <f t="shared" si="47"/>
        <v>0</v>
      </c>
      <c r="CX46" s="141">
        <f t="shared" si="48"/>
        <v>0</v>
      </c>
      <c r="CY46" s="141">
        <f t="shared" si="49"/>
        <v>0</v>
      </c>
      <c r="CZ46" s="141">
        <f t="shared" si="50"/>
        <v>0</v>
      </c>
      <c r="DA46" s="141">
        <f t="shared" si="51"/>
        <v>0</v>
      </c>
      <c r="DB46" s="141">
        <f t="shared" si="52"/>
        <v>0</v>
      </c>
      <c r="DC46" s="141">
        <f t="shared" si="53"/>
        <v>0</v>
      </c>
      <c r="DD46" s="141">
        <f t="shared" si="54"/>
        <v>0</v>
      </c>
      <c r="DE46" s="141">
        <f t="shared" si="55"/>
        <v>0</v>
      </c>
      <c r="DF46" s="141">
        <f t="shared" si="56"/>
        <v>0</v>
      </c>
      <c r="DG46" s="141">
        <f t="shared" si="57"/>
        <v>91351</v>
      </c>
      <c r="DH46" s="141">
        <f t="shared" si="58"/>
        <v>0</v>
      </c>
      <c r="DI46" s="141">
        <f t="shared" si="59"/>
        <v>0</v>
      </c>
      <c r="DJ46" s="141">
        <f t="shared" si="60"/>
        <v>0</v>
      </c>
    </row>
    <row r="47" spans="1:114" ht="12" customHeight="1">
      <c r="A47" s="142" t="s">
        <v>121</v>
      </c>
      <c r="B47" s="140" t="s">
        <v>365</v>
      </c>
      <c r="C47" s="142" t="s">
        <v>412</v>
      </c>
      <c r="D47" s="141">
        <f t="shared" si="6"/>
        <v>32644</v>
      </c>
      <c r="E47" s="141">
        <f t="shared" si="7"/>
        <v>0</v>
      </c>
      <c r="F47" s="141">
        <v>0</v>
      </c>
      <c r="G47" s="141">
        <v>0</v>
      </c>
      <c r="H47" s="141">
        <v>0</v>
      </c>
      <c r="I47" s="141">
        <v>0</v>
      </c>
      <c r="J47" s="141"/>
      <c r="K47" s="141">
        <v>0</v>
      </c>
      <c r="L47" s="141">
        <v>32644</v>
      </c>
      <c r="M47" s="141">
        <f t="shared" si="8"/>
        <v>9460</v>
      </c>
      <c r="N47" s="141">
        <f t="shared" si="9"/>
        <v>0</v>
      </c>
      <c r="O47" s="141">
        <v>0</v>
      </c>
      <c r="P47" s="141">
        <v>0</v>
      </c>
      <c r="Q47" s="141">
        <v>0</v>
      </c>
      <c r="R47" s="141">
        <v>0</v>
      </c>
      <c r="S47" s="141"/>
      <c r="T47" s="141">
        <v>0</v>
      </c>
      <c r="U47" s="141">
        <v>9460</v>
      </c>
      <c r="V47" s="141">
        <f t="shared" si="10"/>
        <v>42104</v>
      </c>
      <c r="W47" s="141">
        <f t="shared" si="11"/>
        <v>0</v>
      </c>
      <c r="X47" s="141">
        <f t="shared" si="12"/>
        <v>0</v>
      </c>
      <c r="Y47" s="141">
        <f t="shared" si="13"/>
        <v>0</v>
      </c>
      <c r="Z47" s="141">
        <f t="shared" si="14"/>
        <v>0</v>
      </c>
      <c r="AA47" s="141">
        <f t="shared" si="15"/>
        <v>0</v>
      </c>
      <c r="AB47" s="141">
        <f t="shared" si="16"/>
        <v>0</v>
      </c>
      <c r="AC47" s="141">
        <f t="shared" si="17"/>
        <v>0</v>
      </c>
      <c r="AD47" s="141">
        <f t="shared" si="18"/>
        <v>42104</v>
      </c>
      <c r="AE47" s="141">
        <f t="shared" si="19"/>
        <v>0</v>
      </c>
      <c r="AF47" s="141">
        <f t="shared" si="20"/>
        <v>0</v>
      </c>
      <c r="AG47" s="141"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f t="shared" si="21"/>
        <v>7006</v>
      </c>
      <c r="AN47" s="141">
        <f t="shared" si="22"/>
        <v>3139</v>
      </c>
      <c r="AO47" s="141">
        <v>3139</v>
      </c>
      <c r="AP47" s="141">
        <v>0</v>
      </c>
      <c r="AQ47" s="141">
        <v>0</v>
      </c>
      <c r="AR47" s="141">
        <v>0</v>
      </c>
      <c r="AS47" s="141">
        <f t="shared" si="23"/>
        <v>355</v>
      </c>
      <c r="AT47" s="141">
        <v>355</v>
      </c>
      <c r="AU47" s="141">
        <v>0</v>
      </c>
      <c r="AV47" s="141">
        <v>0</v>
      </c>
      <c r="AW47" s="141">
        <v>0</v>
      </c>
      <c r="AX47" s="141">
        <f t="shared" si="24"/>
        <v>3512</v>
      </c>
      <c r="AY47" s="141">
        <v>3512</v>
      </c>
      <c r="AZ47" s="141">
        <v>0</v>
      </c>
      <c r="BA47" s="141">
        <v>0</v>
      </c>
      <c r="BB47" s="141">
        <v>0</v>
      </c>
      <c r="BC47" s="141">
        <v>25638</v>
      </c>
      <c r="BD47" s="141">
        <v>0</v>
      </c>
      <c r="BE47" s="141">
        <v>0</v>
      </c>
      <c r="BF47" s="141">
        <f t="shared" si="25"/>
        <v>7006</v>
      </c>
      <c r="BG47" s="141">
        <f t="shared" si="26"/>
        <v>0</v>
      </c>
      <c r="BH47" s="141">
        <f t="shared" si="27"/>
        <v>0</v>
      </c>
      <c r="BI47" s="141">
        <v>0</v>
      </c>
      <c r="BJ47" s="141">
        <v>0</v>
      </c>
      <c r="BK47" s="141">
        <v>0</v>
      </c>
      <c r="BL47" s="141">
        <v>0</v>
      </c>
      <c r="BM47" s="141">
        <v>0</v>
      </c>
      <c r="BN47" s="141">
        <v>0</v>
      </c>
      <c r="BO47" s="141">
        <f t="shared" si="28"/>
        <v>0</v>
      </c>
      <c r="BP47" s="141">
        <f t="shared" si="29"/>
        <v>0</v>
      </c>
      <c r="BQ47" s="141">
        <v>0</v>
      </c>
      <c r="BR47" s="141">
        <v>0</v>
      </c>
      <c r="BS47" s="141">
        <v>0</v>
      </c>
      <c r="BT47" s="141">
        <v>0</v>
      </c>
      <c r="BU47" s="141">
        <f t="shared" si="30"/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f t="shared" si="31"/>
        <v>0</v>
      </c>
      <c r="CA47" s="141">
        <v>0</v>
      </c>
      <c r="CB47" s="141">
        <v>0</v>
      </c>
      <c r="CC47" s="141">
        <v>0</v>
      </c>
      <c r="CD47" s="141">
        <v>0</v>
      </c>
      <c r="CE47" s="141">
        <v>9460</v>
      </c>
      <c r="CF47" s="141">
        <v>0</v>
      </c>
      <c r="CG47" s="141">
        <v>0</v>
      </c>
      <c r="CH47" s="141">
        <f t="shared" si="32"/>
        <v>0</v>
      </c>
      <c r="CI47" s="141">
        <f t="shared" si="33"/>
        <v>0</v>
      </c>
      <c r="CJ47" s="141">
        <f t="shared" si="34"/>
        <v>0</v>
      </c>
      <c r="CK47" s="141">
        <f t="shared" si="35"/>
        <v>0</v>
      </c>
      <c r="CL47" s="141">
        <f t="shared" si="36"/>
        <v>0</v>
      </c>
      <c r="CM47" s="141">
        <f t="shared" si="37"/>
        <v>0</v>
      </c>
      <c r="CN47" s="141">
        <f t="shared" si="38"/>
        <v>0</v>
      </c>
      <c r="CO47" s="141">
        <f t="shared" si="39"/>
        <v>0</v>
      </c>
      <c r="CP47" s="141">
        <f t="shared" si="40"/>
        <v>0</v>
      </c>
      <c r="CQ47" s="141">
        <f t="shared" si="41"/>
        <v>7006</v>
      </c>
      <c r="CR47" s="141">
        <f t="shared" si="42"/>
        <v>3139</v>
      </c>
      <c r="CS47" s="141">
        <f t="shared" si="43"/>
        <v>3139</v>
      </c>
      <c r="CT47" s="141">
        <f t="shared" si="44"/>
        <v>0</v>
      </c>
      <c r="CU47" s="141">
        <f t="shared" si="45"/>
        <v>0</v>
      </c>
      <c r="CV47" s="141">
        <f t="shared" si="46"/>
        <v>0</v>
      </c>
      <c r="CW47" s="141">
        <f t="shared" si="47"/>
        <v>355</v>
      </c>
      <c r="CX47" s="141">
        <f t="shared" si="48"/>
        <v>355</v>
      </c>
      <c r="CY47" s="141">
        <f t="shared" si="49"/>
        <v>0</v>
      </c>
      <c r="CZ47" s="141">
        <f t="shared" si="50"/>
        <v>0</v>
      </c>
      <c r="DA47" s="141">
        <f t="shared" si="51"/>
        <v>0</v>
      </c>
      <c r="DB47" s="141">
        <f t="shared" si="52"/>
        <v>3512</v>
      </c>
      <c r="DC47" s="141">
        <f t="shared" si="53"/>
        <v>3512</v>
      </c>
      <c r="DD47" s="141">
        <f t="shared" si="54"/>
        <v>0</v>
      </c>
      <c r="DE47" s="141">
        <f t="shared" si="55"/>
        <v>0</v>
      </c>
      <c r="DF47" s="141">
        <f t="shared" si="56"/>
        <v>0</v>
      </c>
      <c r="DG47" s="141">
        <f t="shared" si="57"/>
        <v>35098</v>
      </c>
      <c r="DH47" s="141">
        <f t="shared" si="58"/>
        <v>0</v>
      </c>
      <c r="DI47" s="141">
        <f t="shared" si="59"/>
        <v>0</v>
      </c>
      <c r="DJ47" s="141">
        <f t="shared" si="60"/>
        <v>7006</v>
      </c>
    </row>
    <row r="48" spans="1:114" ht="12" customHeight="1">
      <c r="A48" s="142" t="s">
        <v>121</v>
      </c>
      <c r="B48" s="140" t="s">
        <v>366</v>
      </c>
      <c r="C48" s="142" t="s">
        <v>413</v>
      </c>
      <c r="D48" s="141">
        <f t="shared" si="6"/>
        <v>19764</v>
      </c>
      <c r="E48" s="141">
        <f t="shared" si="7"/>
        <v>0</v>
      </c>
      <c r="F48" s="141">
        <v>0</v>
      </c>
      <c r="G48" s="141">
        <v>0</v>
      </c>
      <c r="H48" s="141">
        <v>0</v>
      </c>
      <c r="I48" s="141">
        <v>0</v>
      </c>
      <c r="J48" s="141"/>
      <c r="K48" s="141">
        <v>0</v>
      </c>
      <c r="L48" s="141">
        <v>19764</v>
      </c>
      <c r="M48" s="141">
        <f t="shared" si="8"/>
        <v>5842</v>
      </c>
      <c r="N48" s="141">
        <f t="shared" si="9"/>
        <v>0</v>
      </c>
      <c r="O48" s="141">
        <v>0</v>
      </c>
      <c r="P48" s="141">
        <v>0</v>
      </c>
      <c r="Q48" s="141">
        <v>0</v>
      </c>
      <c r="R48" s="141">
        <v>0</v>
      </c>
      <c r="S48" s="141"/>
      <c r="T48" s="141">
        <v>0</v>
      </c>
      <c r="U48" s="141">
        <v>5842</v>
      </c>
      <c r="V48" s="141">
        <f t="shared" si="10"/>
        <v>25606</v>
      </c>
      <c r="W48" s="141">
        <f t="shared" si="11"/>
        <v>0</v>
      </c>
      <c r="X48" s="141">
        <f t="shared" si="12"/>
        <v>0</v>
      </c>
      <c r="Y48" s="141">
        <f t="shared" si="13"/>
        <v>0</v>
      </c>
      <c r="Z48" s="141">
        <f t="shared" si="14"/>
        <v>0</v>
      </c>
      <c r="AA48" s="141">
        <f t="shared" si="15"/>
        <v>0</v>
      </c>
      <c r="AB48" s="141">
        <f t="shared" si="16"/>
        <v>0</v>
      </c>
      <c r="AC48" s="141">
        <f t="shared" si="17"/>
        <v>0</v>
      </c>
      <c r="AD48" s="141">
        <f t="shared" si="18"/>
        <v>25606</v>
      </c>
      <c r="AE48" s="141">
        <f t="shared" si="19"/>
        <v>0</v>
      </c>
      <c r="AF48" s="141">
        <f t="shared" si="20"/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f t="shared" si="21"/>
        <v>3250</v>
      </c>
      <c r="AN48" s="141">
        <f t="shared" si="22"/>
        <v>0</v>
      </c>
      <c r="AO48" s="141">
        <v>0</v>
      </c>
      <c r="AP48" s="141">
        <v>0</v>
      </c>
      <c r="AQ48" s="141">
        <v>0</v>
      </c>
      <c r="AR48" s="141">
        <v>0</v>
      </c>
      <c r="AS48" s="141">
        <f t="shared" si="23"/>
        <v>0</v>
      </c>
      <c r="AT48" s="141">
        <v>0</v>
      </c>
      <c r="AU48" s="141">
        <v>0</v>
      </c>
      <c r="AV48" s="141">
        <v>0</v>
      </c>
      <c r="AW48" s="141">
        <v>0</v>
      </c>
      <c r="AX48" s="141">
        <f t="shared" si="24"/>
        <v>3250</v>
      </c>
      <c r="AY48" s="141">
        <v>3250</v>
      </c>
      <c r="AZ48" s="141">
        <v>0</v>
      </c>
      <c r="BA48" s="141">
        <v>0</v>
      </c>
      <c r="BB48" s="141">
        <v>0</v>
      </c>
      <c r="BC48" s="141">
        <v>16514</v>
      </c>
      <c r="BD48" s="141">
        <v>0</v>
      </c>
      <c r="BE48" s="141">
        <v>0</v>
      </c>
      <c r="BF48" s="141">
        <f t="shared" si="25"/>
        <v>3250</v>
      </c>
      <c r="BG48" s="141">
        <f t="shared" si="26"/>
        <v>0</v>
      </c>
      <c r="BH48" s="141">
        <f t="shared" si="27"/>
        <v>0</v>
      </c>
      <c r="BI48" s="141">
        <v>0</v>
      </c>
      <c r="BJ48" s="141">
        <v>0</v>
      </c>
      <c r="BK48" s="141">
        <v>0</v>
      </c>
      <c r="BL48" s="141">
        <v>0</v>
      </c>
      <c r="BM48" s="141">
        <v>0</v>
      </c>
      <c r="BN48" s="141">
        <v>0</v>
      </c>
      <c r="BO48" s="141">
        <f t="shared" si="28"/>
        <v>0</v>
      </c>
      <c r="BP48" s="141">
        <f t="shared" si="29"/>
        <v>0</v>
      </c>
      <c r="BQ48" s="141">
        <v>0</v>
      </c>
      <c r="BR48" s="141">
        <v>0</v>
      </c>
      <c r="BS48" s="141">
        <v>0</v>
      </c>
      <c r="BT48" s="141">
        <v>0</v>
      </c>
      <c r="BU48" s="141">
        <f t="shared" si="30"/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f t="shared" si="31"/>
        <v>0</v>
      </c>
      <c r="CA48" s="141">
        <v>0</v>
      </c>
      <c r="CB48" s="141">
        <v>0</v>
      </c>
      <c r="CC48" s="141">
        <v>0</v>
      </c>
      <c r="CD48" s="141">
        <v>0</v>
      </c>
      <c r="CE48" s="141">
        <v>5842</v>
      </c>
      <c r="CF48" s="141">
        <v>0</v>
      </c>
      <c r="CG48" s="141">
        <v>0</v>
      </c>
      <c r="CH48" s="141">
        <f t="shared" si="32"/>
        <v>0</v>
      </c>
      <c r="CI48" s="141">
        <f t="shared" si="33"/>
        <v>0</v>
      </c>
      <c r="CJ48" s="141">
        <f t="shared" si="34"/>
        <v>0</v>
      </c>
      <c r="CK48" s="141">
        <f t="shared" si="35"/>
        <v>0</v>
      </c>
      <c r="CL48" s="141">
        <f t="shared" si="36"/>
        <v>0</v>
      </c>
      <c r="CM48" s="141">
        <f t="shared" si="37"/>
        <v>0</v>
      </c>
      <c r="CN48" s="141">
        <f t="shared" si="38"/>
        <v>0</v>
      </c>
      <c r="CO48" s="141">
        <f t="shared" si="39"/>
        <v>0</v>
      </c>
      <c r="CP48" s="141">
        <f t="shared" si="40"/>
        <v>0</v>
      </c>
      <c r="CQ48" s="141">
        <f t="shared" si="41"/>
        <v>3250</v>
      </c>
      <c r="CR48" s="141">
        <f t="shared" si="42"/>
        <v>0</v>
      </c>
      <c r="CS48" s="141">
        <f t="shared" si="43"/>
        <v>0</v>
      </c>
      <c r="CT48" s="141">
        <f t="shared" si="44"/>
        <v>0</v>
      </c>
      <c r="CU48" s="141">
        <f t="shared" si="45"/>
        <v>0</v>
      </c>
      <c r="CV48" s="141">
        <f t="shared" si="46"/>
        <v>0</v>
      </c>
      <c r="CW48" s="141">
        <f t="shared" si="47"/>
        <v>0</v>
      </c>
      <c r="CX48" s="141">
        <f t="shared" si="48"/>
        <v>0</v>
      </c>
      <c r="CY48" s="141">
        <f t="shared" si="49"/>
        <v>0</v>
      </c>
      <c r="CZ48" s="141">
        <f t="shared" si="50"/>
        <v>0</v>
      </c>
      <c r="DA48" s="141">
        <f t="shared" si="51"/>
        <v>0</v>
      </c>
      <c r="DB48" s="141">
        <f t="shared" si="52"/>
        <v>3250</v>
      </c>
      <c r="DC48" s="141">
        <f t="shared" si="53"/>
        <v>3250</v>
      </c>
      <c r="DD48" s="141">
        <f t="shared" si="54"/>
        <v>0</v>
      </c>
      <c r="DE48" s="141">
        <f t="shared" si="55"/>
        <v>0</v>
      </c>
      <c r="DF48" s="141">
        <f t="shared" si="56"/>
        <v>0</v>
      </c>
      <c r="DG48" s="141">
        <f t="shared" si="57"/>
        <v>22356</v>
      </c>
      <c r="DH48" s="141">
        <f t="shared" si="58"/>
        <v>0</v>
      </c>
      <c r="DI48" s="141">
        <f t="shared" si="59"/>
        <v>0</v>
      </c>
      <c r="DJ48" s="141">
        <f t="shared" si="60"/>
        <v>3250</v>
      </c>
    </row>
    <row r="49" spans="1:114" ht="12" customHeight="1">
      <c r="A49" s="142" t="s">
        <v>121</v>
      </c>
      <c r="B49" s="140" t="s">
        <v>367</v>
      </c>
      <c r="C49" s="142" t="s">
        <v>414</v>
      </c>
      <c r="D49" s="141">
        <f t="shared" si="6"/>
        <v>38198</v>
      </c>
      <c r="E49" s="141">
        <f t="shared" si="7"/>
        <v>0</v>
      </c>
      <c r="F49" s="141">
        <v>0</v>
      </c>
      <c r="G49" s="141">
        <v>0</v>
      </c>
      <c r="H49" s="141">
        <v>0</v>
      </c>
      <c r="I49" s="141">
        <v>0</v>
      </c>
      <c r="J49" s="141"/>
      <c r="K49" s="141">
        <v>0</v>
      </c>
      <c r="L49" s="141">
        <v>38198</v>
      </c>
      <c r="M49" s="141">
        <f t="shared" si="8"/>
        <v>17405</v>
      </c>
      <c r="N49" s="141">
        <f t="shared" si="9"/>
        <v>0</v>
      </c>
      <c r="O49" s="141">
        <v>0</v>
      </c>
      <c r="P49" s="141">
        <v>0</v>
      </c>
      <c r="Q49" s="141">
        <v>0</v>
      </c>
      <c r="R49" s="141">
        <v>0</v>
      </c>
      <c r="S49" s="141"/>
      <c r="T49" s="141">
        <v>0</v>
      </c>
      <c r="U49" s="141">
        <v>17405</v>
      </c>
      <c r="V49" s="141">
        <f t="shared" si="10"/>
        <v>55603</v>
      </c>
      <c r="W49" s="141">
        <f t="shared" si="11"/>
        <v>0</v>
      </c>
      <c r="X49" s="141">
        <f t="shared" si="12"/>
        <v>0</v>
      </c>
      <c r="Y49" s="141">
        <f t="shared" si="13"/>
        <v>0</v>
      </c>
      <c r="Z49" s="141">
        <f t="shared" si="14"/>
        <v>0</v>
      </c>
      <c r="AA49" s="141">
        <f t="shared" si="15"/>
        <v>0</v>
      </c>
      <c r="AB49" s="141">
        <f t="shared" si="16"/>
        <v>0</v>
      </c>
      <c r="AC49" s="141">
        <f t="shared" si="17"/>
        <v>0</v>
      </c>
      <c r="AD49" s="141">
        <f t="shared" si="18"/>
        <v>55603</v>
      </c>
      <c r="AE49" s="141">
        <f t="shared" si="19"/>
        <v>0</v>
      </c>
      <c r="AF49" s="141">
        <f t="shared" si="20"/>
        <v>0</v>
      </c>
      <c r="AG49" s="141"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f t="shared" si="21"/>
        <v>6960</v>
      </c>
      <c r="AN49" s="141">
        <f t="shared" si="22"/>
        <v>0</v>
      </c>
      <c r="AO49" s="141">
        <v>0</v>
      </c>
      <c r="AP49" s="141">
        <v>0</v>
      </c>
      <c r="AQ49" s="141">
        <v>0</v>
      </c>
      <c r="AR49" s="141">
        <v>0</v>
      </c>
      <c r="AS49" s="141">
        <f t="shared" si="23"/>
        <v>0</v>
      </c>
      <c r="AT49" s="141">
        <v>0</v>
      </c>
      <c r="AU49" s="141">
        <v>0</v>
      </c>
      <c r="AV49" s="141">
        <v>0</v>
      </c>
      <c r="AW49" s="141">
        <v>0</v>
      </c>
      <c r="AX49" s="141">
        <f t="shared" si="24"/>
        <v>6960</v>
      </c>
      <c r="AY49" s="141">
        <v>6960</v>
      </c>
      <c r="AZ49" s="141">
        <v>0</v>
      </c>
      <c r="BA49" s="141">
        <v>0</v>
      </c>
      <c r="BB49" s="141">
        <v>0</v>
      </c>
      <c r="BC49" s="141">
        <v>31238</v>
      </c>
      <c r="BD49" s="141">
        <v>0</v>
      </c>
      <c r="BE49" s="141">
        <v>0</v>
      </c>
      <c r="BF49" s="141">
        <f t="shared" si="25"/>
        <v>6960</v>
      </c>
      <c r="BG49" s="141">
        <f t="shared" si="26"/>
        <v>0</v>
      </c>
      <c r="BH49" s="141">
        <f t="shared" si="27"/>
        <v>0</v>
      </c>
      <c r="BI49" s="141">
        <v>0</v>
      </c>
      <c r="BJ49" s="141">
        <v>0</v>
      </c>
      <c r="BK49" s="141">
        <v>0</v>
      </c>
      <c r="BL49" s="141">
        <v>0</v>
      </c>
      <c r="BM49" s="141">
        <v>0</v>
      </c>
      <c r="BN49" s="141">
        <v>0</v>
      </c>
      <c r="BO49" s="141">
        <f t="shared" si="28"/>
        <v>0</v>
      </c>
      <c r="BP49" s="141">
        <f t="shared" si="29"/>
        <v>0</v>
      </c>
      <c r="BQ49" s="141">
        <v>0</v>
      </c>
      <c r="BR49" s="141">
        <v>0</v>
      </c>
      <c r="BS49" s="141">
        <v>0</v>
      </c>
      <c r="BT49" s="141">
        <v>0</v>
      </c>
      <c r="BU49" s="141">
        <f t="shared" si="30"/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f t="shared" si="31"/>
        <v>0</v>
      </c>
      <c r="CA49" s="141">
        <v>0</v>
      </c>
      <c r="CB49" s="141">
        <v>0</v>
      </c>
      <c r="CC49" s="141">
        <v>0</v>
      </c>
      <c r="CD49" s="141">
        <v>0</v>
      </c>
      <c r="CE49" s="141">
        <v>17405</v>
      </c>
      <c r="CF49" s="141">
        <v>0</v>
      </c>
      <c r="CG49" s="141">
        <v>0</v>
      </c>
      <c r="CH49" s="141">
        <f t="shared" si="32"/>
        <v>0</v>
      </c>
      <c r="CI49" s="141">
        <f t="shared" si="33"/>
        <v>0</v>
      </c>
      <c r="CJ49" s="141">
        <f t="shared" si="34"/>
        <v>0</v>
      </c>
      <c r="CK49" s="141">
        <f t="shared" si="35"/>
        <v>0</v>
      </c>
      <c r="CL49" s="141">
        <f t="shared" si="36"/>
        <v>0</v>
      </c>
      <c r="CM49" s="141">
        <f t="shared" si="37"/>
        <v>0</v>
      </c>
      <c r="CN49" s="141">
        <f t="shared" si="38"/>
        <v>0</v>
      </c>
      <c r="CO49" s="141">
        <f t="shared" si="39"/>
        <v>0</v>
      </c>
      <c r="CP49" s="141">
        <f t="shared" si="40"/>
        <v>0</v>
      </c>
      <c r="CQ49" s="141">
        <f t="shared" si="41"/>
        <v>6960</v>
      </c>
      <c r="CR49" s="141">
        <f t="shared" si="42"/>
        <v>0</v>
      </c>
      <c r="CS49" s="141">
        <f t="shared" si="43"/>
        <v>0</v>
      </c>
      <c r="CT49" s="141">
        <f t="shared" si="44"/>
        <v>0</v>
      </c>
      <c r="CU49" s="141">
        <f t="shared" si="45"/>
        <v>0</v>
      </c>
      <c r="CV49" s="141">
        <f t="shared" si="46"/>
        <v>0</v>
      </c>
      <c r="CW49" s="141">
        <f t="shared" si="47"/>
        <v>0</v>
      </c>
      <c r="CX49" s="141">
        <f t="shared" si="48"/>
        <v>0</v>
      </c>
      <c r="CY49" s="141">
        <f t="shared" si="49"/>
        <v>0</v>
      </c>
      <c r="CZ49" s="141">
        <f t="shared" si="50"/>
        <v>0</v>
      </c>
      <c r="DA49" s="141">
        <f t="shared" si="51"/>
        <v>0</v>
      </c>
      <c r="DB49" s="141">
        <f t="shared" si="52"/>
        <v>6960</v>
      </c>
      <c r="DC49" s="141">
        <f t="shared" si="53"/>
        <v>6960</v>
      </c>
      <c r="DD49" s="141">
        <f t="shared" si="54"/>
        <v>0</v>
      </c>
      <c r="DE49" s="141">
        <f t="shared" si="55"/>
        <v>0</v>
      </c>
      <c r="DF49" s="141">
        <f t="shared" si="56"/>
        <v>0</v>
      </c>
      <c r="DG49" s="141">
        <f t="shared" si="57"/>
        <v>48643</v>
      </c>
      <c r="DH49" s="141">
        <f t="shared" si="58"/>
        <v>0</v>
      </c>
      <c r="DI49" s="141">
        <f t="shared" si="59"/>
        <v>0</v>
      </c>
      <c r="DJ49" s="141">
        <f t="shared" si="60"/>
        <v>6960</v>
      </c>
    </row>
    <row r="50" spans="1:114" ht="12" customHeight="1">
      <c r="A50" s="142" t="s">
        <v>121</v>
      </c>
      <c r="B50" s="140" t="s">
        <v>368</v>
      </c>
      <c r="C50" s="142" t="s">
        <v>415</v>
      </c>
      <c r="D50" s="141">
        <f t="shared" si="6"/>
        <v>24041</v>
      </c>
      <c r="E50" s="141">
        <f t="shared" si="7"/>
        <v>0</v>
      </c>
      <c r="F50" s="141">
        <v>0</v>
      </c>
      <c r="G50" s="141">
        <v>0</v>
      </c>
      <c r="H50" s="141">
        <v>0</v>
      </c>
      <c r="I50" s="141">
        <v>0</v>
      </c>
      <c r="J50" s="141"/>
      <c r="K50" s="141">
        <v>0</v>
      </c>
      <c r="L50" s="141">
        <v>24041</v>
      </c>
      <c r="M50" s="141">
        <f t="shared" si="8"/>
        <v>6473</v>
      </c>
      <c r="N50" s="141">
        <f t="shared" si="9"/>
        <v>0</v>
      </c>
      <c r="O50" s="141">
        <v>0</v>
      </c>
      <c r="P50" s="141">
        <v>0</v>
      </c>
      <c r="Q50" s="141">
        <v>0</v>
      </c>
      <c r="R50" s="141">
        <v>0</v>
      </c>
      <c r="S50" s="141"/>
      <c r="T50" s="141">
        <v>0</v>
      </c>
      <c r="U50" s="141">
        <v>6473</v>
      </c>
      <c r="V50" s="141">
        <f t="shared" si="10"/>
        <v>30514</v>
      </c>
      <c r="W50" s="141">
        <f t="shared" si="11"/>
        <v>0</v>
      </c>
      <c r="X50" s="141">
        <f t="shared" si="12"/>
        <v>0</v>
      </c>
      <c r="Y50" s="141">
        <f t="shared" si="13"/>
        <v>0</v>
      </c>
      <c r="Z50" s="141">
        <f t="shared" si="14"/>
        <v>0</v>
      </c>
      <c r="AA50" s="141">
        <f t="shared" si="15"/>
        <v>0</v>
      </c>
      <c r="AB50" s="141">
        <f t="shared" si="16"/>
        <v>0</v>
      </c>
      <c r="AC50" s="141">
        <f t="shared" si="17"/>
        <v>0</v>
      </c>
      <c r="AD50" s="141">
        <f t="shared" si="18"/>
        <v>30514</v>
      </c>
      <c r="AE50" s="141">
        <f t="shared" si="19"/>
        <v>0</v>
      </c>
      <c r="AF50" s="141">
        <f t="shared" si="20"/>
        <v>0</v>
      </c>
      <c r="AG50" s="141"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>
        <f t="shared" si="21"/>
        <v>10325</v>
      </c>
      <c r="AN50" s="141">
        <f t="shared" si="22"/>
        <v>3991</v>
      </c>
      <c r="AO50" s="141">
        <v>3991</v>
      </c>
      <c r="AP50" s="141">
        <v>0</v>
      </c>
      <c r="AQ50" s="141">
        <v>0</v>
      </c>
      <c r="AR50" s="141">
        <v>0</v>
      </c>
      <c r="AS50" s="141">
        <f t="shared" si="23"/>
        <v>0</v>
      </c>
      <c r="AT50" s="141">
        <v>0</v>
      </c>
      <c r="AU50" s="141">
        <v>0</v>
      </c>
      <c r="AV50" s="141">
        <v>0</v>
      </c>
      <c r="AW50" s="141">
        <v>0</v>
      </c>
      <c r="AX50" s="141">
        <f t="shared" si="24"/>
        <v>6334</v>
      </c>
      <c r="AY50" s="141">
        <v>6334</v>
      </c>
      <c r="AZ50" s="141">
        <v>0</v>
      </c>
      <c r="BA50" s="141">
        <v>0</v>
      </c>
      <c r="BB50" s="141">
        <v>0</v>
      </c>
      <c r="BC50" s="141">
        <v>13716</v>
      </c>
      <c r="BD50" s="141">
        <v>0</v>
      </c>
      <c r="BE50" s="141">
        <v>0</v>
      </c>
      <c r="BF50" s="141">
        <f t="shared" si="25"/>
        <v>10325</v>
      </c>
      <c r="BG50" s="141">
        <f t="shared" si="26"/>
        <v>0</v>
      </c>
      <c r="BH50" s="141">
        <f t="shared" si="27"/>
        <v>0</v>
      </c>
      <c r="BI50" s="141">
        <v>0</v>
      </c>
      <c r="BJ50" s="141">
        <v>0</v>
      </c>
      <c r="BK50" s="141">
        <v>0</v>
      </c>
      <c r="BL50" s="141">
        <v>0</v>
      </c>
      <c r="BM50" s="141">
        <v>0</v>
      </c>
      <c r="BN50" s="141">
        <v>0</v>
      </c>
      <c r="BO50" s="141">
        <f t="shared" si="28"/>
        <v>0</v>
      </c>
      <c r="BP50" s="141">
        <f t="shared" si="29"/>
        <v>0</v>
      </c>
      <c r="BQ50" s="141">
        <v>0</v>
      </c>
      <c r="BR50" s="141">
        <v>0</v>
      </c>
      <c r="BS50" s="141">
        <v>0</v>
      </c>
      <c r="BT50" s="141">
        <v>0</v>
      </c>
      <c r="BU50" s="141">
        <f t="shared" si="30"/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f t="shared" si="31"/>
        <v>0</v>
      </c>
      <c r="CA50" s="141">
        <v>0</v>
      </c>
      <c r="CB50" s="141">
        <v>0</v>
      </c>
      <c r="CC50" s="141">
        <v>0</v>
      </c>
      <c r="CD50" s="141">
        <v>0</v>
      </c>
      <c r="CE50" s="141">
        <v>6473</v>
      </c>
      <c r="CF50" s="141">
        <v>0</v>
      </c>
      <c r="CG50" s="141">
        <v>0</v>
      </c>
      <c r="CH50" s="141">
        <f t="shared" si="32"/>
        <v>0</v>
      </c>
      <c r="CI50" s="141">
        <f t="shared" si="33"/>
        <v>0</v>
      </c>
      <c r="CJ50" s="141">
        <f t="shared" si="34"/>
        <v>0</v>
      </c>
      <c r="CK50" s="141">
        <f t="shared" si="35"/>
        <v>0</v>
      </c>
      <c r="CL50" s="141">
        <f t="shared" si="36"/>
        <v>0</v>
      </c>
      <c r="CM50" s="141">
        <f t="shared" si="37"/>
        <v>0</v>
      </c>
      <c r="CN50" s="141">
        <f t="shared" si="38"/>
        <v>0</v>
      </c>
      <c r="CO50" s="141">
        <f t="shared" si="39"/>
        <v>0</v>
      </c>
      <c r="CP50" s="141">
        <f t="shared" si="40"/>
        <v>0</v>
      </c>
      <c r="CQ50" s="141">
        <f t="shared" si="41"/>
        <v>10325</v>
      </c>
      <c r="CR50" s="141">
        <f t="shared" si="42"/>
        <v>3991</v>
      </c>
      <c r="CS50" s="141">
        <f t="shared" si="43"/>
        <v>3991</v>
      </c>
      <c r="CT50" s="141">
        <f t="shared" si="44"/>
        <v>0</v>
      </c>
      <c r="CU50" s="141">
        <f t="shared" si="45"/>
        <v>0</v>
      </c>
      <c r="CV50" s="141">
        <f t="shared" si="46"/>
        <v>0</v>
      </c>
      <c r="CW50" s="141">
        <f t="shared" si="47"/>
        <v>0</v>
      </c>
      <c r="CX50" s="141">
        <f t="shared" si="48"/>
        <v>0</v>
      </c>
      <c r="CY50" s="141">
        <f t="shared" si="49"/>
        <v>0</v>
      </c>
      <c r="CZ50" s="141">
        <f t="shared" si="50"/>
        <v>0</v>
      </c>
      <c r="DA50" s="141">
        <f t="shared" si="51"/>
        <v>0</v>
      </c>
      <c r="DB50" s="141">
        <f t="shared" si="52"/>
        <v>6334</v>
      </c>
      <c r="DC50" s="141">
        <f t="shared" si="53"/>
        <v>6334</v>
      </c>
      <c r="DD50" s="141">
        <f t="shared" si="54"/>
        <v>0</v>
      </c>
      <c r="DE50" s="141">
        <f t="shared" si="55"/>
        <v>0</v>
      </c>
      <c r="DF50" s="141">
        <f t="shared" si="56"/>
        <v>0</v>
      </c>
      <c r="DG50" s="141">
        <f t="shared" si="57"/>
        <v>20189</v>
      </c>
      <c r="DH50" s="141">
        <f t="shared" si="58"/>
        <v>0</v>
      </c>
      <c r="DI50" s="141">
        <f t="shared" si="59"/>
        <v>0</v>
      </c>
      <c r="DJ50" s="141">
        <f t="shared" si="60"/>
        <v>10325</v>
      </c>
    </row>
    <row r="51" spans="1:114" ht="12" customHeight="1">
      <c r="A51" s="142" t="s">
        <v>121</v>
      </c>
      <c r="B51" s="140" t="s">
        <v>369</v>
      </c>
      <c r="C51" s="142" t="s">
        <v>416</v>
      </c>
      <c r="D51" s="141">
        <f t="shared" si="6"/>
        <v>23441</v>
      </c>
      <c r="E51" s="141">
        <f t="shared" si="7"/>
        <v>0</v>
      </c>
      <c r="F51" s="141">
        <v>0</v>
      </c>
      <c r="G51" s="141">
        <v>0</v>
      </c>
      <c r="H51" s="141">
        <v>0</v>
      </c>
      <c r="I51" s="141">
        <v>0</v>
      </c>
      <c r="J51" s="141"/>
      <c r="K51" s="141">
        <v>0</v>
      </c>
      <c r="L51" s="141">
        <v>23441</v>
      </c>
      <c r="M51" s="141">
        <f t="shared" si="8"/>
        <v>9839</v>
      </c>
      <c r="N51" s="141">
        <f t="shared" si="9"/>
        <v>0</v>
      </c>
      <c r="O51" s="141">
        <v>0</v>
      </c>
      <c r="P51" s="141">
        <v>0</v>
      </c>
      <c r="Q51" s="141">
        <v>0</v>
      </c>
      <c r="R51" s="141">
        <v>0</v>
      </c>
      <c r="S51" s="141"/>
      <c r="T51" s="141">
        <v>0</v>
      </c>
      <c r="U51" s="141">
        <v>9839</v>
      </c>
      <c r="V51" s="141">
        <f t="shared" si="10"/>
        <v>33280</v>
      </c>
      <c r="W51" s="141">
        <f t="shared" si="11"/>
        <v>0</v>
      </c>
      <c r="X51" s="141">
        <f t="shared" si="12"/>
        <v>0</v>
      </c>
      <c r="Y51" s="141">
        <f t="shared" si="13"/>
        <v>0</v>
      </c>
      <c r="Z51" s="141">
        <f t="shared" si="14"/>
        <v>0</v>
      </c>
      <c r="AA51" s="141">
        <f t="shared" si="15"/>
        <v>0</v>
      </c>
      <c r="AB51" s="141">
        <f t="shared" si="16"/>
        <v>0</v>
      </c>
      <c r="AC51" s="141">
        <f t="shared" si="17"/>
        <v>0</v>
      </c>
      <c r="AD51" s="141">
        <f t="shared" si="18"/>
        <v>33280</v>
      </c>
      <c r="AE51" s="141">
        <f t="shared" si="19"/>
        <v>0</v>
      </c>
      <c r="AF51" s="141">
        <f t="shared" si="20"/>
        <v>0</v>
      </c>
      <c r="AG51" s="141"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f t="shared" si="21"/>
        <v>0</v>
      </c>
      <c r="AN51" s="141">
        <f t="shared" si="22"/>
        <v>0</v>
      </c>
      <c r="AO51" s="141">
        <v>0</v>
      </c>
      <c r="AP51" s="141">
        <v>0</v>
      </c>
      <c r="AQ51" s="141">
        <v>0</v>
      </c>
      <c r="AR51" s="141">
        <v>0</v>
      </c>
      <c r="AS51" s="141">
        <f t="shared" si="23"/>
        <v>0</v>
      </c>
      <c r="AT51" s="141">
        <v>0</v>
      </c>
      <c r="AU51" s="141">
        <v>0</v>
      </c>
      <c r="AV51" s="141">
        <v>0</v>
      </c>
      <c r="AW51" s="141">
        <v>0</v>
      </c>
      <c r="AX51" s="141">
        <f t="shared" si="24"/>
        <v>0</v>
      </c>
      <c r="AY51" s="141">
        <v>0</v>
      </c>
      <c r="AZ51" s="141">
        <v>0</v>
      </c>
      <c r="BA51" s="141">
        <v>0</v>
      </c>
      <c r="BB51" s="141">
        <v>0</v>
      </c>
      <c r="BC51" s="141">
        <v>23441</v>
      </c>
      <c r="BD51" s="141">
        <v>0</v>
      </c>
      <c r="BE51" s="141">
        <v>0</v>
      </c>
      <c r="BF51" s="141">
        <f t="shared" si="25"/>
        <v>0</v>
      </c>
      <c r="BG51" s="141">
        <f t="shared" si="26"/>
        <v>0</v>
      </c>
      <c r="BH51" s="141">
        <f t="shared" si="27"/>
        <v>0</v>
      </c>
      <c r="BI51" s="141">
        <v>0</v>
      </c>
      <c r="BJ51" s="141">
        <v>0</v>
      </c>
      <c r="BK51" s="141">
        <v>0</v>
      </c>
      <c r="BL51" s="141">
        <v>0</v>
      </c>
      <c r="BM51" s="141">
        <v>0</v>
      </c>
      <c r="BN51" s="141">
        <v>0</v>
      </c>
      <c r="BO51" s="141">
        <f t="shared" si="28"/>
        <v>0</v>
      </c>
      <c r="BP51" s="141">
        <f t="shared" si="29"/>
        <v>0</v>
      </c>
      <c r="BQ51" s="141">
        <v>0</v>
      </c>
      <c r="BR51" s="141">
        <v>0</v>
      </c>
      <c r="BS51" s="141">
        <v>0</v>
      </c>
      <c r="BT51" s="141">
        <v>0</v>
      </c>
      <c r="BU51" s="141">
        <f t="shared" si="30"/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f t="shared" si="31"/>
        <v>0</v>
      </c>
      <c r="CA51" s="141">
        <v>0</v>
      </c>
      <c r="CB51" s="141">
        <v>0</v>
      </c>
      <c r="CC51" s="141">
        <v>0</v>
      </c>
      <c r="CD51" s="141">
        <v>0</v>
      </c>
      <c r="CE51" s="141">
        <v>9839</v>
      </c>
      <c r="CF51" s="141">
        <v>0</v>
      </c>
      <c r="CG51" s="141">
        <v>0</v>
      </c>
      <c r="CH51" s="141">
        <f t="shared" si="32"/>
        <v>0</v>
      </c>
      <c r="CI51" s="141">
        <f t="shared" si="33"/>
        <v>0</v>
      </c>
      <c r="CJ51" s="141">
        <f t="shared" si="34"/>
        <v>0</v>
      </c>
      <c r="CK51" s="141">
        <f t="shared" si="35"/>
        <v>0</v>
      </c>
      <c r="CL51" s="141">
        <f t="shared" si="36"/>
        <v>0</v>
      </c>
      <c r="CM51" s="141">
        <f t="shared" si="37"/>
        <v>0</v>
      </c>
      <c r="CN51" s="141">
        <f t="shared" si="38"/>
        <v>0</v>
      </c>
      <c r="CO51" s="141">
        <f t="shared" si="39"/>
        <v>0</v>
      </c>
      <c r="CP51" s="141">
        <f t="shared" si="40"/>
        <v>0</v>
      </c>
      <c r="CQ51" s="141">
        <f t="shared" si="41"/>
        <v>0</v>
      </c>
      <c r="CR51" s="141">
        <f t="shared" si="42"/>
        <v>0</v>
      </c>
      <c r="CS51" s="141">
        <f t="shared" si="43"/>
        <v>0</v>
      </c>
      <c r="CT51" s="141">
        <f t="shared" si="44"/>
        <v>0</v>
      </c>
      <c r="CU51" s="141">
        <f t="shared" si="45"/>
        <v>0</v>
      </c>
      <c r="CV51" s="141">
        <f t="shared" si="46"/>
        <v>0</v>
      </c>
      <c r="CW51" s="141">
        <f t="shared" si="47"/>
        <v>0</v>
      </c>
      <c r="CX51" s="141">
        <f t="shared" si="48"/>
        <v>0</v>
      </c>
      <c r="CY51" s="141">
        <f t="shared" si="49"/>
        <v>0</v>
      </c>
      <c r="CZ51" s="141">
        <f t="shared" si="50"/>
        <v>0</v>
      </c>
      <c r="DA51" s="141">
        <f t="shared" si="51"/>
        <v>0</v>
      </c>
      <c r="DB51" s="141">
        <f t="shared" si="52"/>
        <v>0</v>
      </c>
      <c r="DC51" s="141">
        <f t="shared" si="53"/>
        <v>0</v>
      </c>
      <c r="DD51" s="141">
        <f t="shared" si="54"/>
        <v>0</v>
      </c>
      <c r="DE51" s="141">
        <f t="shared" si="55"/>
        <v>0</v>
      </c>
      <c r="DF51" s="141">
        <f t="shared" si="56"/>
        <v>0</v>
      </c>
      <c r="DG51" s="141">
        <f t="shared" si="57"/>
        <v>33280</v>
      </c>
      <c r="DH51" s="141">
        <f t="shared" si="58"/>
        <v>0</v>
      </c>
      <c r="DI51" s="141">
        <f t="shared" si="59"/>
        <v>0</v>
      </c>
      <c r="DJ51" s="141">
        <f t="shared" si="60"/>
        <v>0</v>
      </c>
    </row>
    <row r="52" spans="1:114" ht="12" customHeight="1">
      <c r="A52" s="142" t="s">
        <v>121</v>
      </c>
      <c r="B52" s="140" t="s">
        <v>370</v>
      </c>
      <c r="C52" s="142" t="s">
        <v>417</v>
      </c>
      <c r="D52" s="141">
        <f t="shared" si="6"/>
        <v>36589</v>
      </c>
      <c r="E52" s="141">
        <f t="shared" si="7"/>
        <v>2</v>
      </c>
      <c r="F52" s="141">
        <v>0</v>
      </c>
      <c r="G52" s="141">
        <v>0</v>
      </c>
      <c r="H52" s="141">
        <v>0</v>
      </c>
      <c r="I52" s="141">
        <v>0</v>
      </c>
      <c r="J52" s="141"/>
      <c r="K52" s="141">
        <v>2</v>
      </c>
      <c r="L52" s="141">
        <v>36587</v>
      </c>
      <c r="M52" s="141">
        <f t="shared" si="8"/>
        <v>14311</v>
      </c>
      <c r="N52" s="141">
        <f t="shared" si="9"/>
        <v>0</v>
      </c>
      <c r="O52" s="141">
        <v>0</v>
      </c>
      <c r="P52" s="141">
        <v>0</v>
      </c>
      <c r="Q52" s="141">
        <v>0</v>
      </c>
      <c r="R52" s="141">
        <v>0</v>
      </c>
      <c r="S52" s="141"/>
      <c r="T52" s="141">
        <v>0</v>
      </c>
      <c r="U52" s="141">
        <v>14311</v>
      </c>
      <c r="V52" s="141">
        <f t="shared" si="10"/>
        <v>50900</v>
      </c>
      <c r="W52" s="141">
        <f t="shared" si="11"/>
        <v>2</v>
      </c>
      <c r="X52" s="141">
        <f t="shared" si="12"/>
        <v>0</v>
      </c>
      <c r="Y52" s="141">
        <f t="shared" si="13"/>
        <v>0</v>
      </c>
      <c r="Z52" s="141">
        <f t="shared" si="14"/>
        <v>0</v>
      </c>
      <c r="AA52" s="141">
        <f t="shared" si="15"/>
        <v>0</v>
      </c>
      <c r="AB52" s="141">
        <f t="shared" si="16"/>
        <v>0</v>
      </c>
      <c r="AC52" s="141">
        <f t="shared" si="17"/>
        <v>2</v>
      </c>
      <c r="AD52" s="141">
        <f t="shared" si="18"/>
        <v>50898</v>
      </c>
      <c r="AE52" s="141">
        <f t="shared" si="19"/>
        <v>0</v>
      </c>
      <c r="AF52" s="141">
        <f t="shared" si="20"/>
        <v>0</v>
      </c>
      <c r="AG52" s="141"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f t="shared" si="21"/>
        <v>12200</v>
      </c>
      <c r="AN52" s="141">
        <f t="shared" si="22"/>
        <v>2000</v>
      </c>
      <c r="AO52" s="141">
        <v>2000</v>
      </c>
      <c r="AP52" s="141">
        <v>0</v>
      </c>
      <c r="AQ52" s="141">
        <v>0</v>
      </c>
      <c r="AR52" s="141">
        <v>0</v>
      </c>
      <c r="AS52" s="141">
        <f t="shared" si="23"/>
        <v>0</v>
      </c>
      <c r="AT52" s="141">
        <v>0</v>
      </c>
      <c r="AU52" s="141">
        <v>0</v>
      </c>
      <c r="AV52" s="141">
        <v>0</v>
      </c>
      <c r="AW52" s="141">
        <v>0</v>
      </c>
      <c r="AX52" s="141">
        <f t="shared" si="24"/>
        <v>10200</v>
      </c>
      <c r="AY52" s="141">
        <v>10200</v>
      </c>
      <c r="AZ52" s="141">
        <v>0</v>
      </c>
      <c r="BA52" s="141">
        <v>0</v>
      </c>
      <c r="BB52" s="141">
        <v>0</v>
      </c>
      <c r="BC52" s="141">
        <v>24387</v>
      </c>
      <c r="BD52" s="141">
        <v>0</v>
      </c>
      <c r="BE52" s="141">
        <v>2</v>
      </c>
      <c r="BF52" s="141">
        <f t="shared" si="25"/>
        <v>12202</v>
      </c>
      <c r="BG52" s="141">
        <f t="shared" si="26"/>
        <v>0</v>
      </c>
      <c r="BH52" s="141">
        <f t="shared" si="27"/>
        <v>0</v>
      </c>
      <c r="BI52" s="141">
        <v>0</v>
      </c>
      <c r="BJ52" s="141">
        <v>0</v>
      </c>
      <c r="BK52" s="141">
        <v>0</v>
      </c>
      <c r="BL52" s="141">
        <v>0</v>
      </c>
      <c r="BM52" s="141">
        <v>0</v>
      </c>
      <c r="BN52" s="141">
        <v>0</v>
      </c>
      <c r="BO52" s="141">
        <f t="shared" si="28"/>
        <v>1000</v>
      </c>
      <c r="BP52" s="141">
        <f t="shared" si="29"/>
        <v>1000</v>
      </c>
      <c r="BQ52" s="141">
        <v>1000</v>
      </c>
      <c r="BR52" s="141">
        <v>0</v>
      </c>
      <c r="BS52" s="141">
        <v>0</v>
      </c>
      <c r="BT52" s="141">
        <v>0</v>
      </c>
      <c r="BU52" s="141">
        <f t="shared" si="30"/>
        <v>0</v>
      </c>
      <c r="BV52" s="141">
        <v>0</v>
      </c>
      <c r="BW52" s="141">
        <v>0</v>
      </c>
      <c r="BX52" s="141">
        <v>0</v>
      </c>
      <c r="BY52" s="141">
        <v>0</v>
      </c>
      <c r="BZ52" s="141">
        <f t="shared" si="31"/>
        <v>0</v>
      </c>
      <c r="CA52" s="141">
        <v>0</v>
      </c>
      <c r="CB52" s="141">
        <v>0</v>
      </c>
      <c r="CC52" s="141">
        <v>0</v>
      </c>
      <c r="CD52" s="141">
        <v>0</v>
      </c>
      <c r="CE52" s="141">
        <v>13311</v>
      </c>
      <c r="CF52" s="141">
        <v>0</v>
      </c>
      <c r="CG52" s="141">
        <v>0</v>
      </c>
      <c r="CH52" s="141">
        <f t="shared" si="32"/>
        <v>1000</v>
      </c>
      <c r="CI52" s="141">
        <f t="shared" si="33"/>
        <v>0</v>
      </c>
      <c r="CJ52" s="141">
        <f t="shared" si="34"/>
        <v>0</v>
      </c>
      <c r="CK52" s="141">
        <f t="shared" si="35"/>
        <v>0</v>
      </c>
      <c r="CL52" s="141">
        <f t="shared" si="36"/>
        <v>0</v>
      </c>
      <c r="CM52" s="141">
        <f t="shared" si="37"/>
        <v>0</v>
      </c>
      <c r="CN52" s="141">
        <f t="shared" si="38"/>
        <v>0</v>
      </c>
      <c r="CO52" s="141">
        <f t="shared" si="39"/>
        <v>0</v>
      </c>
      <c r="CP52" s="141">
        <f t="shared" si="40"/>
        <v>0</v>
      </c>
      <c r="CQ52" s="141">
        <f t="shared" si="41"/>
        <v>13200</v>
      </c>
      <c r="CR52" s="141">
        <f t="shared" si="42"/>
        <v>3000</v>
      </c>
      <c r="CS52" s="141">
        <f t="shared" si="43"/>
        <v>3000</v>
      </c>
      <c r="CT52" s="141">
        <f t="shared" si="44"/>
        <v>0</v>
      </c>
      <c r="CU52" s="141">
        <f t="shared" si="45"/>
        <v>0</v>
      </c>
      <c r="CV52" s="141">
        <f t="shared" si="46"/>
        <v>0</v>
      </c>
      <c r="CW52" s="141">
        <f t="shared" si="47"/>
        <v>0</v>
      </c>
      <c r="CX52" s="141">
        <f t="shared" si="48"/>
        <v>0</v>
      </c>
      <c r="CY52" s="141">
        <f t="shared" si="49"/>
        <v>0</v>
      </c>
      <c r="CZ52" s="141">
        <f t="shared" si="50"/>
        <v>0</v>
      </c>
      <c r="DA52" s="141">
        <f t="shared" si="51"/>
        <v>0</v>
      </c>
      <c r="DB52" s="141">
        <f t="shared" si="52"/>
        <v>10200</v>
      </c>
      <c r="DC52" s="141">
        <f t="shared" si="53"/>
        <v>10200</v>
      </c>
      <c r="DD52" s="141">
        <f t="shared" si="54"/>
        <v>0</v>
      </c>
      <c r="DE52" s="141">
        <f t="shared" si="55"/>
        <v>0</v>
      </c>
      <c r="DF52" s="141">
        <f t="shared" si="56"/>
        <v>0</v>
      </c>
      <c r="DG52" s="141">
        <f t="shared" si="57"/>
        <v>37698</v>
      </c>
      <c r="DH52" s="141">
        <f t="shared" si="58"/>
        <v>0</v>
      </c>
      <c r="DI52" s="141">
        <f t="shared" si="59"/>
        <v>2</v>
      </c>
      <c r="DJ52" s="141">
        <f t="shared" si="60"/>
        <v>13202</v>
      </c>
    </row>
    <row r="53" spans="1:114" ht="12" customHeight="1">
      <c r="A53" s="142" t="s">
        <v>121</v>
      </c>
      <c r="B53" s="140" t="s">
        <v>371</v>
      </c>
      <c r="C53" s="142" t="s">
        <v>418</v>
      </c>
      <c r="D53" s="141">
        <f t="shared" si="6"/>
        <v>125842</v>
      </c>
      <c r="E53" s="141">
        <f t="shared" si="7"/>
        <v>0</v>
      </c>
      <c r="F53" s="141">
        <v>0</v>
      </c>
      <c r="G53" s="141">
        <v>0</v>
      </c>
      <c r="H53" s="141">
        <v>0</v>
      </c>
      <c r="I53" s="141">
        <v>0</v>
      </c>
      <c r="J53" s="141"/>
      <c r="K53" s="141">
        <v>0</v>
      </c>
      <c r="L53" s="141">
        <v>125842</v>
      </c>
      <c r="M53" s="141">
        <f t="shared" si="8"/>
        <v>26576</v>
      </c>
      <c r="N53" s="141">
        <f t="shared" si="9"/>
        <v>0</v>
      </c>
      <c r="O53" s="141">
        <v>0</v>
      </c>
      <c r="P53" s="141">
        <v>0</v>
      </c>
      <c r="Q53" s="141">
        <v>0</v>
      </c>
      <c r="R53" s="141">
        <v>0</v>
      </c>
      <c r="S53" s="141"/>
      <c r="T53" s="141">
        <v>0</v>
      </c>
      <c r="U53" s="141">
        <v>26576</v>
      </c>
      <c r="V53" s="141">
        <f t="shared" si="10"/>
        <v>152418</v>
      </c>
      <c r="W53" s="141">
        <f t="shared" si="11"/>
        <v>0</v>
      </c>
      <c r="X53" s="141">
        <f t="shared" si="12"/>
        <v>0</v>
      </c>
      <c r="Y53" s="141">
        <f t="shared" si="13"/>
        <v>0</v>
      </c>
      <c r="Z53" s="141">
        <f t="shared" si="14"/>
        <v>0</v>
      </c>
      <c r="AA53" s="141">
        <f t="shared" si="15"/>
        <v>0</v>
      </c>
      <c r="AB53" s="141">
        <f t="shared" si="16"/>
        <v>0</v>
      </c>
      <c r="AC53" s="141">
        <f t="shared" si="17"/>
        <v>0</v>
      </c>
      <c r="AD53" s="141">
        <f t="shared" si="18"/>
        <v>152418</v>
      </c>
      <c r="AE53" s="141">
        <f t="shared" si="19"/>
        <v>0</v>
      </c>
      <c r="AF53" s="141">
        <f t="shared" si="20"/>
        <v>0</v>
      </c>
      <c r="AG53" s="141"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f t="shared" si="21"/>
        <v>26796</v>
      </c>
      <c r="AN53" s="141">
        <f t="shared" si="22"/>
        <v>3098</v>
      </c>
      <c r="AO53" s="141">
        <v>3098</v>
      </c>
      <c r="AP53" s="141">
        <v>0</v>
      </c>
      <c r="AQ53" s="141">
        <v>0</v>
      </c>
      <c r="AR53" s="141">
        <v>0</v>
      </c>
      <c r="AS53" s="141">
        <f t="shared" si="23"/>
        <v>0</v>
      </c>
      <c r="AT53" s="141">
        <v>0</v>
      </c>
      <c r="AU53" s="141">
        <v>0</v>
      </c>
      <c r="AV53" s="141">
        <v>0</v>
      </c>
      <c r="AW53" s="141">
        <v>0</v>
      </c>
      <c r="AX53" s="141">
        <f t="shared" si="24"/>
        <v>23698</v>
      </c>
      <c r="AY53" s="141">
        <v>4266</v>
      </c>
      <c r="AZ53" s="141">
        <v>0</v>
      </c>
      <c r="BA53" s="141">
        <v>0</v>
      </c>
      <c r="BB53" s="141">
        <v>19432</v>
      </c>
      <c r="BC53" s="141">
        <v>99046</v>
      </c>
      <c r="BD53" s="141">
        <v>0</v>
      </c>
      <c r="BE53" s="141">
        <v>0</v>
      </c>
      <c r="BF53" s="141">
        <f t="shared" si="25"/>
        <v>26796</v>
      </c>
      <c r="BG53" s="141">
        <f t="shared" si="26"/>
        <v>0</v>
      </c>
      <c r="BH53" s="141">
        <f t="shared" si="27"/>
        <v>0</v>
      </c>
      <c r="BI53" s="141">
        <v>0</v>
      </c>
      <c r="BJ53" s="141">
        <v>0</v>
      </c>
      <c r="BK53" s="141">
        <v>0</v>
      </c>
      <c r="BL53" s="141">
        <v>0</v>
      </c>
      <c r="BM53" s="141">
        <v>0</v>
      </c>
      <c r="BN53" s="141">
        <v>0</v>
      </c>
      <c r="BO53" s="141">
        <f t="shared" si="28"/>
        <v>0</v>
      </c>
      <c r="BP53" s="141">
        <f t="shared" si="29"/>
        <v>0</v>
      </c>
      <c r="BQ53" s="141">
        <v>0</v>
      </c>
      <c r="BR53" s="141">
        <v>0</v>
      </c>
      <c r="BS53" s="141">
        <v>0</v>
      </c>
      <c r="BT53" s="141">
        <v>0</v>
      </c>
      <c r="BU53" s="141">
        <f t="shared" si="30"/>
        <v>0</v>
      </c>
      <c r="BV53" s="141">
        <v>0</v>
      </c>
      <c r="BW53" s="141">
        <v>0</v>
      </c>
      <c r="BX53" s="141">
        <v>0</v>
      </c>
      <c r="BY53" s="141">
        <v>0</v>
      </c>
      <c r="BZ53" s="141">
        <f t="shared" si="31"/>
        <v>0</v>
      </c>
      <c r="CA53" s="141">
        <v>0</v>
      </c>
      <c r="CB53" s="141">
        <v>0</v>
      </c>
      <c r="CC53" s="141">
        <v>0</v>
      </c>
      <c r="CD53" s="141">
        <v>0</v>
      </c>
      <c r="CE53" s="141">
        <v>26576</v>
      </c>
      <c r="CF53" s="141">
        <v>0</v>
      </c>
      <c r="CG53" s="141">
        <v>0</v>
      </c>
      <c r="CH53" s="141">
        <f t="shared" si="32"/>
        <v>0</v>
      </c>
      <c r="CI53" s="141">
        <f t="shared" si="33"/>
        <v>0</v>
      </c>
      <c r="CJ53" s="141">
        <f t="shared" si="34"/>
        <v>0</v>
      </c>
      <c r="CK53" s="141">
        <f t="shared" si="35"/>
        <v>0</v>
      </c>
      <c r="CL53" s="141">
        <f t="shared" si="36"/>
        <v>0</v>
      </c>
      <c r="CM53" s="141">
        <f t="shared" si="37"/>
        <v>0</v>
      </c>
      <c r="CN53" s="141">
        <f t="shared" si="38"/>
        <v>0</v>
      </c>
      <c r="CO53" s="141">
        <f t="shared" si="39"/>
        <v>0</v>
      </c>
      <c r="CP53" s="141">
        <f t="shared" si="40"/>
        <v>0</v>
      </c>
      <c r="CQ53" s="141">
        <f t="shared" si="41"/>
        <v>26796</v>
      </c>
      <c r="CR53" s="141">
        <f t="shared" si="42"/>
        <v>3098</v>
      </c>
      <c r="CS53" s="141">
        <f t="shared" si="43"/>
        <v>3098</v>
      </c>
      <c r="CT53" s="141">
        <f t="shared" si="44"/>
        <v>0</v>
      </c>
      <c r="CU53" s="141">
        <f t="shared" si="45"/>
        <v>0</v>
      </c>
      <c r="CV53" s="141">
        <f t="shared" si="46"/>
        <v>0</v>
      </c>
      <c r="CW53" s="141">
        <f t="shared" si="47"/>
        <v>0</v>
      </c>
      <c r="CX53" s="141">
        <f t="shared" si="48"/>
        <v>0</v>
      </c>
      <c r="CY53" s="141">
        <f t="shared" si="49"/>
        <v>0</v>
      </c>
      <c r="CZ53" s="141">
        <f t="shared" si="50"/>
        <v>0</v>
      </c>
      <c r="DA53" s="141">
        <f t="shared" si="51"/>
        <v>0</v>
      </c>
      <c r="DB53" s="141">
        <f t="shared" si="52"/>
        <v>23698</v>
      </c>
      <c r="DC53" s="141">
        <f t="shared" si="53"/>
        <v>4266</v>
      </c>
      <c r="DD53" s="141">
        <f t="shared" si="54"/>
        <v>0</v>
      </c>
      <c r="DE53" s="141">
        <f t="shared" si="55"/>
        <v>0</v>
      </c>
      <c r="DF53" s="141">
        <f t="shared" si="56"/>
        <v>19432</v>
      </c>
      <c r="DG53" s="141">
        <f t="shared" si="57"/>
        <v>125622</v>
      </c>
      <c r="DH53" s="141">
        <f t="shared" si="58"/>
        <v>0</v>
      </c>
      <c r="DI53" s="141">
        <f t="shared" si="59"/>
        <v>0</v>
      </c>
      <c r="DJ53" s="141">
        <f t="shared" si="60"/>
        <v>26796</v>
      </c>
    </row>
    <row r="54" spans="1:114" ht="12" customHeight="1">
      <c r="A54" s="142" t="s">
        <v>121</v>
      </c>
      <c r="B54" s="140" t="s">
        <v>372</v>
      </c>
      <c r="C54" s="142" t="s">
        <v>419</v>
      </c>
      <c r="D54" s="141">
        <f t="shared" si="6"/>
        <v>90655</v>
      </c>
      <c r="E54" s="141">
        <f t="shared" si="7"/>
        <v>6956</v>
      </c>
      <c r="F54" s="141">
        <v>0</v>
      </c>
      <c r="G54" s="141">
        <v>0</v>
      </c>
      <c r="H54" s="141">
        <v>0</v>
      </c>
      <c r="I54" s="141">
        <v>0</v>
      </c>
      <c r="J54" s="141"/>
      <c r="K54" s="141">
        <v>6956</v>
      </c>
      <c r="L54" s="141">
        <v>83699</v>
      </c>
      <c r="M54" s="141">
        <f t="shared" si="8"/>
        <v>0</v>
      </c>
      <c r="N54" s="141">
        <f t="shared" si="9"/>
        <v>0</v>
      </c>
      <c r="O54" s="141">
        <v>0</v>
      </c>
      <c r="P54" s="141">
        <v>0</v>
      </c>
      <c r="Q54" s="141">
        <v>0</v>
      </c>
      <c r="R54" s="141">
        <v>0</v>
      </c>
      <c r="S54" s="141"/>
      <c r="T54" s="141">
        <v>0</v>
      </c>
      <c r="U54" s="141">
        <v>0</v>
      </c>
      <c r="V54" s="141">
        <f t="shared" si="10"/>
        <v>90655</v>
      </c>
      <c r="W54" s="141">
        <f t="shared" si="11"/>
        <v>6956</v>
      </c>
      <c r="X54" s="141">
        <f t="shared" si="12"/>
        <v>0</v>
      </c>
      <c r="Y54" s="141">
        <f t="shared" si="13"/>
        <v>0</v>
      </c>
      <c r="Z54" s="141">
        <f t="shared" si="14"/>
        <v>0</v>
      </c>
      <c r="AA54" s="141">
        <f t="shared" si="15"/>
        <v>0</v>
      </c>
      <c r="AB54" s="141">
        <f t="shared" si="16"/>
        <v>0</v>
      </c>
      <c r="AC54" s="141">
        <f t="shared" si="17"/>
        <v>6956</v>
      </c>
      <c r="AD54" s="141">
        <f t="shared" si="18"/>
        <v>83699</v>
      </c>
      <c r="AE54" s="141">
        <f t="shared" si="19"/>
        <v>0</v>
      </c>
      <c r="AF54" s="141">
        <f t="shared" si="20"/>
        <v>0</v>
      </c>
      <c r="AG54" s="141"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8083</v>
      </c>
      <c r="AM54" s="141">
        <f t="shared" si="21"/>
        <v>30059</v>
      </c>
      <c r="AN54" s="141">
        <f t="shared" si="22"/>
        <v>17</v>
      </c>
      <c r="AO54" s="141">
        <v>17</v>
      </c>
      <c r="AP54" s="141">
        <v>0</v>
      </c>
      <c r="AQ54" s="141">
        <v>0</v>
      </c>
      <c r="AR54" s="141">
        <v>0</v>
      </c>
      <c r="AS54" s="141">
        <f t="shared" si="23"/>
        <v>867</v>
      </c>
      <c r="AT54" s="141">
        <v>10</v>
      </c>
      <c r="AU54" s="141">
        <v>857</v>
      </c>
      <c r="AV54" s="141">
        <v>0</v>
      </c>
      <c r="AW54" s="141">
        <v>0</v>
      </c>
      <c r="AX54" s="141">
        <f t="shared" si="24"/>
        <v>29175</v>
      </c>
      <c r="AY54" s="141">
        <v>28024</v>
      </c>
      <c r="AZ54" s="141">
        <v>1151</v>
      </c>
      <c r="BA54" s="141">
        <v>0</v>
      </c>
      <c r="BB54" s="141">
        <v>0</v>
      </c>
      <c r="BC54" s="141">
        <v>46412</v>
      </c>
      <c r="BD54" s="141">
        <v>0</v>
      </c>
      <c r="BE54" s="141">
        <v>6101</v>
      </c>
      <c r="BF54" s="141">
        <f t="shared" si="25"/>
        <v>36160</v>
      </c>
      <c r="BG54" s="141">
        <f t="shared" si="26"/>
        <v>0</v>
      </c>
      <c r="BH54" s="141">
        <f t="shared" si="27"/>
        <v>0</v>
      </c>
      <c r="BI54" s="141">
        <v>0</v>
      </c>
      <c r="BJ54" s="141">
        <v>0</v>
      </c>
      <c r="BK54" s="141">
        <v>0</v>
      </c>
      <c r="BL54" s="141">
        <v>0</v>
      </c>
      <c r="BM54" s="141">
        <v>0</v>
      </c>
      <c r="BN54" s="141">
        <v>0</v>
      </c>
      <c r="BO54" s="141">
        <f t="shared" si="28"/>
        <v>0</v>
      </c>
      <c r="BP54" s="141">
        <f t="shared" si="29"/>
        <v>0</v>
      </c>
      <c r="BQ54" s="141">
        <v>0</v>
      </c>
      <c r="BR54" s="141">
        <v>0</v>
      </c>
      <c r="BS54" s="141">
        <v>0</v>
      </c>
      <c r="BT54" s="141">
        <v>0</v>
      </c>
      <c r="BU54" s="141">
        <f t="shared" si="30"/>
        <v>0</v>
      </c>
      <c r="BV54" s="141">
        <v>0</v>
      </c>
      <c r="BW54" s="141">
        <v>0</v>
      </c>
      <c r="BX54" s="141">
        <v>0</v>
      </c>
      <c r="BY54" s="141">
        <v>0</v>
      </c>
      <c r="BZ54" s="141">
        <f t="shared" si="31"/>
        <v>0</v>
      </c>
      <c r="CA54" s="141">
        <v>0</v>
      </c>
      <c r="CB54" s="141">
        <v>0</v>
      </c>
      <c r="CC54" s="141">
        <v>0</v>
      </c>
      <c r="CD54" s="141">
        <v>0</v>
      </c>
      <c r="CE54" s="141">
        <v>0</v>
      </c>
      <c r="CF54" s="141">
        <v>0</v>
      </c>
      <c r="CG54" s="141">
        <v>0</v>
      </c>
      <c r="CH54" s="141">
        <f t="shared" si="32"/>
        <v>0</v>
      </c>
      <c r="CI54" s="141">
        <f t="shared" si="33"/>
        <v>0</v>
      </c>
      <c r="CJ54" s="141">
        <f t="shared" si="34"/>
        <v>0</v>
      </c>
      <c r="CK54" s="141">
        <f t="shared" si="35"/>
        <v>0</v>
      </c>
      <c r="CL54" s="141">
        <f t="shared" si="36"/>
        <v>0</v>
      </c>
      <c r="CM54" s="141">
        <f t="shared" si="37"/>
        <v>0</v>
      </c>
      <c r="CN54" s="141">
        <f t="shared" si="38"/>
        <v>0</v>
      </c>
      <c r="CO54" s="141">
        <f t="shared" si="39"/>
        <v>0</v>
      </c>
      <c r="CP54" s="141">
        <f t="shared" si="40"/>
        <v>8083</v>
      </c>
      <c r="CQ54" s="141">
        <f t="shared" si="41"/>
        <v>30059</v>
      </c>
      <c r="CR54" s="141">
        <f t="shared" si="42"/>
        <v>17</v>
      </c>
      <c r="CS54" s="141">
        <f t="shared" si="43"/>
        <v>17</v>
      </c>
      <c r="CT54" s="141">
        <f t="shared" si="44"/>
        <v>0</v>
      </c>
      <c r="CU54" s="141">
        <f t="shared" si="45"/>
        <v>0</v>
      </c>
      <c r="CV54" s="141">
        <f t="shared" si="46"/>
        <v>0</v>
      </c>
      <c r="CW54" s="141">
        <f t="shared" si="47"/>
        <v>867</v>
      </c>
      <c r="CX54" s="141">
        <f t="shared" si="48"/>
        <v>10</v>
      </c>
      <c r="CY54" s="141">
        <f t="shared" si="49"/>
        <v>857</v>
      </c>
      <c r="CZ54" s="141">
        <f t="shared" si="50"/>
        <v>0</v>
      </c>
      <c r="DA54" s="141">
        <f t="shared" si="51"/>
        <v>0</v>
      </c>
      <c r="DB54" s="141">
        <f t="shared" si="52"/>
        <v>29175</v>
      </c>
      <c r="DC54" s="141">
        <f t="shared" si="53"/>
        <v>28024</v>
      </c>
      <c r="DD54" s="141">
        <f t="shared" si="54"/>
        <v>1151</v>
      </c>
      <c r="DE54" s="141">
        <f t="shared" si="55"/>
        <v>0</v>
      </c>
      <c r="DF54" s="141">
        <f t="shared" si="56"/>
        <v>0</v>
      </c>
      <c r="DG54" s="141">
        <f t="shared" si="57"/>
        <v>46412</v>
      </c>
      <c r="DH54" s="141">
        <f t="shared" si="58"/>
        <v>0</v>
      </c>
      <c r="DI54" s="141">
        <f t="shared" si="59"/>
        <v>6101</v>
      </c>
      <c r="DJ54" s="141">
        <f t="shared" si="60"/>
        <v>36160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8" t="s">
        <v>320</v>
      </c>
      <c r="B2" s="151" t="s">
        <v>306</v>
      </c>
      <c r="C2" s="154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9"/>
      <c r="B3" s="152"/>
      <c r="C3" s="155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9"/>
      <c r="B4" s="152"/>
      <c r="C4" s="155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7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7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7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9"/>
      <c r="B5" s="152"/>
      <c r="C5" s="155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7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7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7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50"/>
      <c r="B6" s="153"/>
      <c r="C6" s="156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474</v>
      </c>
      <c r="B7" s="140" t="s">
        <v>472</v>
      </c>
      <c r="C7" s="139" t="s">
        <v>473</v>
      </c>
      <c r="D7" s="141">
        <f aca="true" t="shared" si="0" ref="D7:AI7">SUM(D8:D21)</f>
        <v>1773362</v>
      </c>
      <c r="E7" s="141">
        <f t="shared" si="0"/>
        <v>1502919</v>
      </c>
      <c r="F7" s="141">
        <f t="shared" si="0"/>
        <v>140769</v>
      </c>
      <c r="G7" s="141">
        <f t="shared" si="0"/>
        <v>0</v>
      </c>
      <c r="H7" s="141">
        <f t="shared" si="0"/>
        <v>292300</v>
      </c>
      <c r="I7" s="141">
        <f t="shared" si="0"/>
        <v>751773</v>
      </c>
      <c r="J7" s="141">
        <f t="shared" si="0"/>
        <v>5291461</v>
      </c>
      <c r="K7" s="141">
        <f t="shared" si="0"/>
        <v>318077</v>
      </c>
      <c r="L7" s="141">
        <f t="shared" si="0"/>
        <v>270443</v>
      </c>
      <c r="M7" s="141">
        <f t="shared" si="0"/>
        <v>202906</v>
      </c>
      <c r="N7" s="141">
        <f t="shared" si="0"/>
        <v>96587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47584</v>
      </c>
      <c r="S7" s="141">
        <f t="shared" si="0"/>
        <v>2050398</v>
      </c>
      <c r="T7" s="141">
        <f t="shared" si="0"/>
        <v>49003</v>
      </c>
      <c r="U7" s="141">
        <f t="shared" si="0"/>
        <v>106319</v>
      </c>
      <c r="V7" s="141">
        <f t="shared" si="0"/>
        <v>1976268</v>
      </c>
      <c r="W7" s="141">
        <f t="shared" si="0"/>
        <v>1599506</v>
      </c>
      <c r="X7" s="141">
        <f t="shared" si="0"/>
        <v>140769</v>
      </c>
      <c r="Y7" s="141">
        <f t="shared" si="0"/>
        <v>0</v>
      </c>
      <c r="Z7" s="141">
        <f t="shared" si="0"/>
        <v>292300</v>
      </c>
      <c r="AA7" s="141">
        <f t="shared" si="0"/>
        <v>799357</v>
      </c>
      <c r="AB7" s="141">
        <f t="shared" si="0"/>
        <v>7341859</v>
      </c>
      <c r="AC7" s="141">
        <f t="shared" si="0"/>
        <v>367080</v>
      </c>
      <c r="AD7" s="141">
        <f t="shared" si="0"/>
        <v>376762</v>
      </c>
      <c r="AE7" s="141">
        <f t="shared" si="0"/>
        <v>732297</v>
      </c>
      <c r="AF7" s="141">
        <f t="shared" si="0"/>
        <v>722891</v>
      </c>
      <c r="AG7" s="141">
        <f t="shared" si="0"/>
        <v>0</v>
      </c>
      <c r="AH7" s="141">
        <f t="shared" si="0"/>
        <v>603651</v>
      </c>
      <c r="AI7" s="141">
        <f t="shared" si="0"/>
        <v>69586</v>
      </c>
      <c r="AJ7" s="141">
        <f aca="true" t="shared" si="1" ref="AJ7:BO7">SUM(AJ8:AJ21)</f>
        <v>49654</v>
      </c>
      <c r="AK7" s="141">
        <f t="shared" si="1"/>
        <v>9406</v>
      </c>
      <c r="AL7" s="141">
        <f t="shared" si="1"/>
        <v>0</v>
      </c>
      <c r="AM7" s="141">
        <f t="shared" si="1"/>
        <v>6225215</v>
      </c>
      <c r="AN7" s="141">
        <f t="shared" si="1"/>
        <v>1715991</v>
      </c>
      <c r="AO7" s="141">
        <f t="shared" si="1"/>
        <v>995157</v>
      </c>
      <c r="AP7" s="141">
        <f t="shared" si="1"/>
        <v>0</v>
      </c>
      <c r="AQ7" s="141">
        <f t="shared" si="1"/>
        <v>712164</v>
      </c>
      <c r="AR7" s="141">
        <f t="shared" si="1"/>
        <v>8670</v>
      </c>
      <c r="AS7" s="141">
        <f t="shared" si="1"/>
        <v>2469556</v>
      </c>
      <c r="AT7" s="141">
        <f t="shared" si="1"/>
        <v>8414</v>
      </c>
      <c r="AU7" s="141">
        <f t="shared" si="1"/>
        <v>2328653</v>
      </c>
      <c r="AV7" s="141">
        <f t="shared" si="1"/>
        <v>132489</v>
      </c>
      <c r="AW7" s="141">
        <f t="shared" si="1"/>
        <v>0</v>
      </c>
      <c r="AX7" s="141">
        <f t="shared" si="1"/>
        <v>2039668</v>
      </c>
      <c r="AY7" s="141">
        <f t="shared" si="1"/>
        <v>101210</v>
      </c>
      <c r="AZ7" s="141">
        <f t="shared" si="1"/>
        <v>1682605</v>
      </c>
      <c r="BA7" s="141">
        <f t="shared" si="1"/>
        <v>208498</v>
      </c>
      <c r="BB7" s="141">
        <f t="shared" si="1"/>
        <v>47355</v>
      </c>
      <c r="BC7" s="141">
        <f t="shared" si="1"/>
        <v>0</v>
      </c>
      <c r="BD7" s="141">
        <f t="shared" si="1"/>
        <v>0</v>
      </c>
      <c r="BE7" s="141">
        <f t="shared" si="1"/>
        <v>107311</v>
      </c>
      <c r="BF7" s="141">
        <f t="shared" si="1"/>
        <v>7064823</v>
      </c>
      <c r="BG7" s="141">
        <f t="shared" si="1"/>
        <v>120469</v>
      </c>
      <c r="BH7" s="141">
        <f t="shared" si="1"/>
        <v>120469</v>
      </c>
      <c r="BI7" s="141">
        <f t="shared" si="1"/>
        <v>0</v>
      </c>
      <c r="BJ7" s="141">
        <f t="shared" si="1"/>
        <v>113408</v>
      </c>
      <c r="BK7" s="141">
        <f t="shared" si="1"/>
        <v>0</v>
      </c>
      <c r="BL7" s="141">
        <f t="shared" si="1"/>
        <v>7061</v>
      </c>
      <c r="BM7" s="141">
        <f t="shared" si="1"/>
        <v>0</v>
      </c>
      <c r="BN7" s="141">
        <f t="shared" si="1"/>
        <v>0</v>
      </c>
      <c r="BO7" s="141">
        <f t="shared" si="1"/>
        <v>2029828</v>
      </c>
      <c r="BP7" s="141">
        <f aca="true" t="shared" si="2" ref="BP7:CU7">SUM(BP8:BP21)</f>
        <v>643735</v>
      </c>
      <c r="BQ7" s="141">
        <f t="shared" si="2"/>
        <v>472698</v>
      </c>
      <c r="BR7" s="141">
        <f t="shared" si="2"/>
        <v>42736</v>
      </c>
      <c r="BS7" s="141">
        <f t="shared" si="2"/>
        <v>128301</v>
      </c>
      <c r="BT7" s="141">
        <f t="shared" si="2"/>
        <v>0</v>
      </c>
      <c r="BU7" s="141">
        <f t="shared" si="2"/>
        <v>753840</v>
      </c>
      <c r="BV7" s="141">
        <f t="shared" si="2"/>
        <v>8481</v>
      </c>
      <c r="BW7" s="141">
        <f t="shared" si="2"/>
        <v>745359</v>
      </c>
      <c r="BX7" s="141">
        <f t="shared" si="2"/>
        <v>0</v>
      </c>
      <c r="BY7" s="141">
        <f t="shared" si="2"/>
        <v>0</v>
      </c>
      <c r="BZ7" s="141">
        <f t="shared" si="2"/>
        <v>632253</v>
      </c>
      <c r="CA7" s="141">
        <f t="shared" si="2"/>
        <v>0</v>
      </c>
      <c r="CB7" s="141">
        <f t="shared" si="2"/>
        <v>257859</v>
      </c>
      <c r="CC7" s="141">
        <f t="shared" si="2"/>
        <v>371585</v>
      </c>
      <c r="CD7" s="141">
        <f t="shared" si="2"/>
        <v>2809</v>
      </c>
      <c r="CE7" s="141">
        <f t="shared" si="2"/>
        <v>0</v>
      </c>
      <c r="CF7" s="141">
        <f t="shared" si="2"/>
        <v>0</v>
      </c>
      <c r="CG7" s="141">
        <f t="shared" si="2"/>
        <v>103007</v>
      </c>
      <c r="CH7" s="141">
        <f t="shared" si="2"/>
        <v>2253304</v>
      </c>
      <c r="CI7" s="141">
        <f t="shared" si="2"/>
        <v>852766</v>
      </c>
      <c r="CJ7" s="141">
        <f t="shared" si="2"/>
        <v>843360</v>
      </c>
      <c r="CK7" s="141">
        <f t="shared" si="2"/>
        <v>0</v>
      </c>
      <c r="CL7" s="141">
        <f t="shared" si="2"/>
        <v>717059</v>
      </c>
      <c r="CM7" s="141">
        <f t="shared" si="2"/>
        <v>69586</v>
      </c>
      <c r="CN7" s="141">
        <f t="shared" si="2"/>
        <v>56715</v>
      </c>
      <c r="CO7" s="141">
        <f t="shared" si="2"/>
        <v>9406</v>
      </c>
      <c r="CP7" s="141">
        <f t="shared" si="2"/>
        <v>0</v>
      </c>
      <c r="CQ7" s="141">
        <f t="shared" si="2"/>
        <v>8255043</v>
      </c>
      <c r="CR7" s="141">
        <f t="shared" si="2"/>
        <v>2359726</v>
      </c>
      <c r="CS7" s="141">
        <f t="shared" si="2"/>
        <v>1467855</v>
      </c>
      <c r="CT7" s="141">
        <f t="shared" si="2"/>
        <v>42736</v>
      </c>
      <c r="CU7" s="141">
        <f t="shared" si="2"/>
        <v>840465</v>
      </c>
      <c r="CV7" s="141">
        <f aca="true" t="shared" si="3" ref="CV7:DJ7">SUM(CV8:CV21)</f>
        <v>8670</v>
      </c>
      <c r="CW7" s="141">
        <f t="shared" si="3"/>
        <v>3223396</v>
      </c>
      <c r="CX7" s="141">
        <f t="shared" si="3"/>
        <v>16895</v>
      </c>
      <c r="CY7" s="141">
        <f t="shared" si="3"/>
        <v>3074012</v>
      </c>
      <c r="CZ7" s="141">
        <f t="shared" si="3"/>
        <v>132489</v>
      </c>
      <c r="DA7" s="141">
        <f t="shared" si="3"/>
        <v>0</v>
      </c>
      <c r="DB7" s="141">
        <f t="shared" si="3"/>
        <v>2671921</v>
      </c>
      <c r="DC7" s="141">
        <f t="shared" si="3"/>
        <v>101210</v>
      </c>
      <c r="DD7" s="141">
        <f t="shared" si="3"/>
        <v>1940464</v>
      </c>
      <c r="DE7" s="141">
        <f t="shared" si="3"/>
        <v>580083</v>
      </c>
      <c r="DF7" s="141">
        <f t="shared" si="3"/>
        <v>50164</v>
      </c>
      <c r="DG7" s="141">
        <f t="shared" si="3"/>
        <v>0</v>
      </c>
      <c r="DH7" s="141">
        <f t="shared" si="3"/>
        <v>0</v>
      </c>
      <c r="DI7" s="141">
        <f t="shared" si="3"/>
        <v>210318</v>
      </c>
      <c r="DJ7" s="141">
        <f t="shared" si="3"/>
        <v>9318127</v>
      </c>
    </row>
    <row r="8" spans="1:114" ht="12" customHeight="1">
      <c r="A8" s="142" t="s">
        <v>121</v>
      </c>
      <c r="B8" s="140" t="s">
        <v>421</v>
      </c>
      <c r="C8" s="142" t="s">
        <v>435</v>
      </c>
      <c r="D8" s="141">
        <f>SUM(E8,+L8)</f>
        <v>145970</v>
      </c>
      <c r="E8" s="141">
        <f>SUM(F8:I8)+K8</f>
        <v>145970</v>
      </c>
      <c r="F8" s="141">
        <v>0</v>
      </c>
      <c r="G8" s="141">
        <v>0</v>
      </c>
      <c r="H8" s="141">
        <v>0</v>
      </c>
      <c r="I8" s="141">
        <v>145970</v>
      </c>
      <c r="J8" s="141">
        <v>612155</v>
      </c>
      <c r="K8" s="141">
        <v>0</v>
      </c>
      <c r="L8" s="141">
        <v>0</v>
      </c>
      <c r="M8" s="141">
        <f>SUM(N8,+U8)</f>
        <v>0</v>
      </c>
      <c r="N8" s="141">
        <f>SUM(O8:R8)+T8</f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f aca="true" t="shared" si="4" ref="V8:AD8">+SUM(D8,M8)</f>
        <v>145970</v>
      </c>
      <c r="W8" s="141">
        <f t="shared" si="4"/>
        <v>145970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145970</v>
      </c>
      <c r="AB8" s="141">
        <f t="shared" si="4"/>
        <v>612155</v>
      </c>
      <c r="AC8" s="141">
        <f t="shared" si="4"/>
        <v>0</v>
      </c>
      <c r="AD8" s="141">
        <f t="shared" si="4"/>
        <v>0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757580</v>
      </c>
      <c r="AN8" s="141">
        <f>SUM(AO8:AR8)</f>
        <v>194568</v>
      </c>
      <c r="AO8" s="141">
        <v>159483</v>
      </c>
      <c r="AP8" s="141">
        <v>0</v>
      </c>
      <c r="AQ8" s="141">
        <v>28233</v>
      </c>
      <c r="AR8" s="141">
        <v>6852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563012</v>
      </c>
      <c r="AY8" s="141">
        <v>0</v>
      </c>
      <c r="AZ8" s="141">
        <v>545549</v>
      </c>
      <c r="BA8" s="141">
        <v>17463</v>
      </c>
      <c r="BB8" s="141">
        <v>0</v>
      </c>
      <c r="BC8" s="141"/>
      <c r="BD8" s="141">
        <v>0</v>
      </c>
      <c r="BE8" s="141">
        <v>545</v>
      </c>
      <c r="BF8" s="141">
        <f>SUM(AE8,+AM8,+BE8)</f>
        <v>758125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0</v>
      </c>
      <c r="BP8" s="141">
        <f>SUM(BQ8:BT8)</f>
        <v>0</v>
      </c>
      <c r="BQ8" s="141">
        <v>0</v>
      </c>
      <c r="BR8" s="141">
        <v>0</v>
      </c>
      <c r="BS8" s="141">
        <v>0</v>
      </c>
      <c r="BT8" s="141">
        <v>0</v>
      </c>
      <c r="BU8" s="141">
        <f>SUM(BV8:BX8)</f>
        <v>0</v>
      </c>
      <c r="BV8" s="141">
        <v>0</v>
      </c>
      <c r="BW8" s="141">
        <v>0</v>
      </c>
      <c r="BX8" s="141">
        <v>0</v>
      </c>
      <c r="BY8" s="141">
        <v>0</v>
      </c>
      <c r="BZ8" s="141">
        <f>SUM(CA8:CD8)</f>
        <v>0</v>
      </c>
      <c r="CA8" s="141">
        <v>0</v>
      </c>
      <c r="CB8" s="141">
        <v>0</v>
      </c>
      <c r="CC8" s="141">
        <v>0</v>
      </c>
      <c r="CD8" s="141">
        <v>0</v>
      </c>
      <c r="CE8" s="141"/>
      <c r="CF8" s="141">
        <v>0</v>
      </c>
      <c r="CG8" s="141">
        <v>0</v>
      </c>
      <c r="CH8" s="141">
        <f>SUM(BG8,+BO8,+CG8)</f>
        <v>0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757580</v>
      </c>
      <c r="CR8" s="141">
        <f t="shared" si="5"/>
        <v>194568</v>
      </c>
      <c r="CS8" s="141">
        <f t="shared" si="5"/>
        <v>159483</v>
      </c>
      <c r="CT8" s="141">
        <f t="shared" si="5"/>
        <v>0</v>
      </c>
      <c r="CU8" s="141">
        <f t="shared" si="5"/>
        <v>28233</v>
      </c>
      <c r="CV8" s="141">
        <f t="shared" si="5"/>
        <v>6852</v>
      </c>
      <c r="CW8" s="141">
        <f t="shared" si="5"/>
        <v>0</v>
      </c>
      <c r="CX8" s="141">
        <f t="shared" si="5"/>
        <v>0</v>
      </c>
      <c r="CY8" s="141">
        <f t="shared" si="5"/>
        <v>0</v>
      </c>
      <c r="CZ8" s="141">
        <f t="shared" si="5"/>
        <v>0</v>
      </c>
      <c r="DA8" s="141">
        <f t="shared" si="5"/>
        <v>0</v>
      </c>
      <c r="DB8" s="141">
        <f t="shared" si="5"/>
        <v>563012</v>
      </c>
      <c r="DC8" s="141">
        <f t="shared" si="5"/>
        <v>0</v>
      </c>
      <c r="DD8" s="141">
        <f t="shared" si="5"/>
        <v>545549</v>
      </c>
      <c r="DE8" s="141">
        <f t="shared" si="5"/>
        <v>17463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545</v>
      </c>
      <c r="DJ8" s="141">
        <f t="shared" si="5"/>
        <v>758125</v>
      </c>
    </row>
    <row r="9" spans="1:114" ht="12" customHeight="1">
      <c r="A9" s="142" t="s">
        <v>121</v>
      </c>
      <c r="B9" s="140" t="s">
        <v>422</v>
      </c>
      <c r="C9" s="142" t="s">
        <v>436</v>
      </c>
      <c r="D9" s="141">
        <f aca="true" t="shared" si="6" ref="D9:D21">SUM(E9,+L9)</f>
        <v>0</v>
      </c>
      <c r="E9" s="141">
        <f aca="true" t="shared" si="7" ref="E9:E21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21">SUM(N9,+U9)</f>
        <v>43158</v>
      </c>
      <c r="N9" s="141">
        <f aca="true" t="shared" si="9" ref="N9:N21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>
        <v>188994</v>
      </c>
      <c r="T9" s="141">
        <v>0</v>
      </c>
      <c r="U9" s="141">
        <v>43158</v>
      </c>
      <c r="V9" s="141">
        <f aca="true" t="shared" si="10" ref="V9:V21">+SUM(D9,M9)</f>
        <v>43158</v>
      </c>
      <c r="W9" s="141">
        <f aca="true" t="shared" si="11" ref="W9:W21">+SUM(E9,N9)</f>
        <v>0</v>
      </c>
      <c r="X9" s="141">
        <f aca="true" t="shared" si="12" ref="X9:X21">+SUM(F9,O9)</f>
        <v>0</v>
      </c>
      <c r="Y9" s="141">
        <f aca="true" t="shared" si="13" ref="Y9:Y21">+SUM(G9,P9)</f>
        <v>0</v>
      </c>
      <c r="Z9" s="141">
        <f aca="true" t="shared" si="14" ref="Z9:Z21">+SUM(H9,Q9)</f>
        <v>0</v>
      </c>
      <c r="AA9" s="141">
        <f aca="true" t="shared" si="15" ref="AA9:AA21">+SUM(I9,R9)</f>
        <v>0</v>
      </c>
      <c r="AB9" s="141">
        <f aca="true" t="shared" si="16" ref="AB9:AB21">+SUM(J9,S9)</f>
        <v>188994</v>
      </c>
      <c r="AC9" s="141">
        <f aca="true" t="shared" si="17" ref="AC9:AC21">+SUM(K9,T9)</f>
        <v>0</v>
      </c>
      <c r="AD9" s="141">
        <f aca="true" t="shared" si="18" ref="AD9:AD21">+SUM(L9,U9)</f>
        <v>43158</v>
      </c>
      <c r="AE9" s="141">
        <f aca="true" t="shared" si="19" ref="AE9:AE21">SUM(AF9,+AK9)</f>
        <v>0</v>
      </c>
      <c r="AF9" s="141">
        <f aca="true" t="shared" si="20" ref="AF9:AF21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21">SUM(AN9,AS9,AW9,AX9,BD9)</f>
        <v>0</v>
      </c>
      <c r="AN9" s="141">
        <f aca="true" t="shared" si="22" ref="AN9:AN21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21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21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21">SUM(AE9,+AM9,+BE9)</f>
        <v>0</v>
      </c>
      <c r="BG9" s="141">
        <f aca="true" t="shared" si="26" ref="BG9:BG21">SUM(BH9,+BM9)</f>
        <v>55860</v>
      </c>
      <c r="BH9" s="141">
        <f aca="true" t="shared" si="27" ref="BH9:BH21">SUM(BI9:BL9)</f>
        <v>55860</v>
      </c>
      <c r="BI9" s="141">
        <v>0</v>
      </c>
      <c r="BJ9" s="141">
        <v>55860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21">SUM(BP9,BU9,BY9,BZ9,CF9)</f>
        <v>158696</v>
      </c>
      <c r="BP9" s="141">
        <f aca="true" t="shared" si="29" ref="BP9:BP21">SUM(BQ9:BT9)</f>
        <v>65085</v>
      </c>
      <c r="BQ9" s="141">
        <v>65085</v>
      </c>
      <c r="BR9" s="141">
        <v>0</v>
      </c>
      <c r="BS9" s="141">
        <v>0</v>
      </c>
      <c r="BT9" s="141">
        <v>0</v>
      </c>
      <c r="BU9" s="141">
        <f aca="true" t="shared" si="30" ref="BU9:BU21">SUM(BV9:BX9)</f>
        <v>60030</v>
      </c>
      <c r="BV9" s="141">
        <v>0</v>
      </c>
      <c r="BW9" s="141">
        <v>60030</v>
      </c>
      <c r="BX9" s="141">
        <v>0</v>
      </c>
      <c r="BY9" s="141">
        <v>0</v>
      </c>
      <c r="BZ9" s="141">
        <f aca="true" t="shared" si="31" ref="BZ9:BZ21">SUM(CA9:CD9)</f>
        <v>33581</v>
      </c>
      <c r="CA9" s="141">
        <v>0</v>
      </c>
      <c r="CB9" s="141">
        <v>33581</v>
      </c>
      <c r="CC9" s="141">
        <v>0</v>
      </c>
      <c r="CD9" s="141">
        <v>0</v>
      </c>
      <c r="CE9" s="141"/>
      <c r="CF9" s="141">
        <v>0</v>
      </c>
      <c r="CG9" s="141">
        <v>17596</v>
      </c>
      <c r="CH9" s="141">
        <f aca="true" t="shared" si="32" ref="CH9:CH21">SUM(BG9,+BO9,+CG9)</f>
        <v>232152</v>
      </c>
      <c r="CI9" s="141">
        <f aca="true" t="shared" si="33" ref="CI9:CI21">SUM(AE9,+BG9)</f>
        <v>55860</v>
      </c>
      <c r="CJ9" s="141">
        <f aca="true" t="shared" si="34" ref="CJ9:CJ21">SUM(AF9,+BH9)</f>
        <v>55860</v>
      </c>
      <c r="CK9" s="141">
        <f aca="true" t="shared" si="35" ref="CK9:CK21">SUM(AG9,+BI9)</f>
        <v>0</v>
      </c>
      <c r="CL9" s="141">
        <f aca="true" t="shared" si="36" ref="CL9:CL21">SUM(AH9,+BJ9)</f>
        <v>55860</v>
      </c>
      <c r="CM9" s="141">
        <f aca="true" t="shared" si="37" ref="CM9:CM21">SUM(AI9,+BK9)</f>
        <v>0</v>
      </c>
      <c r="CN9" s="141">
        <f aca="true" t="shared" si="38" ref="CN9:CN21">SUM(AJ9,+BL9)</f>
        <v>0</v>
      </c>
      <c r="CO9" s="141">
        <f aca="true" t="shared" si="39" ref="CO9:CO21">SUM(AK9,+BM9)</f>
        <v>0</v>
      </c>
      <c r="CP9" s="141">
        <f aca="true" t="shared" si="40" ref="CP9:CP21">SUM(AL9,+BN9)</f>
        <v>0</v>
      </c>
      <c r="CQ9" s="141">
        <f aca="true" t="shared" si="41" ref="CQ9:CQ21">SUM(AM9,+BO9)</f>
        <v>158696</v>
      </c>
      <c r="CR9" s="141">
        <f aca="true" t="shared" si="42" ref="CR9:CR21">SUM(AN9,+BP9)</f>
        <v>65085</v>
      </c>
      <c r="CS9" s="141">
        <f aca="true" t="shared" si="43" ref="CS9:CS21">SUM(AO9,+BQ9)</f>
        <v>65085</v>
      </c>
      <c r="CT9" s="141">
        <f aca="true" t="shared" si="44" ref="CT9:CT21">SUM(AP9,+BR9)</f>
        <v>0</v>
      </c>
      <c r="CU9" s="141">
        <f aca="true" t="shared" si="45" ref="CU9:CU21">SUM(AQ9,+BS9)</f>
        <v>0</v>
      </c>
      <c r="CV9" s="141">
        <f aca="true" t="shared" si="46" ref="CV9:CV21">SUM(AR9,+BT9)</f>
        <v>0</v>
      </c>
      <c r="CW9" s="141">
        <f aca="true" t="shared" si="47" ref="CW9:CW21">SUM(AS9,+BU9)</f>
        <v>60030</v>
      </c>
      <c r="CX9" s="141">
        <f aca="true" t="shared" si="48" ref="CX9:CX21">SUM(AT9,+BV9)</f>
        <v>0</v>
      </c>
      <c r="CY9" s="141">
        <f aca="true" t="shared" si="49" ref="CY9:CY21">SUM(AU9,+BW9)</f>
        <v>60030</v>
      </c>
      <c r="CZ9" s="141">
        <f aca="true" t="shared" si="50" ref="CZ9:CZ21">SUM(AV9,+BX9)</f>
        <v>0</v>
      </c>
      <c r="DA9" s="141">
        <f aca="true" t="shared" si="51" ref="DA9:DA21">SUM(AW9,+BY9)</f>
        <v>0</v>
      </c>
      <c r="DB9" s="141">
        <f aca="true" t="shared" si="52" ref="DB9:DB21">SUM(AX9,+BZ9)</f>
        <v>33581</v>
      </c>
      <c r="DC9" s="141">
        <f aca="true" t="shared" si="53" ref="DC9:DC21">SUM(AY9,+CA9)</f>
        <v>0</v>
      </c>
      <c r="DD9" s="141">
        <f aca="true" t="shared" si="54" ref="DD9:DD21">SUM(AZ9,+CB9)</f>
        <v>33581</v>
      </c>
      <c r="DE9" s="141">
        <f aca="true" t="shared" si="55" ref="DE9:DE21">SUM(BA9,+CC9)</f>
        <v>0</v>
      </c>
      <c r="DF9" s="141">
        <f aca="true" t="shared" si="56" ref="DF9:DF21">SUM(BB9,+CD9)</f>
        <v>0</v>
      </c>
      <c r="DG9" s="141">
        <f aca="true" t="shared" si="57" ref="DG9:DG21">SUM(BC9,+CE9)</f>
        <v>0</v>
      </c>
      <c r="DH9" s="141">
        <f aca="true" t="shared" si="58" ref="DH9:DH21">SUM(BD9,+CF9)</f>
        <v>0</v>
      </c>
      <c r="DI9" s="141">
        <f aca="true" t="shared" si="59" ref="DI9:DI21">SUM(BE9,+CG9)</f>
        <v>17596</v>
      </c>
      <c r="DJ9" s="141">
        <f aca="true" t="shared" si="60" ref="DJ9:DJ21">SUM(BF9,+CH9)</f>
        <v>232152</v>
      </c>
    </row>
    <row r="10" spans="1:114" ht="12" customHeight="1">
      <c r="A10" s="142" t="s">
        <v>121</v>
      </c>
      <c r="B10" s="140" t="s">
        <v>423</v>
      </c>
      <c r="C10" s="142" t="s">
        <v>437</v>
      </c>
      <c r="D10" s="141">
        <f t="shared" si="6"/>
        <v>0</v>
      </c>
      <c r="E10" s="141">
        <f t="shared" si="7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f t="shared" si="8"/>
        <v>35353</v>
      </c>
      <c r="N10" s="141">
        <f t="shared" si="9"/>
        <v>3863</v>
      </c>
      <c r="O10" s="141">
        <v>0</v>
      </c>
      <c r="P10" s="141">
        <v>0</v>
      </c>
      <c r="Q10" s="141">
        <v>0</v>
      </c>
      <c r="R10" s="141">
        <v>3863</v>
      </c>
      <c r="S10" s="141">
        <v>147350</v>
      </c>
      <c r="T10" s="141">
        <v>0</v>
      </c>
      <c r="U10" s="141">
        <v>31490</v>
      </c>
      <c r="V10" s="141">
        <f t="shared" si="10"/>
        <v>35353</v>
      </c>
      <c r="W10" s="141">
        <f t="shared" si="11"/>
        <v>3863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3863</v>
      </c>
      <c r="AB10" s="141">
        <f t="shared" si="16"/>
        <v>147350</v>
      </c>
      <c r="AC10" s="141">
        <f t="shared" si="17"/>
        <v>0</v>
      </c>
      <c r="AD10" s="141">
        <f t="shared" si="18"/>
        <v>31490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0</v>
      </c>
      <c r="AN10" s="141">
        <f t="shared" si="22"/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0</v>
      </c>
      <c r="AY10" s="141">
        <v>0</v>
      </c>
      <c r="AZ10" s="141">
        <v>0</v>
      </c>
      <c r="BA10" s="141">
        <v>0</v>
      </c>
      <c r="BB10" s="141">
        <v>0</v>
      </c>
      <c r="BC10" s="141"/>
      <c r="BD10" s="141">
        <v>0</v>
      </c>
      <c r="BE10" s="141">
        <v>0</v>
      </c>
      <c r="BF10" s="141">
        <f t="shared" si="25"/>
        <v>0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166694</v>
      </c>
      <c r="BP10" s="141">
        <f t="shared" si="29"/>
        <v>86700</v>
      </c>
      <c r="BQ10" s="141">
        <v>86700</v>
      </c>
      <c r="BR10" s="141">
        <v>0</v>
      </c>
      <c r="BS10" s="141">
        <v>0</v>
      </c>
      <c r="BT10" s="141">
        <v>0</v>
      </c>
      <c r="BU10" s="141">
        <f t="shared" si="30"/>
        <v>79154</v>
      </c>
      <c r="BV10" s="141">
        <v>0</v>
      </c>
      <c r="BW10" s="141">
        <v>79154</v>
      </c>
      <c r="BX10" s="141">
        <v>0</v>
      </c>
      <c r="BY10" s="141">
        <v>0</v>
      </c>
      <c r="BZ10" s="141">
        <f t="shared" si="31"/>
        <v>840</v>
      </c>
      <c r="CA10" s="141">
        <v>0</v>
      </c>
      <c r="CB10" s="141">
        <v>0</v>
      </c>
      <c r="CC10" s="141">
        <v>840</v>
      </c>
      <c r="CD10" s="141">
        <v>0</v>
      </c>
      <c r="CE10" s="141"/>
      <c r="CF10" s="141">
        <v>0</v>
      </c>
      <c r="CG10" s="141">
        <v>16009</v>
      </c>
      <c r="CH10" s="141">
        <f t="shared" si="32"/>
        <v>182703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166694</v>
      </c>
      <c r="CR10" s="141">
        <f t="shared" si="42"/>
        <v>86700</v>
      </c>
      <c r="CS10" s="141">
        <f t="shared" si="43"/>
        <v>86700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79154</v>
      </c>
      <c r="CX10" s="141">
        <f t="shared" si="48"/>
        <v>0</v>
      </c>
      <c r="CY10" s="141">
        <f t="shared" si="49"/>
        <v>79154</v>
      </c>
      <c r="CZ10" s="141">
        <f t="shared" si="50"/>
        <v>0</v>
      </c>
      <c r="DA10" s="141">
        <f t="shared" si="51"/>
        <v>0</v>
      </c>
      <c r="DB10" s="141">
        <f t="shared" si="52"/>
        <v>840</v>
      </c>
      <c r="DC10" s="141">
        <f t="shared" si="53"/>
        <v>0</v>
      </c>
      <c r="DD10" s="141">
        <f t="shared" si="54"/>
        <v>0</v>
      </c>
      <c r="DE10" s="141">
        <f t="shared" si="55"/>
        <v>840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16009</v>
      </c>
      <c r="DJ10" s="141">
        <f t="shared" si="60"/>
        <v>182703</v>
      </c>
    </row>
    <row r="11" spans="1:114" ht="12" customHeight="1">
      <c r="A11" s="142" t="s">
        <v>121</v>
      </c>
      <c r="B11" s="140" t="s">
        <v>424</v>
      </c>
      <c r="C11" s="142" t="s">
        <v>438</v>
      </c>
      <c r="D11" s="141">
        <f t="shared" si="6"/>
        <v>55460</v>
      </c>
      <c r="E11" s="141">
        <f t="shared" si="7"/>
        <v>55460</v>
      </c>
      <c r="F11" s="141">
        <v>0</v>
      </c>
      <c r="G11" s="141">
        <v>0</v>
      </c>
      <c r="H11" s="141">
        <v>0</v>
      </c>
      <c r="I11" s="141">
        <v>14652</v>
      </c>
      <c r="J11" s="141">
        <v>150271</v>
      </c>
      <c r="K11" s="141">
        <v>40808</v>
      </c>
      <c r="L11" s="141">
        <v>0</v>
      </c>
      <c r="M11" s="141">
        <f t="shared" si="8"/>
        <v>0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f t="shared" si="10"/>
        <v>55460</v>
      </c>
      <c r="W11" s="141">
        <f t="shared" si="11"/>
        <v>55460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14652</v>
      </c>
      <c r="AB11" s="141">
        <f t="shared" si="16"/>
        <v>150271</v>
      </c>
      <c r="AC11" s="141">
        <f t="shared" si="17"/>
        <v>40808</v>
      </c>
      <c r="AD11" s="141">
        <f t="shared" si="18"/>
        <v>0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205731</v>
      </c>
      <c r="AN11" s="141">
        <f t="shared" si="22"/>
        <v>67804</v>
      </c>
      <c r="AO11" s="141">
        <v>53907</v>
      </c>
      <c r="AP11" s="141">
        <v>0</v>
      </c>
      <c r="AQ11" s="141">
        <v>13897</v>
      </c>
      <c r="AR11" s="141">
        <v>0</v>
      </c>
      <c r="AS11" s="141">
        <f t="shared" si="23"/>
        <v>63781</v>
      </c>
      <c r="AT11" s="141">
        <v>0</v>
      </c>
      <c r="AU11" s="141">
        <v>63781</v>
      </c>
      <c r="AV11" s="141">
        <v>0</v>
      </c>
      <c r="AW11" s="141">
        <v>0</v>
      </c>
      <c r="AX11" s="141">
        <f t="shared" si="24"/>
        <v>74146</v>
      </c>
      <c r="AY11" s="141">
        <v>0</v>
      </c>
      <c r="AZ11" s="141">
        <v>54052</v>
      </c>
      <c r="BA11" s="141">
        <v>20094</v>
      </c>
      <c r="BB11" s="141">
        <v>0</v>
      </c>
      <c r="BC11" s="141"/>
      <c r="BD11" s="141">
        <v>0</v>
      </c>
      <c r="BE11" s="141">
        <v>0</v>
      </c>
      <c r="BF11" s="141">
        <f t="shared" si="25"/>
        <v>205731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0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0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205731</v>
      </c>
      <c r="CR11" s="141">
        <f t="shared" si="42"/>
        <v>67804</v>
      </c>
      <c r="CS11" s="141">
        <f t="shared" si="43"/>
        <v>53907</v>
      </c>
      <c r="CT11" s="141">
        <f t="shared" si="44"/>
        <v>0</v>
      </c>
      <c r="CU11" s="141">
        <f t="shared" si="45"/>
        <v>13897</v>
      </c>
      <c r="CV11" s="141">
        <f t="shared" si="46"/>
        <v>0</v>
      </c>
      <c r="CW11" s="141">
        <f t="shared" si="47"/>
        <v>63781</v>
      </c>
      <c r="CX11" s="141">
        <f t="shared" si="48"/>
        <v>0</v>
      </c>
      <c r="CY11" s="141">
        <f t="shared" si="49"/>
        <v>63781</v>
      </c>
      <c r="CZ11" s="141">
        <f t="shared" si="50"/>
        <v>0</v>
      </c>
      <c r="DA11" s="141">
        <f t="shared" si="51"/>
        <v>0</v>
      </c>
      <c r="DB11" s="141">
        <f t="shared" si="52"/>
        <v>74146</v>
      </c>
      <c r="DC11" s="141">
        <f t="shared" si="53"/>
        <v>0</v>
      </c>
      <c r="DD11" s="141">
        <f t="shared" si="54"/>
        <v>54052</v>
      </c>
      <c r="DE11" s="141">
        <f t="shared" si="55"/>
        <v>20094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0</v>
      </c>
      <c r="DJ11" s="141">
        <f t="shared" si="60"/>
        <v>205731</v>
      </c>
    </row>
    <row r="12" spans="1:114" ht="12" customHeight="1">
      <c r="A12" s="142" t="s">
        <v>121</v>
      </c>
      <c r="B12" s="140" t="s">
        <v>425</v>
      </c>
      <c r="C12" s="142" t="s">
        <v>439</v>
      </c>
      <c r="D12" s="141">
        <f t="shared" si="6"/>
        <v>0</v>
      </c>
      <c r="E12" s="141">
        <f t="shared" si="7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353949</v>
      </c>
      <c r="K12" s="141">
        <v>0</v>
      </c>
      <c r="L12" s="141">
        <v>0</v>
      </c>
      <c r="M12" s="141">
        <f t="shared" si="8"/>
        <v>0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f t="shared" si="10"/>
        <v>0</v>
      </c>
      <c r="W12" s="141">
        <f t="shared" si="11"/>
        <v>0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0</v>
      </c>
      <c r="AB12" s="141">
        <f t="shared" si="16"/>
        <v>353949</v>
      </c>
      <c r="AC12" s="141">
        <f t="shared" si="17"/>
        <v>0</v>
      </c>
      <c r="AD12" s="141">
        <f t="shared" si="18"/>
        <v>0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313135</v>
      </c>
      <c r="AN12" s="141">
        <f t="shared" si="22"/>
        <v>70487</v>
      </c>
      <c r="AO12" s="141">
        <v>51434</v>
      </c>
      <c r="AP12" s="141">
        <v>0</v>
      </c>
      <c r="AQ12" s="141">
        <v>19053</v>
      </c>
      <c r="AR12" s="141">
        <v>0</v>
      </c>
      <c r="AS12" s="141">
        <f t="shared" si="23"/>
        <v>150929</v>
      </c>
      <c r="AT12" s="141">
        <v>0</v>
      </c>
      <c r="AU12" s="141">
        <v>150929</v>
      </c>
      <c r="AV12" s="141">
        <v>0</v>
      </c>
      <c r="AW12" s="141">
        <v>0</v>
      </c>
      <c r="AX12" s="141">
        <f t="shared" si="24"/>
        <v>91719</v>
      </c>
      <c r="AY12" s="141">
        <v>0</v>
      </c>
      <c r="AZ12" s="141">
        <v>21790</v>
      </c>
      <c r="BA12" s="141">
        <v>69929</v>
      </c>
      <c r="BB12" s="141">
        <v>0</v>
      </c>
      <c r="BC12" s="141"/>
      <c r="BD12" s="141">
        <v>0</v>
      </c>
      <c r="BE12" s="141">
        <v>40814</v>
      </c>
      <c r="BF12" s="141">
        <f t="shared" si="25"/>
        <v>353949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313135</v>
      </c>
      <c r="CR12" s="141">
        <f t="shared" si="42"/>
        <v>70487</v>
      </c>
      <c r="CS12" s="141">
        <f t="shared" si="43"/>
        <v>51434</v>
      </c>
      <c r="CT12" s="141">
        <f t="shared" si="44"/>
        <v>0</v>
      </c>
      <c r="CU12" s="141">
        <f t="shared" si="45"/>
        <v>19053</v>
      </c>
      <c r="CV12" s="141">
        <f t="shared" si="46"/>
        <v>0</v>
      </c>
      <c r="CW12" s="141">
        <f t="shared" si="47"/>
        <v>150929</v>
      </c>
      <c r="CX12" s="141">
        <f t="shared" si="48"/>
        <v>0</v>
      </c>
      <c r="CY12" s="141">
        <f t="shared" si="49"/>
        <v>150929</v>
      </c>
      <c r="CZ12" s="141">
        <f t="shared" si="50"/>
        <v>0</v>
      </c>
      <c r="DA12" s="141">
        <f t="shared" si="51"/>
        <v>0</v>
      </c>
      <c r="DB12" s="141">
        <f t="shared" si="52"/>
        <v>91719</v>
      </c>
      <c r="DC12" s="141">
        <f t="shared" si="53"/>
        <v>0</v>
      </c>
      <c r="DD12" s="141">
        <f t="shared" si="54"/>
        <v>21790</v>
      </c>
      <c r="DE12" s="141">
        <f t="shared" si="55"/>
        <v>69929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40814</v>
      </c>
      <c r="DJ12" s="141">
        <f t="shared" si="60"/>
        <v>353949</v>
      </c>
    </row>
    <row r="13" spans="1:114" ht="12" customHeight="1">
      <c r="A13" s="142" t="s">
        <v>121</v>
      </c>
      <c r="B13" s="140" t="s">
        <v>426</v>
      </c>
      <c r="C13" s="142" t="s">
        <v>440</v>
      </c>
      <c r="D13" s="141">
        <f t="shared" si="6"/>
        <v>117471</v>
      </c>
      <c r="E13" s="141">
        <f t="shared" si="7"/>
        <v>117471</v>
      </c>
      <c r="F13" s="141">
        <v>0</v>
      </c>
      <c r="G13" s="141">
        <v>0</v>
      </c>
      <c r="H13" s="141">
        <v>0</v>
      </c>
      <c r="I13" s="141">
        <v>64372</v>
      </c>
      <c r="J13" s="141">
        <v>346916</v>
      </c>
      <c r="K13" s="141">
        <v>53099</v>
      </c>
      <c r="L13" s="141">
        <v>0</v>
      </c>
      <c r="M13" s="141">
        <f t="shared" si="8"/>
        <v>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100212</v>
      </c>
      <c r="T13" s="141">
        <v>0</v>
      </c>
      <c r="U13" s="141">
        <v>0</v>
      </c>
      <c r="V13" s="141">
        <f t="shared" si="10"/>
        <v>117471</v>
      </c>
      <c r="W13" s="141">
        <f t="shared" si="11"/>
        <v>117471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64372</v>
      </c>
      <c r="AB13" s="141">
        <f t="shared" si="16"/>
        <v>447128</v>
      </c>
      <c r="AC13" s="141">
        <f t="shared" si="17"/>
        <v>53099</v>
      </c>
      <c r="AD13" s="141">
        <f t="shared" si="18"/>
        <v>0</v>
      </c>
      <c r="AE13" s="141">
        <f t="shared" si="19"/>
        <v>116565</v>
      </c>
      <c r="AF13" s="141">
        <f t="shared" si="20"/>
        <v>116565</v>
      </c>
      <c r="AG13" s="141">
        <v>0</v>
      </c>
      <c r="AH13" s="141">
        <v>90939</v>
      </c>
      <c r="AI13" s="141">
        <v>13562</v>
      </c>
      <c r="AJ13" s="141">
        <v>12064</v>
      </c>
      <c r="AK13" s="141">
        <v>0</v>
      </c>
      <c r="AL13" s="141"/>
      <c r="AM13" s="141">
        <f t="shared" si="21"/>
        <v>347822</v>
      </c>
      <c r="AN13" s="141">
        <f t="shared" si="22"/>
        <v>68495</v>
      </c>
      <c r="AO13" s="141">
        <v>68495</v>
      </c>
      <c r="AP13" s="141">
        <v>0</v>
      </c>
      <c r="AQ13" s="141">
        <v>0</v>
      </c>
      <c r="AR13" s="141">
        <v>0</v>
      </c>
      <c r="AS13" s="141">
        <f t="shared" si="23"/>
        <v>82565</v>
      </c>
      <c r="AT13" s="141">
        <v>0</v>
      </c>
      <c r="AU13" s="141">
        <v>74299</v>
      </c>
      <c r="AV13" s="141">
        <v>8266</v>
      </c>
      <c r="AW13" s="141">
        <v>0</v>
      </c>
      <c r="AX13" s="141">
        <f t="shared" si="24"/>
        <v>196762</v>
      </c>
      <c r="AY13" s="141">
        <v>0</v>
      </c>
      <c r="AZ13" s="141">
        <v>168376</v>
      </c>
      <c r="BA13" s="141">
        <v>23795</v>
      </c>
      <c r="BB13" s="141">
        <v>4591</v>
      </c>
      <c r="BC13" s="141"/>
      <c r="BD13" s="141">
        <v>0</v>
      </c>
      <c r="BE13" s="141">
        <v>0</v>
      </c>
      <c r="BF13" s="141">
        <f t="shared" si="25"/>
        <v>464387</v>
      </c>
      <c r="BG13" s="141">
        <f t="shared" si="26"/>
        <v>39762</v>
      </c>
      <c r="BH13" s="141">
        <f t="shared" si="27"/>
        <v>39762</v>
      </c>
      <c r="BI13" s="141">
        <v>0</v>
      </c>
      <c r="BJ13" s="141">
        <v>39194</v>
      </c>
      <c r="BK13" s="141">
        <v>0</v>
      </c>
      <c r="BL13" s="141">
        <v>568</v>
      </c>
      <c r="BM13" s="141">
        <v>0</v>
      </c>
      <c r="BN13" s="141"/>
      <c r="BO13" s="141">
        <f t="shared" si="28"/>
        <v>60450</v>
      </c>
      <c r="BP13" s="141">
        <f t="shared" si="29"/>
        <v>27701</v>
      </c>
      <c r="BQ13" s="141">
        <v>27701</v>
      </c>
      <c r="BR13" s="141">
        <v>0</v>
      </c>
      <c r="BS13" s="141">
        <v>0</v>
      </c>
      <c r="BT13" s="141">
        <v>0</v>
      </c>
      <c r="BU13" s="141">
        <f t="shared" si="30"/>
        <v>27151</v>
      </c>
      <c r="BV13" s="141">
        <v>0</v>
      </c>
      <c r="BW13" s="141">
        <v>27151</v>
      </c>
      <c r="BX13" s="141">
        <v>0</v>
      </c>
      <c r="BY13" s="141">
        <v>0</v>
      </c>
      <c r="BZ13" s="141">
        <f t="shared" si="31"/>
        <v>5598</v>
      </c>
      <c r="CA13" s="141">
        <v>0</v>
      </c>
      <c r="CB13" s="141">
        <v>5153</v>
      </c>
      <c r="CC13" s="141">
        <v>0</v>
      </c>
      <c r="CD13" s="141">
        <v>445</v>
      </c>
      <c r="CE13" s="141"/>
      <c r="CF13" s="141">
        <v>0</v>
      </c>
      <c r="CG13" s="141">
        <v>0</v>
      </c>
      <c r="CH13" s="141">
        <f t="shared" si="32"/>
        <v>100212</v>
      </c>
      <c r="CI13" s="141">
        <f t="shared" si="33"/>
        <v>156327</v>
      </c>
      <c r="CJ13" s="141">
        <f t="shared" si="34"/>
        <v>156327</v>
      </c>
      <c r="CK13" s="141">
        <f t="shared" si="35"/>
        <v>0</v>
      </c>
      <c r="CL13" s="141">
        <f t="shared" si="36"/>
        <v>130133</v>
      </c>
      <c r="CM13" s="141">
        <f t="shared" si="37"/>
        <v>13562</v>
      </c>
      <c r="CN13" s="141">
        <f t="shared" si="38"/>
        <v>12632</v>
      </c>
      <c r="CO13" s="141">
        <f t="shared" si="39"/>
        <v>0</v>
      </c>
      <c r="CP13" s="141">
        <f t="shared" si="40"/>
        <v>0</v>
      </c>
      <c r="CQ13" s="141">
        <f t="shared" si="41"/>
        <v>408272</v>
      </c>
      <c r="CR13" s="141">
        <f t="shared" si="42"/>
        <v>96196</v>
      </c>
      <c r="CS13" s="141">
        <f t="shared" si="43"/>
        <v>96196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109716</v>
      </c>
      <c r="CX13" s="141">
        <f t="shared" si="48"/>
        <v>0</v>
      </c>
      <c r="CY13" s="141">
        <f t="shared" si="49"/>
        <v>101450</v>
      </c>
      <c r="CZ13" s="141">
        <f t="shared" si="50"/>
        <v>8266</v>
      </c>
      <c r="DA13" s="141">
        <f t="shared" si="51"/>
        <v>0</v>
      </c>
      <c r="DB13" s="141">
        <f t="shared" si="52"/>
        <v>202360</v>
      </c>
      <c r="DC13" s="141">
        <f t="shared" si="53"/>
        <v>0</v>
      </c>
      <c r="DD13" s="141">
        <f t="shared" si="54"/>
        <v>173529</v>
      </c>
      <c r="DE13" s="141">
        <f t="shared" si="55"/>
        <v>23795</v>
      </c>
      <c r="DF13" s="141">
        <f t="shared" si="56"/>
        <v>5036</v>
      </c>
      <c r="DG13" s="141">
        <f t="shared" si="57"/>
        <v>0</v>
      </c>
      <c r="DH13" s="141">
        <f t="shared" si="58"/>
        <v>0</v>
      </c>
      <c r="DI13" s="141">
        <f t="shared" si="59"/>
        <v>0</v>
      </c>
      <c r="DJ13" s="141">
        <f t="shared" si="60"/>
        <v>564599</v>
      </c>
    </row>
    <row r="14" spans="1:114" ht="12" customHeight="1">
      <c r="A14" s="142" t="s">
        <v>121</v>
      </c>
      <c r="B14" s="140" t="s">
        <v>427</v>
      </c>
      <c r="C14" s="142" t="s">
        <v>441</v>
      </c>
      <c r="D14" s="141">
        <f t="shared" si="6"/>
        <v>148683</v>
      </c>
      <c r="E14" s="141">
        <f t="shared" si="7"/>
        <v>73689</v>
      </c>
      <c r="F14" s="141">
        <v>0</v>
      </c>
      <c r="G14" s="141">
        <v>0</v>
      </c>
      <c r="H14" s="141">
        <v>39100</v>
      </c>
      <c r="I14" s="141">
        <v>34589</v>
      </c>
      <c r="J14" s="141">
        <v>137662</v>
      </c>
      <c r="K14" s="141">
        <v>0</v>
      </c>
      <c r="L14" s="141">
        <v>74994</v>
      </c>
      <c r="M14" s="141">
        <f t="shared" si="8"/>
        <v>29592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127005</v>
      </c>
      <c r="T14" s="141">
        <v>0</v>
      </c>
      <c r="U14" s="141">
        <v>29592</v>
      </c>
      <c r="V14" s="141">
        <f t="shared" si="10"/>
        <v>178275</v>
      </c>
      <c r="W14" s="141">
        <f t="shared" si="11"/>
        <v>73689</v>
      </c>
      <c r="X14" s="141">
        <f t="shared" si="12"/>
        <v>0</v>
      </c>
      <c r="Y14" s="141">
        <f t="shared" si="13"/>
        <v>0</v>
      </c>
      <c r="Z14" s="141">
        <f t="shared" si="14"/>
        <v>39100</v>
      </c>
      <c r="AA14" s="141">
        <f t="shared" si="15"/>
        <v>34589</v>
      </c>
      <c r="AB14" s="141">
        <f t="shared" si="16"/>
        <v>264667</v>
      </c>
      <c r="AC14" s="141">
        <f t="shared" si="17"/>
        <v>0</v>
      </c>
      <c r="AD14" s="141">
        <f t="shared" si="18"/>
        <v>104586</v>
      </c>
      <c r="AE14" s="141">
        <f t="shared" si="19"/>
        <v>41600</v>
      </c>
      <c r="AF14" s="141">
        <f t="shared" si="20"/>
        <v>41600</v>
      </c>
      <c r="AG14" s="141">
        <v>0</v>
      </c>
      <c r="AH14" s="141">
        <v>0</v>
      </c>
      <c r="AI14" s="141">
        <v>41600</v>
      </c>
      <c r="AJ14" s="141">
        <v>0</v>
      </c>
      <c r="AK14" s="141">
        <v>0</v>
      </c>
      <c r="AL14" s="141"/>
      <c r="AM14" s="141">
        <f t="shared" si="21"/>
        <v>233437</v>
      </c>
      <c r="AN14" s="141">
        <f t="shared" si="22"/>
        <v>124035</v>
      </c>
      <c r="AO14" s="141">
        <v>124035</v>
      </c>
      <c r="AP14" s="141">
        <v>0</v>
      </c>
      <c r="AQ14" s="141">
        <v>0</v>
      </c>
      <c r="AR14" s="141">
        <v>0</v>
      </c>
      <c r="AS14" s="141">
        <f t="shared" si="23"/>
        <v>80820</v>
      </c>
      <c r="AT14" s="141">
        <v>0</v>
      </c>
      <c r="AU14" s="141">
        <v>75296</v>
      </c>
      <c r="AV14" s="141">
        <v>5524</v>
      </c>
      <c r="AW14" s="141">
        <v>0</v>
      </c>
      <c r="AX14" s="141">
        <f t="shared" si="24"/>
        <v>28582</v>
      </c>
      <c r="AY14" s="141">
        <v>0</v>
      </c>
      <c r="AZ14" s="141">
        <v>28582</v>
      </c>
      <c r="BA14" s="141">
        <v>0</v>
      </c>
      <c r="BB14" s="141">
        <v>0</v>
      </c>
      <c r="BC14" s="141"/>
      <c r="BD14" s="141">
        <v>0</v>
      </c>
      <c r="BE14" s="141">
        <v>11308</v>
      </c>
      <c r="BF14" s="141">
        <f t="shared" si="25"/>
        <v>286345</v>
      </c>
      <c r="BG14" s="141">
        <f t="shared" si="26"/>
        <v>18354</v>
      </c>
      <c r="BH14" s="141">
        <f t="shared" si="27"/>
        <v>18354</v>
      </c>
      <c r="BI14" s="141">
        <v>0</v>
      </c>
      <c r="BJ14" s="141">
        <v>18354</v>
      </c>
      <c r="BK14" s="141">
        <v>0</v>
      </c>
      <c r="BL14" s="141">
        <v>0</v>
      </c>
      <c r="BM14" s="141">
        <v>0</v>
      </c>
      <c r="BN14" s="141"/>
      <c r="BO14" s="141">
        <f t="shared" si="28"/>
        <v>131752</v>
      </c>
      <c r="BP14" s="141">
        <f t="shared" si="29"/>
        <v>81685</v>
      </c>
      <c r="BQ14" s="141">
        <v>81685</v>
      </c>
      <c r="BR14" s="141">
        <v>0</v>
      </c>
      <c r="BS14" s="141">
        <v>0</v>
      </c>
      <c r="BT14" s="141">
        <v>0</v>
      </c>
      <c r="BU14" s="141">
        <f t="shared" si="30"/>
        <v>41688</v>
      </c>
      <c r="BV14" s="141">
        <v>0</v>
      </c>
      <c r="BW14" s="141">
        <v>41688</v>
      </c>
      <c r="BX14" s="141">
        <v>0</v>
      </c>
      <c r="BY14" s="141">
        <v>0</v>
      </c>
      <c r="BZ14" s="141">
        <f t="shared" si="31"/>
        <v>8379</v>
      </c>
      <c r="CA14" s="141">
        <v>0</v>
      </c>
      <c r="CB14" s="141">
        <v>8379</v>
      </c>
      <c r="CC14" s="141">
        <v>0</v>
      </c>
      <c r="CD14" s="141">
        <v>0</v>
      </c>
      <c r="CE14" s="141"/>
      <c r="CF14" s="141">
        <v>0</v>
      </c>
      <c r="CG14" s="141">
        <v>6491</v>
      </c>
      <c r="CH14" s="141">
        <f t="shared" si="32"/>
        <v>156597</v>
      </c>
      <c r="CI14" s="141">
        <f t="shared" si="33"/>
        <v>59954</v>
      </c>
      <c r="CJ14" s="141">
        <f t="shared" si="34"/>
        <v>59954</v>
      </c>
      <c r="CK14" s="141">
        <f t="shared" si="35"/>
        <v>0</v>
      </c>
      <c r="CL14" s="141">
        <f t="shared" si="36"/>
        <v>18354</v>
      </c>
      <c r="CM14" s="141">
        <f t="shared" si="37"/>
        <v>41600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365189</v>
      </c>
      <c r="CR14" s="141">
        <f t="shared" si="42"/>
        <v>205720</v>
      </c>
      <c r="CS14" s="141">
        <f t="shared" si="43"/>
        <v>205720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122508</v>
      </c>
      <c r="CX14" s="141">
        <f t="shared" si="48"/>
        <v>0</v>
      </c>
      <c r="CY14" s="141">
        <f t="shared" si="49"/>
        <v>116984</v>
      </c>
      <c r="CZ14" s="141">
        <f t="shared" si="50"/>
        <v>5524</v>
      </c>
      <c r="DA14" s="141">
        <f t="shared" si="51"/>
        <v>0</v>
      </c>
      <c r="DB14" s="141">
        <f t="shared" si="52"/>
        <v>36961</v>
      </c>
      <c r="DC14" s="141">
        <f t="shared" si="53"/>
        <v>0</v>
      </c>
      <c r="DD14" s="141">
        <f t="shared" si="54"/>
        <v>36961</v>
      </c>
      <c r="DE14" s="141">
        <f t="shared" si="55"/>
        <v>0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17799</v>
      </c>
      <c r="DJ14" s="141">
        <f t="shared" si="60"/>
        <v>442942</v>
      </c>
    </row>
    <row r="15" spans="1:114" ht="12" customHeight="1">
      <c r="A15" s="142" t="s">
        <v>121</v>
      </c>
      <c r="B15" s="140" t="s">
        <v>428</v>
      </c>
      <c r="C15" s="142" t="s">
        <v>442</v>
      </c>
      <c r="D15" s="141">
        <f t="shared" si="6"/>
        <v>637875</v>
      </c>
      <c r="E15" s="141">
        <f t="shared" si="7"/>
        <v>627809</v>
      </c>
      <c r="F15" s="141">
        <v>140769</v>
      </c>
      <c r="G15" s="141">
        <v>0</v>
      </c>
      <c r="H15" s="141">
        <v>253200</v>
      </c>
      <c r="I15" s="141">
        <v>136646</v>
      </c>
      <c r="J15" s="141">
        <v>756273</v>
      </c>
      <c r="K15" s="141">
        <v>97194</v>
      </c>
      <c r="L15" s="141">
        <v>10066</v>
      </c>
      <c r="M15" s="141">
        <f t="shared" si="8"/>
        <v>3629</v>
      </c>
      <c r="N15" s="141">
        <f t="shared" si="9"/>
        <v>1550</v>
      </c>
      <c r="O15" s="141">
        <v>0</v>
      </c>
      <c r="P15" s="141">
        <v>0</v>
      </c>
      <c r="Q15" s="141">
        <v>0</v>
      </c>
      <c r="R15" s="141">
        <v>97</v>
      </c>
      <c r="S15" s="141">
        <v>296986</v>
      </c>
      <c r="T15" s="141">
        <v>1453</v>
      </c>
      <c r="U15" s="141">
        <v>2079</v>
      </c>
      <c r="V15" s="141">
        <f t="shared" si="10"/>
        <v>641504</v>
      </c>
      <c r="W15" s="141">
        <f t="shared" si="11"/>
        <v>629359</v>
      </c>
      <c r="X15" s="141">
        <f t="shared" si="12"/>
        <v>140769</v>
      </c>
      <c r="Y15" s="141">
        <f t="shared" si="13"/>
        <v>0</v>
      </c>
      <c r="Z15" s="141">
        <f t="shared" si="14"/>
        <v>253200</v>
      </c>
      <c r="AA15" s="141">
        <f t="shared" si="15"/>
        <v>136743</v>
      </c>
      <c r="AB15" s="141">
        <f t="shared" si="16"/>
        <v>1053259</v>
      </c>
      <c r="AC15" s="141">
        <f t="shared" si="17"/>
        <v>98647</v>
      </c>
      <c r="AD15" s="141">
        <f t="shared" si="18"/>
        <v>12145</v>
      </c>
      <c r="AE15" s="141">
        <f t="shared" si="19"/>
        <v>435535</v>
      </c>
      <c r="AF15" s="141">
        <f t="shared" si="20"/>
        <v>426129</v>
      </c>
      <c r="AG15" s="141">
        <v>0</v>
      </c>
      <c r="AH15" s="141">
        <v>426129</v>
      </c>
      <c r="AI15" s="141">
        <v>0</v>
      </c>
      <c r="AJ15" s="141">
        <v>0</v>
      </c>
      <c r="AK15" s="141">
        <v>9406</v>
      </c>
      <c r="AL15" s="141"/>
      <c r="AM15" s="141">
        <f t="shared" si="21"/>
        <v>943850</v>
      </c>
      <c r="AN15" s="141">
        <f t="shared" si="22"/>
        <v>96093</v>
      </c>
      <c r="AO15" s="141">
        <v>84852</v>
      </c>
      <c r="AP15" s="141">
        <v>0</v>
      </c>
      <c r="AQ15" s="141">
        <v>9423</v>
      </c>
      <c r="AR15" s="141">
        <v>1818</v>
      </c>
      <c r="AS15" s="141">
        <f t="shared" si="23"/>
        <v>504629</v>
      </c>
      <c r="AT15" s="141">
        <v>8414</v>
      </c>
      <c r="AU15" s="141">
        <v>485207</v>
      </c>
      <c r="AV15" s="141">
        <v>11008</v>
      </c>
      <c r="AW15" s="141">
        <v>0</v>
      </c>
      <c r="AX15" s="141">
        <f t="shared" si="24"/>
        <v>343128</v>
      </c>
      <c r="AY15" s="141">
        <v>101210</v>
      </c>
      <c r="AZ15" s="141">
        <v>216836</v>
      </c>
      <c r="BA15" s="141">
        <v>694</v>
      </c>
      <c r="BB15" s="141">
        <v>24388</v>
      </c>
      <c r="BC15" s="141"/>
      <c r="BD15" s="141">
        <v>0</v>
      </c>
      <c r="BE15" s="141">
        <v>14763</v>
      </c>
      <c r="BF15" s="141">
        <f t="shared" si="25"/>
        <v>1394148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295858</v>
      </c>
      <c r="BP15" s="141">
        <f t="shared" si="29"/>
        <v>55144</v>
      </c>
      <c r="BQ15" s="141">
        <v>52093</v>
      </c>
      <c r="BR15" s="141">
        <v>0</v>
      </c>
      <c r="BS15" s="141">
        <v>3051</v>
      </c>
      <c r="BT15" s="141">
        <v>0</v>
      </c>
      <c r="BU15" s="141">
        <f t="shared" si="30"/>
        <v>169204</v>
      </c>
      <c r="BV15" s="141">
        <v>0</v>
      </c>
      <c r="BW15" s="141">
        <v>169204</v>
      </c>
      <c r="BX15" s="141">
        <v>0</v>
      </c>
      <c r="BY15" s="141">
        <v>0</v>
      </c>
      <c r="BZ15" s="141">
        <f t="shared" si="31"/>
        <v>71510</v>
      </c>
      <c r="CA15" s="141">
        <v>0</v>
      </c>
      <c r="CB15" s="141">
        <v>69177</v>
      </c>
      <c r="CC15" s="141">
        <v>0</v>
      </c>
      <c r="CD15" s="141">
        <v>2333</v>
      </c>
      <c r="CE15" s="141"/>
      <c r="CF15" s="141">
        <v>0</v>
      </c>
      <c r="CG15" s="141">
        <v>4757</v>
      </c>
      <c r="CH15" s="141">
        <f t="shared" si="32"/>
        <v>300615</v>
      </c>
      <c r="CI15" s="141">
        <f t="shared" si="33"/>
        <v>435535</v>
      </c>
      <c r="CJ15" s="141">
        <f t="shared" si="34"/>
        <v>426129</v>
      </c>
      <c r="CK15" s="141">
        <f t="shared" si="35"/>
        <v>0</v>
      </c>
      <c r="CL15" s="141">
        <f t="shared" si="36"/>
        <v>426129</v>
      </c>
      <c r="CM15" s="141">
        <f t="shared" si="37"/>
        <v>0</v>
      </c>
      <c r="CN15" s="141">
        <f t="shared" si="38"/>
        <v>0</v>
      </c>
      <c r="CO15" s="141">
        <f t="shared" si="39"/>
        <v>9406</v>
      </c>
      <c r="CP15" s="141">
        <f t="shared" si="40"/>
        <v>0</v>
      </c>
      <c r="CQ15" s="141">
        <f t="shared" si="41"/>
        <v>1239708</v>
      </c>
      <c r="CR15" s="141">
        <f t="shared" si="42"/>
        <v>151237</v>
      </c>
      <c r="CS15" s="141">
        <f t="shared" si="43"/>
        <v>136945</v>
      </c>
      <c r="CT15" s="141">
        <f t="shared" si="44"/>
        <v>0</v>
      </c>
      <c r="CU15" s="141">
        <f t="shared" si="45"/>
        <v>12474</v>
      </c>
      <c r="CV15" s="141">
        <f t="shared" si="46"/>
        <v>1818</v>
      </c>
      <c r="CW15" s="141">
        <f t="shared" si="47"/>
        <v>673833</v>
      </c>
      <c r="CX15" s="141">
        <f t="shared" si="48"/>
        <v>8414</v>
      </c>
      <c r="CY15" s="141">
        <f t="shared" si="49"/>
        <v>654411</v>
      </c>
      <c r="CZ15" s="141">
        <f t="shared" si="50"/>
        <v>11008</v>
      </c>
      <c r="DA15" s="141">
        <f t="shared" si="51"/>
        <v>0</v>
      </c>
      <c r="DB15" s="141">
        <f t="shared" si="52"/>
        <v>414638</v>
      </c>
      <c r="DC15" s="141">
        <f t="shared" si="53"/>
        <v>101210</v>
      </c>
      <c r="DD15" s="141">
        <f t="shared" si="54"/>
        <v>286013</v>
      </c>
      <c r="DE15" s="141">
        <f t="shared" si="55"/>
        <v>694</v>
      </c>
      <c r="DF15" s="141">
        <f t="shared" si="56"/>
        <v>26721</v>
      </c>
      <c r="DG15" s="141">
        <f t="shared" si="57"/>
        <v>0</v>
      </c>
      <c r="DH15" s="141">
        <f t="shared" si="58"/>
        <v>0</v>
      </c>
      <c r="DI15" s="141">
        <f t="shared" si="59"/>
        <v>19520</v>
      </c>
      <c r="DJ15" s="141">
        <f t="shared" si="60"/>
        <v>1694763</v>
      </c>
    </row>
    <row r="16" spans="1:114" ht="12" customHeight="1">
      <c r="A16" s="142" t="s">
        <v>121</v>
      </c>
      <c r="B16" s="140" t="s">
        <v>429</v>
      </c>
      <c r="C16" s="142" t="s">
        <v>443</v>
      </c>
      <c r="D16" s="141">
        <f t="shared" si="6"/>
        <v>124241</v>
      </c>
      <c r="E16" s="141">
        <f t="shared" si="7"/>
        <v>58404</v>
      </c>
      <c r="F16" s="141">
        <v>0</v>
      </c>
      <c r="G16" s="141">
        <v>0</v>
      </c>
      <c r="H16" s="141">
        <v>0</v>
      </c>
      <c r="I16" s="141">
        <v>58404</v>
      </c>
      <c r="J16" s="141">
        <v>713315</v>
      </c>
      <c r="K16" s="141">
        <v>0</v>
      </c>
      <c r="L16" s="141">
        <v>65837</v>
      </c>
      <c r="M16" s="141">
        <f t="shared" si="8"/>
        <v>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186682</v>
      </c>
      <c r="T16" s="141">
        <v>0</v>
      </c>
      <c r="U16" s="141">
        <v>0</v>
      </c>
      <c r="V16" s="141">
        <f t="shared" si="10"/>
        <v>124241</v>
      </c>
      <c r="W16" s="141">
        <f t="shared" si="11"/>
        <v>58404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58404</v>
      </c>
      <c r="AB16" s="141">
        <f t="shared" si="16"/>
        <v>899997</v>
      </c>
      <c r="AC16" s="141">
        <f t="shared" si="17"/>
        <v>0</v>
      </c>
      <c r="AD16" s="141">
        <f t="shared" si="18"/>
        <v>65837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835014</v>
      </c>
      <c r="AN16" s="141">
        <f t="shared" si="22"/>
        <v>640323</v>
      </c>
      <c r="AO16" s="141">
        <v>132806</v>
      </c>
      <c r="AP16" s="141">
        <v>0</v>
      </c>
      <c r="AQ16" s="141">
        <v>507517</v>
      </c>
      <c r="AR16" s="141">
        <v>0</v>
      </c>
      <c r="AS16" s="141">
        <f t="shared" si="23"/>
        <v>187341</v>
      </c>
      <c r="AT16" s="141">
        <v>0</v>
      </c>
      <c r="AU16" s="141">
        <v>158130</v>
      </c>
      <c r="AV16" s="141">
        <v>29211</v>
      </c>
      <c r="AW16" s="141">
        <v>0</v>
      </c>
      <c r="AX16" s="141">
        <f t="shared" si="24"/>
        <v>7350</v>
      </c>
      <c r="AY16" s="141">
        <v>0</v>
      </c>
      <c r="AZ16" s="141">
        <v>0</v>
      </c>
      <c r="BA16" s="141">
        <v>0</v>
      </c>
      <c r="BB16" s="141">
        <v>7350</v>
      </c>
      <c r="BC16" s="141"/>
      <c r="BD16" s="141">
        <v>0</v>
      </c>
      <c r="BE16" s="141">
        <v>2542</v>
      </c>
      <c r="BF16" s="141">
        <f t="shared" si="25"/>
        <v>837556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185487</v>
      </c>
      <c r="BP16" s="141">
        <f t="shared" si="29"/>
        <v>167224</v>
      </c>
      <c r="BQ16" s="141">
        <v>48899</v>
      </c>
      <c r="BR16" s="141">
        <v>0</v>
      </c>
      <c r="BS16" s="141">
        <v>118325</v>
      </c>
      <c r="BT16" s="141">
        <v>0</v>
      </c>
      <c r="BU16" s="141">
        <f t="shared" si="30"/>
        <v>18263</v>
      </c>
      <c r="BV16" s="141">
        <v>0</v>
      </c>
      <c r="BW16" s="141">
        <v>18263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/>
      <c r="CF16" s="141">
        <v>0</v>
      </c>
      <c r="CG16" s="141">
        <v>1195</v>
      </c>
      <c r="CH16" s="141">
        <f t="shared" si="32"/>
        <v>186682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1020501</v>
      </c>
      <c r="CR16" s="141">
        <f t="shared" si="42"/>
        <v>807547</v>
      </c>
      <c r="CS16" s="141">
        <f t="shared" si="43"/>
        <v>181705</v>
      </c>
      <c r="CT16" s="141">
        <f t="shared" si="44"/>
        <v>0</v>
      </c>
      <c r="CU16" s="141">
        <f t="shared" si="45"/>
        <v>625842</v>
      </c>
      <c r="CV16" s="141">
        <f t="shared" si="46"/>
        <v>0</v>
      </c>
      <c r="CW16" s="141">
        <f t="shared" si="47"/>
        <v>205604</v>
      </c>
      <c r="CX16" s="141">
        <f t="shared" si="48"/>
        <v>0</v>
      </c>
      <c r="CY16" s="141">
        <f t="shared" si="49"/>
        <v>176393</v>
      </c>
      <c r="CZ16" s="141">
        <f t="shared" si="50"/>
        <v>29211</v>
      </c>
      <c r="DA16" s="141">
        <f t="shared" si="51"/>
        <v>0</v>
      </c>
      <c r="DB16" s="141">
        <f t="shared" si="52"/>
        <v>7350</v>
      </c>
      <c r="DC16" s="141">
        <f t="shared" si="53"/>
        <v>0</v>
      </c>
      <c r="DD16" s="141">
        <f t="shared" si="54"/>
        <v>0</v>
      </c>
      <c r="DE16" s="141">
        <f t="shared" si="55"/>
        <v>0</v>
      </c>
      <c r="DF16" s="141">
        <f t="shared" si="56"/>
        <v>7350</v>
      </c>
      <c r="DG16" s="141">
        <f t="shared" si="57"/>
        <v>0</v>
      </c>
      <c r="DH16" s="141">
        <f t="shared" si="58"/>
        <v>0</v>
      </c>
      <c r="DI16" s="141">
        <f t="shared" si="59"/>
        <v>3737</v>
      </c>
      <c r="DJ16" s="141">
        <f t="shared" si="60"/>
        <v>1024238</v>
      </c>
    </row>
    <row r="17" spans="1:114" ht="12" customHeight="1">
      <c r="A17" s="142" t="s">
        <v>121</v>
      </c>
      <c r="B17" s="140" t="s">
        <v>430</v>
      </c>
      <c r="C17" s="142" t="s">
        <v>444</v>
      </c>
      <c r="D17" s="141">
        <f t="shared" si="6"/>
        <v>265652</v>
      </c>
      <c r="E17" s="141">
        <f t="shared" si="7"/>
        <v>146106</v>
      </c>
      <c r="F17" s="141">
        <v>0</v>
      </c>
      <c r="G17" s="141">
        <v>0</v>
      </c>
      <c r="H17" s="141">
        <v>0</v>
      </c>
      <c r="I17" s="141">
        <v>100552</v>
      </c>
      <c r="J17" s="141">
        <v>630743</v>
      </c>
      <c r="K17" s="141">
        <v>45554</v>
      </c>
      <c r="L17" s="141">
        <v>119546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202258</v>
      </c>
      <c r="T17" s="141">
        <v>0</v>
      </c>
      <c r="U17" s="141">
        <v>0</v>
      </c>
      <c r="V17" s="141">
        <f t="shared" si="10"/>
        <v>265652</v>
      </c>
      <c r="W17" s="141">
        <f t="shared" si="11"/>
        <v>146106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100552</v>
      </c>
      <c r="AB17" s="141">
        <f t="shared" si="16"/>
        <v>833001</v>
      </c>
      <c r="AC17" s="141">
        <f t="shared" si="17"/>
        <v>45554</v>
      </c>
      <c r="AD17" s="141">
        <f t="shared" si="18"/>
        <v>119546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/>
      <c r="AM17" s="141">
        <f t="shared" si="21"/>
        <v>881123</v>
      </c>
      <c r="AN17" s="141">
        <f t="shared" si="22"/>
        <v>177267</v>
      </c>
      <c r="AO17" s="141">
        <v>126246</v>
      </c>
      <c r="AP17" s="141">
        <v>0</v>
      </c>
      <c r="AQ17" s="141">
        <v>51021</v>
      </c>
      <c r="AR17" s="141">
        <v>0</v>
      </c>
      <c r="AS17" s="141">
        <f t="shared" si="23"/>
        <v>474446</v>
      </c>
      <c r="AT17" s="141">
        <v>0</v>
      </c>
      <c r="AU17" s="141">
        <v>410526</v>
      </c>
      <c r="AV17" s="141">
        <v>63920</v>
      </c>
      <c r="AW17" s="141">
        <v>0</v>
      </c>
      <c r="AX17" s="141">
        <f t="shared" si="24"/>
        <v>229410</v>
      </c>
      <c r="AY17" s="141">
        <v>0</v>
      </c>
      <c r="AZ17" s="141">
        <v>203326</v>
      </c>
      <c r="BA17" s="141">
        <v>18966</v>
      </c>
      <c r="BB17" s="141">
        <v>7118</v>
      </c>
      <c r="BC17" s="141"/>
      <c r="BD17" s="141">
        <v>0</v>
      </c>
      <c r="BE17" s="141">
        <v>15272</v>
      </c>
      <c r="BF17" s="141">
        <f t="shared" si="25"/>
        <v>896395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157374</v>
      </c>
      <c r="BP17" s="141">
        <f t="shared" si="29"/>
        <v>41553</v>
      </c>
      <c r="BQ17" s="141">
        <v>34628</v>
      </c>
      <c r="BR17" s="141">
        <v>0</v>
      </c>
      <c r="BS17" s="141">
        <v>6925</v>
      </c>
      <c r="BT17" s="141">
        <v>0</v>
      </c>
      <c r="BU17" s="141">
        <f t="shared" si="30"/>
        <v>71786</v>
      </c>
      <c r="BV17" s="141">
        <v>0</v>
      </c>
      <c r="BW17" s="141">
        <v>71786</v>
      </c>
      <c r="BX17" s="141">
        <v>0</v>
      </c>
      <c r="BY17" s="141">
        <v>0</v>
      </c>
      <c r="BZ17" s="141">
        <f t="shared" si="31"/>
        <v>44035</v>
      </c>
      <c r="CA17" s="141">
        <v>0</v>
      </c>
      <c r="CB17" s="141">
        <v>44035</v>
      </c>
      <c r="CC17" s="141">
        <v>0</v>
      </c>
      <c r="CD17" s="141">
        <v>0</v>
      </c>
      <c r="CE17" s="141"/>
      <c r="CF17" s="141">
        <v>0</v>
      </c>
      <c r="CG17" s="141">
        <v>44884</v>
      </c>
      <c r="CH17" s="141">
        <f t="shared" si="32"/>
        <v>202258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1038497</v>
      </c>
      <c r="CR17" s="141">
        <f t="shared" si="42"/>
        <v>218820</v>
      </c>
      <c r="CS17" s="141">
        <f t="shared" si="43"/>
        <v>160874</v>
      </c>
      <c r="CT17" s="141">
        <f t="shared" si="44"/>
        <v>0</v>
      </c>
      <c r="CU17" s="141">
        <f t="shared" si="45"/>
        <v>57946</v>
      </c>
      <c r="CV17" s="141">
        <f t="shared" si="46"/>
        <v>0</v>
      </c>
      <c r="CW17" s="141">
        <f t="shared" si="47"/>
        <v>546232</v>
      </c>
      <c r="CX17" s="141">
        <f t="shared" si="48"/>
        <v>0</v>
      </c>
      <c r="CY17" s="141">
        <f t="shared" si="49"/>
        <v>482312</v>
      </c>
      <c r="CZ17" s="141">
        <f t="shared" si="50"/>
        <v>63920</v>
      </c>
      <c r="DA17" s="141">
        <f t="shared" si="51"/>
        <v>0</v>
      </c>
      <c r="DB17" s="141">
        <f t="shared" si="52"/>
        <v>273445</v>
      </c>
      <c r="DC17" s="141">
        <f t="shared" si="53"/>
        <v>0</v>
      </c>
      <c r="DD17" s="141">
        <f t="shared" si="54"/>
        <v>247361</v>
      </c>
      <c r="DE17" s="141">
        <f t="shared" si="55"/>
        <v>18966</v>
      </c>
      <c r="DF17" s="141">
        <f t="shared" si="56"/>
        <v>7118</v>
      </c>
      <c r="DG17" s="141">
        <f t="shared" si="57"/>
        <v>0</v>
      </c>
      <c r="DH17" s="141">
        <f t="shared" si="58"/>
        <v>0</v>
      </c>
      <c r="DI17" s="141">
        <f t="shared" si="59"/>
        <v>60156</v>
      </c>
      <c r="DJ17" s="141">
        <f t="shared" si="60"/>
        <v>1098653</v>
      </c>
    </row>
    <row r="18" spans="1:114" ht="12" customHeight="1">
      <c r="A18" s="142" t="s">
        <v>121</v>
      </c>
      <c r="B18" s="140" t="s">
        <v>431</v>
      </c>
      <c r="C18" s="142" t="s">
        <v>445</v>
      </c>
      <c r="D18" s="141">
        <f t="shared" si="6"/>
        <v>86213</v>
      </c>
      <c r="E18" s="141">
        <f t="shared" si="7"/>
        <v>86213</v>
      </c>
      <c r="F18" s="141">
        <v>0</v>
      </c>
      <c r="G18" s="141">
        <v>0</v>
      </c>
      <c r="H18" s="141">
        <v>0</v>
      </c>
      <c r="I18" s="141">
        <v>18227</v>
      </c>
      <c r="J18" s="141">
        <v>377603</v>
      </c>
      <c r="K18" s="141">
        <v>67986</v>
      </c>
      <c r="L18" s="141">
        <v>0</v>
      </c>
      <c r="M18" s="141">
        <f t="shared" si="8"/>
        <v>63440</v>
      </c>
      <c r="N18" s="141">
        <f t="shared" si="9"/>
        <v>63440</v>
      </c>
      <c r="O18" s="141">
        <v>0</v>
      </c>
      <c r="P18" s="141">
        <v>0</v>
      </c>
      <c r="Q18" s="141">
        <v>0</v>
      </c>
      <c r="R18" s="141">
        <v>43624</v>
      </c>
      <c r="S18" s="141">
        <v>371286</v>
      </c>
      <c r="T18" s="141">
        <v>19816</v>
      </c>
      <c r="U18" s="141">
        <v>0</v>
      </c>
      <c r="V18" s="141">
        <f t="shared" si="10"/>
        <v>149653</v>
      </c>
      <c r="W18" s="141">
        <f t="shared" si="11"/>
        <v>149653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61851</v>
      </c>
      <c r="AB18" s="141">
        <f t="shared" si="16"/>
        <v>748889</v>
      </c>
      <c r="AC18" s="141">
        <f t="shared" si="17"/>
        <v>87802</v>
      </c>
      <c r="AD18" s="141">
        <f t="shared" si="18"/>
        <v>0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/>
      <c r="AM18" s="141">
        <f t="shared" si="21"/>
        <v>463816</v>
      </c>
      <c r="AN18" s="141">
        <f t="shared" si="22"/>
        <v>5057</v>
      </c>
      <c r="AO18" s="141">
        <v>5057</v>
      </c>
      <c r="AP18" s="141">
        <v>0</v>
      </c>
      <c r="AQ18" s="141">
        <v>0</v>
      </c>
      <c r="AR18" s="141">
        <v>0</v>
      </c>
      <c r="AS18" s="141">
        <f t="shared" si="23"/>
        <v>321102</v>
      </c>
      <c r="AT18" s="141">
        <v>0</v>
      </c>
      <c r="AU18" s="141">
        <v>321102</v>
      </c>
      <c r="AV18" s="141">
        <v>0</v>
      </c>
      <c r="AW18" s="141">
        <v>0</v>
      </c>
      <c r="AX18" s="141">
        <f t="shared" si="24"/>
        <v>137657</v>
      </c>
      <c r="AY18" s="141">
        <v>0</v>
      </c>
      <c r="AZ18" s="141">
        <v>137657</v>
      </c>
      <c r="BA18" s="141">
        <v>0</v>
      </c>
      <c r="BB18" s="141">
        <v>0</v>
      </c>
      <c r="BC18" s="141"/>
      <c r="BD18" s="141">
        <v>0</v>
      </c>
      <c r="BE18" s="141">
        <v>0</v>
      </c>
      <c r="BF18" s="141">
        <f t="shared" si="25"/>
        <v>463816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434726</v>
      </c>
      <c r="BP18" s="141">
        <f t="shared" si="29"/>
        <v>66703</v>
      </c>
      <c r="BQ18" s="141">
        <v>23967</v>
      </c>
      <c r="BR18" s="141">
        <v>42736</v>
      </c>
      <c r="BS18" s="141">
        <v>0</v>
      </c>
      <c r="BT18" s="141">
        <v>0</v>
      </c>
      <c r="BU18" s="141">
        <f t="shared" si="30"/>
        <v>8283</v>
      </c>
      <c r="BV18" s="141">
        <v>8283</v>
      </c>
      <c r="BW18" s="141">
        <v>0</v>
      </c>
      <c r="BX18" s="141">
        <v>0</v>
      </c>
      <c r="BY18" s="141">
        <v>0</v>
      </c>
      <c r="BZ18" s="141">
        <f t="shared" si="31"/>
        <v>359740</v>
      </c>
      <c r="CA18" s="141">
        <v>0</v>
      </c>
      <c r="CB18" s="141">
        <v>0</v>
      </c>
      <c r="CC18" s="141">
        <v>359740</v>
      </c>
      <c r="CD18" s="141">
        <v>0</v>
      </c>
      <c r="CE18" s="141"/>
      <c r="CF18" s="141">
        <v>0</v>
      </c>
      <c r="CG18" s="141">
        <v>0</v>
      </c>
      <c r="CH18" s="141">
        <f t="shared" si="32"/>
        <v>434726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898542</v>
      </c>
      <c r="CR18" s="141">
        <f t="shared" si="42"/>
        <v>71760</v>
      </c>
      <c r="CS18" s="141">
        <f t="shared" si="43"/>
        <v>29024</v>
      </c>
      <c r="CT18" s="141">
        <f t="shared" si="44"/>
        <v>42736</v>
      </c>
      <c r="CU18" s="141">
        <f t="shared" si="45"/>
        <v>0</v>
      </c>
      <c r="CV18" s="141">
        <f t="shared" si="46"/>
        <v>0</v>
      </c>
      <c r="CW18" s="141">
        <f t="shared" si="47"/>
        <v>329385</v>
      </c>
      <c r="CX18" s="141">
        <f t="shared" si="48"/>
        <v>8283</v>
      </c>
      <c r="CY18" s="141">
        <f t="shared" si="49"/>
        <v>321102</v>
      </c>
      <c r="CZ18" s="141">
        <f t="shared" si="50"/>
        <v>0</v>
      </c>
      <c r="DA18" s="141">
        <f t="shared" si="51"/>
        <v>0</v>
      </c>
      <c r="DB18" s="141">
        <f t="shared" si="52"/>
        <v>497397</v>
      </c>
      <c r="DC18" s="141">
        <f t="shared" si="53"/>
        <v>0</v>
      </c>
      <c r="DD18" s="141">
        <f t="shared" si="54"/>
        <v>137657</v>
      </c>
      <c r="DE18" s="141">
        <f t="shared" si="55"/>
        <v>359740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0</v>
      </c>
      <c r="DJ18" s="141">
        <f t="shared" si="60"/>
        <v>898542</v>
      </c>
    </row>
    <row r="19" spans="1:114" ht="12" customHeight="1">
      <c r="A19" s="142" t="s">
        <v>121</v>
      </c>
      <c r="B19" s="140" t="s">
        <v>432</v>
      </c>
      <c r="C19" s="142" t="s">
        <v>446</v>
      </c>
      <c r="D19" s="141">
        <f t="shared" si="6"/>
        <v>191797</v>
      </c>
      <c r="E19" s="141">
        <f t="shared" si="7"/>
        <v>191797</v>
      </c>
      <c r="F19" s="141">
        <v>0</v>
      </c>
      <c r="G19" s="141">
        <v>0</v>
      </c>
      <c r="H19" s="141">
        <v>0</v>
      </c>
      <c r="I19" s="141">
        <v>178361</v>
      </c>
      <c r="J19" s="141">
        <v>538949</v>
      </c>
      <c r="K19" s="141">
        <v>13436</v>
      </c>
      <c r="L19" s="141">
        <v>0</v>
      </c>
      <c r="M19" s="141">
        <f t="shared" si="8"/>
        <v>0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188194</v>
      </c>
      <c r="T19" s="141">
        <v>0</v>
      </c>
      <c r="U19" s="141">
        <v>0</v>
      </c>
      <c r="V19" s="141">
        <f t="shared" si="10"/>
        <v>191797</v>
      </c>
      <c r="W19" s="141">
        <f t="shared" si="11"/>
        <v>191797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178361</v>
      </c>
      <c r="AB19" s="141">
        <f t="shared" si="16"/>
        <v>727143</v>
      </c>
      <c r="AC19" s="141">
        <f t="shared" si="17"/>
        <v>13436</v>
      </c>
      <c r="AD19" s="141">
        <f t="shared" si="18"/>
        <v>0</v>
      </c>
      <c r="AE19" s="141">
        <f t="shared" si="19"/>
        <v>38679</v>
      </c>
      <c r="AF19" s="141">
        <f t="shared" si="20"/>
        <v>38679</v>
      </c>
      <c r="AG19" s="141">
        <v>0</v>
      </c>
      <c r="AH19" s="141">
        <v>0</v>
      </c>
      <c r="AI19" s="141">
        <v>1089</v>
      </c>
      <c r="AJ19" s="141">
        <v>37590</v>
      </c>
      <c r="AK19" s="141">
        <v>0</v>
      </c>
      <c r="AL19" s="141"/>
      <c r="AM19" s="141">
        <f t="shared" si="21"/>
        <v>670000</v>
      </c>
      <c r="AN19" s="141">
        <f t="shared" si="22"/>
        <v>159191</v>
      </c>
      <c r="AO19" s="141">
        <v>76171</v>
      </c>
      <c r="AP19" s="141">
        <v>0</v>
      </c>
      <c r="AQ19" s="141">
        <v>83020</v>
      </c>
      <c r="AR19" s="141">
        <v>0</v>
      </c>
      <c r="AS19" s="141">
        <f t="shared" si="23"/>
        <v>313865</v>
      </c>
      <c r="AT19" s="141">
        <v>0</v>
      </c>
      <c r="AU19" s="141">
        <v>313865</v>
      </c>
      <c r="AV19" s="141">
        <v>0</v>
      </c>
      <c r="AW19" s="141">
        <v>0</v>
      </c>
      <c r="AX19" s="141">
        <f t="shared" si="24"/>
        <v>196944</v>
      </c>
      <c r="AY19" s="141">
        <v>0</v>
      </c>
      <c r="AZ19" s="141">
        <v>146096</v>
      </c>
      <c r="BA19" s="141">
        <v>46940</v>
      </c>
      <c r="BB19" s="141">
        <v>3908</v>
      </c>
      <c r="BC19" s="141"/>
      <c r="BD19" s="141">
        <v>0</v>
      </c>
      <c r="BE19" s="141">
        <v>22067</v>
      </c>
      <c r="BF19" s="141">
        <f t="shared" si="25"/>
        <v>730746</v>
      </c>
      <c r="BG19" s="141">
        <f t="shared" si="26"/>
        <v>6493</v>
      </c>
      <c r="BH19" s="141">
        <f t="shared" si="27"/>
        <v>6493</v>
      </c>
      <c r="BI19" s="141">
        <v>0</v>
      </c>
      <c r="BJ19" s="141">
        <v>0</v>
      </c>
      <c r="BK19" s="141">
        <v>0</v>
      </c>
      <c r="BL19" s="141">
        <v>6493</v>
      </c>
      <c r="BM19" s="141">
        <v>0</v>
      </c>
      <c r="BN19" s="141"/>
      <c r="BO19" s="141">
        <f t="shared" si="28"/>
        <v>169626</v>
      </c>
      <c r="BP19" s="141">
        <f t="shared" si="29"/>
        <v>27127</v>
      </c>
      <c r="BQ19" s="141">
        <v>27127</v>
      </c>
      <c r="BR19" s="141">
        <v>0</v>
      </c>
      <c r="BS19" s="141">
        <v>0</v>
      </c>
      <c r="BT19" s="141">
        <v>0</v>
      </c>
      <c r="BU19" s="141">
        <f t="shared" si="30"/>
        <v>103408</v>
      </c>
      <c r="BV19" s="141">
        <v>198</v>
      </c>
      <c r="BW19" s="141">
        <v>103210</v>
      </c>
      <c r="BX19" s="141">
        <v>0</v>
      </c>
      <c r="BY19" s="141">
        <v>0</v>
      </c>
      <c r="BZ19" s="141">
        <f t="shared" si="31"/>
        <v>39091</v>
      </c>
      <c r="CA19" s="141">
        <v>0</v>
      </c>
      <c r="CB19" s="141">
        <v>28055</v>
      </c>
      <c r="CC19" s="141">
        <v>11005</v>
      </c>
      <c r="CD19" s="141">
        <v>31</v>
      </c>
      <c r="CE19" s="141"/>
      <c r="CF19" s="141">
        <v>0</v>
      </c>
      <c r="CG19" s="141">
        <v>12075</v>
      </c>
      <c r="CH19" s="141">
        <f t="shared" si="32"/>
        <v>188194</v>
      </c>
      <c r="CI19" s="141">
        <f t="shared" si="33"/>
        <v>45172</v>
      </c>
      <c r="CJ19" s="141">
        <f t="shared" si="34"/>
        <v>45172</v>
      </c>
      <c r="CK19" s="141">
        <f t="shared" si="35"/>
        <v>0</v>
      </c>
      <c r="CL19" s="141">
        <f t="shared" si="36"/>
        <v>0</v>
      </c>
      <c r="CM19" s="141">
        <f t="shared" si="37"/>
        <v>1089</v>
      </c>
      <c r="CN19" s="141">
        <f t="shared" si="38"/>
        <v>44083</v>
      </c>
      <c r="CO19" s="141">
        <f t="shared" si="39"/>
        <v>0</v>
      </c>
      <c r="CP19" s="141">
        <f t="shared" si="40"/>
        <v>0</v>
      </c>
      <c r="CQ19" s="141">
        <f t="shared" si="41"/>
        <v>839626</v>
      </c>
      <c r="CR19" s="141">
        <f t="shared" si="42"/>
        <v>186318</v>
      </c>
      <c r="CS19" s="141">
        <f t="shared" si="43"/>
        <v>103298</v>
      </c>
      <c r="CT19" s="141">
        <f t="shared" si="44"/>
        <v>0</v>
      </c>
      <c r="CU19" s="141">
        <f t="shared" si="45"/>
        <v>83020</v>
      </c>
      <c r="CV19" s="141">
        <f t="shared" si="46"/>
        <v>0</v>
      </c>
      <c r="CW19" s="141">
        <f t="shared" si="47"/>
        <v>417273</v>
      </c>
      <c r="CX19" s="141">
        <f t="shared" si="48"/>
        <v>198</v>
      </c>
      <c r="CY19" s="141">
        <f t="shared" si="49"/>
        <v>417075</v>
      </c>
      <c r="CZ19" s="141">
        <f t="shared" si="50"/>
        <v>0</v>
      </c>
      <c r="DA19" s="141">
        <f t="shared" si="51"/>
        <v>0</v>
      </c>
      <c r="DB19" s="141">
        <f t="shared" si="52"/>
        <v>236035</v>
      </c>
      <c r="DC19" s="141">
        <f t="shared" si="53"/>
        <v>0</v>
      </c>
      <c r="DD19" s="141">
        <f t="shared" si="54"/>
        <v>174151</v>
      </c>
      <c r="DE19" s="141">
        <f t="shared" si="55"/>
        <v>57945</v>
      </c>
      <c r="DF19" s="141">
        <f t="shared" si="56"/>
        <v>3939</v>
      </c>
      <c r="DG19" s="141">
        <f t="shared" si="57"/>
        <v>0</v>
      </c>
      <c r="DH19" s="141">
        <f t="shared" si="58"/>
        <v>0</v>
      </c>
      <c r="DI19" s="141">
        <f t="shared" si="59"/>
        <v>34142</v>
      </c>
      <c r="DJ19" s="141">
        <f t="shared" si="60"/>
        <v>918940</v>
      </c>
    </row>
    <row r="20" spans="1:114" ht="12" customHeight="1">
      <c r="A20" s="142" t="s">
        <v>121</v>
      </c>
      <c r="B20" s="140" t="s">
        <v>433</v>
      </c>
      <c r="C20" s="142" t="s">
        <v>447</v>
      </c>
      <c r="D20" s="141">
        <f t="shared" si="6"/>
        <v>0</v>
      </c>
      <c r="E20" s="141">
        <f t="shared" si="7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f t="shared" si="8"/>
        <v>27734</v>
      </c>
      <c r="N20" s="141">
        <f t="shared" si="9"/>
        <v>27734</v>
      </c>
      <c r="O20" s="141">
        <v>0</v>
      </c>
      <c r="P20" s="141">
        <v>0</v>
      </c>
      <c r="Q20" s="141">
        <v>0</v>
      </c>
      <c r="R20" s="141">
        <v>0</v>
      </c>
      <c r="S20" s="141">
        <v>241431</v>
      </c>
      <c r="T20" s="141">
        <v>27734</v>
      </c>
      <c r="U20" s="141">
        <v>0</v>
      </c>
      <c r="V20" s="141">
        <f t="shared" si="10"/>
        <v>27734</v>
      </c>
      <c r="W20" s="141">
        <f t="shared" si="11"/>
        <v>27734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0</v>
      </c>
      <c r="AB20" s="141">
        <f t="shared" si="16"/>
        <v>241431</v>
      </c>
      <c r="AC20" s="141">
        <f t="shared" si="17"/>
        <v>27734</v>
      </c>
      <c r="AD20" s="141">
        <f t="shared" si="18"/>
        <v>0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/>
      <c r="AM20" s="141">
        <f t="shared" si="21"/>
        <v>0</v>
      </c>
      <c r="AN20" s="141">
        <f t="shared" si="22"/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f t="shared" si="23"/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f t="shared" si="24"/>
        <v>0</v>
      </c>
      <c r="AY20" s="141">
        <v>0</v>
      </c>
      <c r="AZ20" s="141">
        <v>0</v>
      </c>
      <c r="BA20" s="141">
        <v>0</v>
      </c>
      <c r="BB20" s="141">
        <v>0</v>
      </c>
      <c r="BC20" s="141"/>
      <c r="BD20" s="141">
        <v>0</v>
      </c>
      <c r="BE20" s="141">
        <v>0</v>
      </c>
      <c r="BF20" s="141">
        <f t="shared" si="25"/>
        <v>0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/>
      <c r="BO20" s="141">
        <f t="shared" si="28"/>
        <v>269165</v>
      </c>
      <c r="BP20" s="141">
        <f t="shared" si="29"/>
        <v>24813</v>
      </c>
      <c r="BQ20" s="141">
        <v>24813</v>
      </c>
      <c r="BR20" s="141">
        <v>0</v>
      </c>
      <c r="BS20" s="141">
        <v>0</v>
      </c>
      <c r="BT20" s="141">
        <v>0</v>
      </c>
      <c r="BU20" s="141">
        <f t="shared" si="30"/>
        <v>174873</v>
      </c>
      <c r="BV20" s="141">
        <v>0</v>
      </c>
      <c r="BW20" s="141">
        <v>174873</v>
      </c>
      <c r="BX20" s="141">
        <v>0</v>
      </c>
      <c r="BY20" s="141">
        <v>0</v>
      </c>
      <c r="BZ20" s="141">
        <f t="shared" si="31"/>
        <v>69479</v>
      </c>
      <c r="CA20" s="141">
        <v>0</v>
      </c>
      <c r="CB20" s="141">
        <v>69479</v>
      </c>
      <c r="CC20" s="141">
        <v>0</v>
      </c>
      <c r="CD20" s="141">
        <v>0</v>
      </c>
      <c r="CE20" s="141"/>
      <c r="CF20" s="141">
        <v>0</v>
      </c>
      <c r="CG20" s="141">
        <v>0</v>
      </c>
      <c r="CH20" s="141">
        <f t="shared" si="32"/>
        <v>269165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269165</v>
      </c>
      <c r="CR20" s="141">
        <f t="shared" si="42"/>
        <v>24813</v>
      </c>
      <c r="CS20" s="141">
        <f t="shared" si="43"/>
        <v>24813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174873</v>
      </c>
      <c r="CX20" s="141">
        <f t="shared" si="48"/>
        <v>0</v>
      </c>
      <c r="CY20" s="141">
        <f t="shared" si="49"/>
        <v>174873</v>
      </c>
      <c r="CZ20" s="141">
        <f t="shared" si="50"/>
        <v>0</v>
      </c>
      <c r="DA20" s="141">
        <f t="shared" si="51"/>
        <v>0</v>
      </c>
      <c r="DB20" s="141">
        <f t="shared" si="52"/>
        <v>69479</v>
      </c>
      <c r="DC20" s="141">
        <f t="shared" si="53"/>
        <v>0</v>
      </c>
      <c r="DD20" s="141">
        <f t="shared" si="54"/>
        <v>69479</v>
      </c>
      <c r="DE20" s="141">
        <f t="shared" si="55"/>
        <v>0</v>
      </c>
      <c r="DF20" s="141">
        <f t="shared" si="56"/>
        <v>0</v>
      </c>
      <c r="DG20" s="141">
        <f t="shared" si="57"/>
        <v>0</v>
      </c>
      <c r="DH20" s="141">
        <f t="shared" si="58"/>
        <v>0</v>
      </c>
      <c r="DI20" s="141">
        <f t="shared" si="59"/>
        <v>0</v>
      </c>
      <c r="DJ20" s="141">
        <f t="shared" si="60"/>
        <v>269165</v>
      </c>
    </row>
    <row r="21" spans="1:114" ht="12" customHeight="1">
      <c r="A21" s="142" t="s">
        <v>121</v>
      </c>
      <c r="B21" s="140" t="s">
        <v>434</v>
      </c>
      <c r="C21" s="142" t="s">
        <v>448</v>
      </c>
      <c r="D21" s="141">
        <f t="shared" si="6"/>
        <v>0</v>
      </c>
      <c r="E21" s="141">
        <f t="shared" si="7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673625</v>
      </c>
      <c r="K21" s="141">
        <v>0</v>
      </c>
      <c r="L21" s="141">
        <v>0</v>
      </c>
      <c r="M21" s="141">
        <f t="shared" si="8"/>
        <v>0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f t="shared" si="10"/>
        <v>0</v>
      </c>
      <c r="W21" s="141">
        <f t="shared" si="11"/>
        <v>0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0</v>
      </c>
      <c r="AB21" s="141">
        <f t="shared" si="16"/>
        <v>673625</v>
      </c>
      <c r="AC21" s="141">
        <f t="shared" si="17"/>
        <v>0</v>
      </c>
      <c r="AD21" s="141">
        <f t="shared" si="18"/>
        <v>0</v>
      </c>
      <c r="AE21" s="141">
        <f t="shared" si="19"/>
        <v>99918</v>
      </c>
      <c r="AF21" s="141">
        <f t="shared" si="20"/>
        <v>99918</v>
      </c>
      <c r="AG21" s="141">
        <v>0</v>
      </c>
      <c r="AH21" s="141">
        <v>86583</v>
      </c>
      <c r="AI21" s="141">
        <v>13335</v>
      </c>
      <c r="AJ21" s="141">
        <v>0</v>
      </c>
      <c r="AK21" s="141">
        <v>0</v>
      </c>
      <c r="AL21" s="141"/>
      <c r="AM21" s="141">
        <f t="shared" si="21"/>
        <v>573707</v>
      </c>
      <c r="AN21" s="141">
        <f t="shared" si="22"/>
        <v>112671</v>
      </c>
      <c r="AO21" s="141">
        <v>112671</v>
      </c>
      <c r="AP21" s="141">
        <v>0</v>
      </c>
      <c r="AQ21" s="141">
        <v>0</v>
      </c>
      <c r="AR21" s="141">
        <v>0</v>
      </c>
      <c r="AS21" s="141">
        <f t="shared" si="23"/>
        <v>290078</v>
      </c>
      <c r="AT21" s="141">
        <v>0</v>
      </c>
      <c r="AU21" s="141">
        <v>275518</v>
      </c>
      <c r="AV21" s="141">
        <v>14560</v>
      </c>
      <c r="AW21" s="141">
        <v>0</v>
      </c>
      <c r="AX21" s="141">
        <f t="shared" si="24"/>
        <v>170958</v>
      </c>
      <c r="AY21" s="141">
        <v>0</v>
      </c>
      <c r="AZ21" s="141">
        <v>160341</v>
      </c>
      <c r="BA21" s="141">
        <v>10617</v>
      </c>
      <c r="BB21" s="141">
        <v>0</v>
      </c>
      <c r="BC21" s="141"/>
      <c r="BD21" s="141">
        <v>0</v>
      </c>
      <c r="BE21" s="141">
        <v>0</v>
      </c>
      <c r="BF21" s="141">
        <f t="shared" si="25"/>
        <v>673625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/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/>
      <c r="CF21" s="141">
        <v>0</v>
      </c>
      <c r="CG21" s="141">
        <v>0</v>
      </c>
      <c r="CH21" s="141">
        <f t="shared" si="32"/>
        <v>0</v>
      </c>
      <c r="CI21" s="141">
        <f t="shared" si="33"/>
        <v>99918</v>
      </c>
      <c r="CJ21" s="141">
        <f t="shared" si="34"/>
        <v>99918</v>
      </c>
      <c r="CK21" s="141">
        <f t="shared" si="35"/>
        <v>0</v>
      </c>
      <c r="CL21" s="141">
        <f t="shared" si="36"/>
        <v>86583</v>
      </c>
      <c r="CM21" s="141">
        <f t="shared" si="37"/>
        <v>13335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573707</v>
      </c>
      <c r="CR21" s="141">
        <f t="shared" si="42"/>
        <v>112671</v>
      </c>
      <c r="CS21" s="141">
        <f t="shared" si="43"/>
        <v>112671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290078</v>
      </c>
      <c r="CX21" s="141">
        <f t="shared" si="48"/>
        <v>0</v>
      </c>
      <c r="CY21" s="141">
        <f t="shared" si="49"/>
        <v>275518</v>
      </c>
      <c r="CZ21" s="141">
        <f t="shared" si="50"/>
        <v>14560</v>
      </c>
      <c r="DA21" s="141">
        <f t="shared" si="51"/>
        <v>0</v>
      </c>
      <c r="DB21" s="141">
        <f t="shared" si="52"/>
        <v>170958</v>
      </c>
      <c r="DC21" s="141">
        <f t="shared" si="53"/>
        <v>0</v>
      </c>
      <c r="DD21" s="141">
        <f t="shared" si="54"/>
        <v>160341</v>
      </c>
      <c r="DE21" s="141">
        <f t="shared" si="55"/>
        <v>10617</v>
      </c>
      <c r="DF21" s="141">
        <f t="shared" si="56"/>
        <v>0</v>
      </c>
      <c r="DG21" s="141">
        <f t="shared" si="57"/>
        <v>0</v>
      </c>
      <c r="DH21" s="141">
        <f t="shared" si="58"/>
        <v>0</v>
      </c>
      <c r="DI21" s="141">
        <f t="shared" si="59"/>
        <v>0</v>
      </c>
      <c r="DJ21" s="141">
        <f t="shared" si="60"/>
        <v>673625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7" t="s">
        <v>320</v>
      </c>
      <c r="B2" s="151" t="s">
        <v>306</v>
      </c>
      <c r="C2" s="160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8"/>
      <c r="B3" s="152"/>
      <c r="C3" s="158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8"/>
      <c r="B4" s="152"/>
      <c r="C4" s="158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8"/>
      <c r="B5" s="152"/>
      <c r="C5" s="158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9"/>
      <c r="B6" s="153"/>
      <c r="C6" s="159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475</v>
      </c>
      <c r="B7" s="140" t="s">
        <v>476</v>
      </c>
      <c r="C7" s="139" t="s">
        <v>420</v>
      </c>
      <c r="D7" s="141">
        <f aca="true" t="shared" si="0" ref="D7:AD7">SUM(D8:D68)</f>
        <v>20188109</v>
      </c>
      <c r="E7" s="141">
        <f t="shared" si="0"/>
        <v>6468216</v>
      </c>
      <c r="F7" s="141">
        <f t="shared" si="0"/>
        <v>151724</v>
      </c>
      <c r="G7" s="141">
        <f t="shared" si="0"/>
        <v>18447</v>
      </c>
      <c r="H7" s="141">
        <f t="shared" si="0"/>
        <v>1633500</v>
      </c>
      <c r="I7" s="141">
        <f t="shared" si="0"/>
        <v>2873460</v>
      </c>
      <c r="J7" s="141">
        <f t="shared" si="0"/>
        <v>5291461</v>
      </c>
      <c r="K7" s="141">
        <f t="shared" si="0"/>
        <v>1791085</v>
      </c>
      <c r="L7" s="141">
        <f t="shared" si="0"/>
        <v>13719893</v>
      </c>
      <c r="M7" s="141">
        <f t="shared" si="0"/>
        <v>4180184</v>
      </c>
      <c r="N7" s="141">
        <f t="shared" si="0"/>
        <v>748397</v>
      </c>
      <c r="O7" s="141">
        <f t="shared" si="0"/>
        <v>53213</v>
      </c>
      <c r="P7" s="141">
        <f t="shared" si="0"/>
        <v>53066</v>
      </c>
      <c r="Q7" s="141">
        <f t="shared" si="0"/>
        <v>305200</v>
      </c>
      <c r="R7" s="141">
        <f t="shared" si="0"/>
        <v>242417</v>
      </c>
      <c r="S7" s="141">
        <f t="shared" si="0"/>
        <v>2050398</v>
      </c>
      <c r="T7" s="141">
        <f t="shared" si="0"/>
        <v>94501</v>
      </c>
      <c r="U7" s="141">
        <f t="shared" si="0"/>
        <v>3431787</v>
      </c>
      <c r="V7" s="141">
        <f t="shared" si="0"/>
        <v>24368293</v>
      </c>
      <c r="W7" s="141">
        <f t="shared" si="0"/>
        <v>7216613</v>
      </c>
      <c r="X7" s="141">
        <f t="shared" si="0"/>
        <v>204937</v>
      </c>
      <c r="Y7" s="141">
        <f t="shared" si="0"/>
        <v>71513</v>
      </c>
      <c r="Z7" s="141">
        <f t="shared" si="0"/>
        <v>1938700</v>
      </c>
      <c r="AA7" s="141">
        <f t="shared" si="0"/>
        <v>3115877</v>
      </c>
      <c r="AB7" s="141">
        <f t="shared" si="0"/>
        <v>7341859</v>
      </c>
      <c r="AC7" s="141">
        <f t="shared" si="0"/>
        <v>1885586</v>
      </c>
      <c r="AD7" s="141">
        <f t="shared" si="0"/>
        <v>17151680</v>
      </c>
    </row>
    <row r="8" spans="1:30" ht="12" customHeight="1">
      <c r="A8" s="142" t="s">
        <v>121</v>
      </c>
      <c r="B8" s="140" t="s">
        <v>326</v>
      </c>
      <c r="C8" s="142" t="s">
        <v>373</v>
      </c>
      <c r="D8" s="141">
        <f>SUM(E8,+L8)</f>
        <v>6961839</v>
      </c>
      <c r="E8" s="141">
        <f>+SUM(F8:I8,K8)</f>
        <v>3270036</v>
      </c>
      <c r="F8" s="141">
        <v>8960</v>
      </c>
      <c r="G8" s="141">
        <v>1213</v>
      </c>
      <c r="H8" s="141">
        <v>1308500</v>
      </c>
      <c r="I8" s="141">
        <v>1140823</v>
      </c>
      <c r="J8" s="141"/>
      <c r="K8" s="141">
        <v>810540</v>
      </c>
      <c r="L8" s="141">
        <v>3691803</v>
      </c>
      <c r="M8" s="141">
        <f>SUM(N8,+U8)</f>
        <v>345695</v>
      </c>
      <c r="N8" s="141">
        <f>+SUM(O8:R8,T8)</f>
        <v>59901</v>
      </c>
      <c r="O8" s="141">
        <v>29993</v>
      </c>
      <c r="P8" s="141">
        <v>29846</v>
      </c>
      <c r="Q8" s="141">
        <v>0</v>
      </c>
      <c r="R8" s="141">
        <v>14</v>
      </c>
      <c r="S8" s="141"/>
      <c r="T8" s="141">
        <v>48</v>
      </c>
      <c r="U8" s="141">
        <v>285794</v>
      </c>
      <c r="V8" s="141">
        <f aca="true" t="shared" si="1" ref="V8:AD8">+SUM(D8,M8)</f>
        <v>7307534</v>
      </c>
      <c r="W8" s="141">
        <f t="shared" si="1"/>
        <v>3329937</v>
      </c>
      <c r="X8" s="141">
        <f t="shared" si="1"/>
        <v>38953</v>
      </c>
      <c r="Y8" s="141">
        <f t="shared" si="1"/>
        <v>31059</v>
      </c>
      <c r="Z8" s="141">
        <f t="shared" si="1"/>
        <v>1308500</v>
      </c>
      <c r="AA8" s="141">
        <f t="shared" si="1"/>
        <v>1140837</v>
      </c>
      <c r="AB8" s="141">
        <f t="shared" si="1"/>
        <v>0</v>
      </c>
      <c r="AC8" s="141">
        <f t="shared" si="1"/>
        <v>810588</v>
      </c>
      <c r="AD8" s="141">
        <f t="shared" si="1"/>
        <v>3977597</v>
      </c>
    </row>
    <row r="9" spans="1:30" ht="12" customHeight="1">
      <c r="A9" s="142" t="s">
        <v>121</v>
      </c>
      <c r="B9" s="140" t="s">
        <v>327</v>
      </c>
      <c r="C9" s="142" t="s">
        <v>374</v>
      </c>
      <c r="D9" s="141">
        <f aca="true" t="shared" si="2" ref="D9:D68">SUM(E9,+L9)</f>
        <v>1300222</v>
      </c>
      <c r="E9" s="141">
        <f aca="true" t="shared" si="3" ref="E9:E68">+SUM(F9:I9,K9)</f>
        <v>375407</v>
      </c>
      <c r="F9" s="141">
        <v>0</v>
      </c>
      <c r="G9" s="141">
        <v>0</v>
      </c>
      <c r="H9" s="141">
        <v>0</v>
      </c>
      <c r="I9" s="141">
        <v>331057</v>
      </c>
      <c r="J9" s="141"/>
      <c r="K9" s="141">
        <v>44350</v>
      </c>
      <c r="L9" s="141">
        <v>924815</v>
      </c>
      <c r="M9" s="141">
        <f aca="true" t="shared" si="4" ref="M9:M68">SUM(N9,+U9)</f>
        <v>270450</v>
      </c>
      <c r="N9" s="141">
        <f aca="true" t="shared" si="5" ref="N9:N68">+SUM(O9:R9,T9)</f>
        <v>188</v>
      </c>
      <c r="O9" s="141">
        <v>0</v>
      </c>
      <c r="P9" s="141">
        <v>0</v>
      </c>
      <c r="Q9" s="141">
        <v>0</v>
      </c>
      <c r="R9" s="141">
        <v>188</v>
      </c>
      <c r="S9" s="141"/>
      <c r="T9" s="141">
        <v>0</v>
      </c>
      <c r="U9" s="141">
        <v>270262</v>
      </c>
      <c r="V9" s="141">
        <f aca="true" t="shared" si="6" ref="V9:V68">+SUM(D9,M9)</f>
        <v>1570672</v>
      </c>
      <c r="W9" s="141">
        <f aca="true" t="shared" si="7" ref="W9:W68">+SUM(E9,N9)</f>
        <v>375595</v>
      </c>
      <c r="X9" s="141">
        <f aca="true" t="shared" si="8" ref="X9:X68">+SUM(F9,O9)</f>
        <v>0</v>
      </c>
      <c r="Y9" s="141">
        <f aca="true" t="shared" si="9" ref="Y9:Y68">+SUM(G9,P9)</f>
        <v>0</v>
      </c>
      <c r="Z9" s="141">
        <f aca="true" t="shared" si="10" ref="Z9:Z68">+SUM(H9,Q9)</f>
        <v>0</v>
      </c>
      <c r="AA9" s="141">
        <f aca="true" t="shared" si="11" ref="AA9:AA68">+SUM(I9,R9)</f>
        <v>331245</v>
      </c>
      <c r="AB9" s="141">
        <f aca="true" t="shared" si="12" ref="AB9:AB68">+SUM(J9,S9)</f>
        <v>0</v>
      </c>
      <c r="AC9" s="141">
        <f aca="true" t="shared" si="13" ref="AC9:AC68">+SUM(K9,T9)</f>
        <v>44350</v>
      </c>
      <c r="AD9" s="141">
        <f aca="true" t="shared" si="14" ref="AD9:AD68">+SUM(L9,U9)</f>
        <v>1195077</v>
      </c>
    </row>
    <row r="10" spans="1:30" ht="12" customHeight="1">
      <c r="A10" s="142" t="s">
        <v>121</v>
      </c>
      <c r="B10" s="140" t="s">
        <v>328</v>
      </c>
      <c r="C10" s="142" t="s">
        <v>375</v>
      </c>
      <c r="D10" s="141">
        <f t="shared" si="2"/>
        <v>454271</v>
      </c>
      <c r="E10" s="141">
        <f t="shared" si="3"/>
        <v>11</v>
      </c>
      <c r="F10" s="141">
        <v>0</v>
      </c>
      <c r="G10" s="141">
        <v>0</v>
      </c>
      <c r="H10" s="141">
        <v>0</v>
      </c>
      <c r="I10" s="141">
        <v>0</v>
      </c>
      <c r="J10" s="141"/>
      <c r="K10" s="141">
        <v>11</v>
      </c>
      <c r="L10" s="141">
        <v>454260</v>
      </c>
      <c r="M10" s="141">
        <f t="shared" si="4"/>
        <v>40638</v>
      </c>
      <c r="N10" s="141">
        <f t="shared" si="5"/>
        <v>9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9</v>
      </c>
      <c r="U10" s="141">
        <v>40629</v>
      </c>
      <c r="V10" s="141">
        <f t="shared" si="6"/>
        <v>494909</v>
      </c>
      <c r="W10" s="141">
        <f t="shared" si="7"/>
        <v>20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0</v>
      </c>
      <c r="AB10" s="141">
        <f t="shared" si="12"/>
        <v>0</v>
      </c>
      <c r="AC10" s="141">
        <f t="shared" si="13"/>
        <v>20</v>
      </c>
      <c r="AD10" s="141">
        <f t="shared" si="14"/>
        <v>494889</v>
      </c>
    </row>
    <row r="11" spans="1:30" ht="12" customHeight="1">
      <c r="A11" s="142" t="s">
        <v>121</v>
      </c>
      <c r="B11" s="140" t="s">
        <v>329</v>
      </c>
      <c r="C11" s="142" t="s">
        <v>376</v>
      </c>
      <c r="D11" s="141">
        <f t="shared" si="2"/>
        <v>1185881</v>
      </c>
      <c r="E11" s="141">
        <f t="shared" si="3"/>
        <v>165506</v>
      </c>
      <c r="F11" s="141">
        <v>0</v>
      </c>
      <c r="G11" s="141">
        <v>0</v>
      </c>
      <c r="H11" s="141">
        <v>0</v>
      </c>
      <c r="I11" s="141">
        <v>156843</v>
      </c>
      <c r="J11" s="141"/>
      <c r="K11" s="141">
        <v>8663</v>
      </c>
      <c r="L11" s="141">
        <v>1020375</v>
      </c>
      <c r="M11" s="141">
        <f t="shared" si="4"/>
        <v>357343</v>
      </c>
      <c r="N11" s="141">
        <f t="shared" si="5"/>
        <v>171119</v>
      </c>
      <c r="O11" s="141">
        <v>8968</v>
      </c>
      <c r="P11" s="141">
        <v>8968</v>
      </c>
      <c r="Q11" s="141">
        <v>0</v>
      </c>
      <c r="R11" s="141">
        <v>153183</v>
      </c>
      <c r="S11" s="141"/>
      <c r="T11" s="141">
        <v>0</v>
      </c>
      <c r="U11" s="141">
        <v>186224</v>
      </c>
      <c r="V11" s="141">
        <f t="shared" si="6"/>
        <v>1543224</v>
      </c>
      <c r="W11" s="141">
        <f t="shared" si="7"/>
        <v>336625</v>
      </c>
      <c r="X11" s="141">
        <f t="shared" si="8"/>
        <v>8968</v>
      </c>
      <c r="Y11" s="141">
        <f t="shared" si="9"/>
        <v>8968</v>
      </c>
      <c r="Z11" s="141">
        <f t="shared" si="10"/>
        <v>0</v>
      </c>
      <c r="AA11" s="141">
        <f t="shared" si="11"/>
        <v>310026</v>
      </c>
      <c r="AB11" s="141">
        <f t="shared" si="12"/>
        <v>0</v>
      </c>
      <c r="AC11" s="141">
        <f t="shared" si="13"/>
        <v>8663</v>
      </c>
      <c r="AD11" s="141">
        <f t="shared" si="14"/>
        <v>1206599</v>
      </c>
    </row>
    <row r="12" spans="1:30" ht="12" customHeight="1">
      <c r="A12" s="142" t="s">
        <v>121</v>
      </c>
      <c r="B12" s="140" t="s">
        <v>330</v>
      </c>
      <c r="C12" s="142" t="s">
        <v>377</v>
      </c>
      <c r="D12" s="141">
        <f t="shared" si="2"/>
        <v>578102</v>
      </c>
      <c r="E12" s="141">
        <f t="shared" si="3"/>
        <v>34246</v>
      </c>
      <c r="F12" s="141">
        <v>0</v>
      </c>
      <c r="G12" s="141">
        <v>0</v>
      </c>
      <c r="H12" s="141">
        <v>0</v>
      </c>
      <c r="I12" s="141">
        <v>2693</v>
      </c>
      <c r="J12" s="141"/>
      <c r="K12" s="141">
        <v>31553</v>
      </c>
      <c r="L12" s="141">
        <v>543856</v>
      </c>
      <c r="M12" s="141">
        <f t="shared" si="4"/>
        <v>141388</v>
      </c>
      <c r="N12" s="141">
        <f t="shared" si="5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141388</v>
      </c>
      <c r="V12" s="141">
        <f t="shared" si="6"/>
        <v>719490</v>
      </c>
      <c r="W12" s="141">
        <f t="shared" si="7"/>
        <v>34246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2693</v>
      </c>
      <c r="AB12" s="141">
        <f t="shared" si="12"/>
        <v>0</v>
      </c>
      <c r="AC12" s="141">
        <f t="shared" si="13"/>
        <v>31553</v>
      </c>
      <c r="AD12" s="141">
        <f t="shared" si="14"/>
        <v>685244</v>
      </c>
    </row>
    <row r="13" spans="1:30" ht="12" customHeight="1">
      <c r="A13" s="142" t="s">
        <v>121</v>
      </c>
      <c r="B13" s="140" t="s">
        <v>331</v>
      </c>
      <c r="C13" s="142" t="s">
        <v>378</v>
      </c>
      <c r="D13" s="141">
        <f t="shared" si="2"/>
        <v>561782</v>
      </c>
      <c r="E13" s="141">
        <f t="shared" si="3"/>
        <v>432355</v>
      </c>
      <c r="F13" s="141">
        <v>0</v>
      </c>
      <c r="G13" s="141">
        <v>0</v>
      </c>
      <c r="H13" s="141">
        <v>0</v>
      </c>
      <c r="I13" s="141">
        <v>61196</v>
      </c>
      <c r="J13" s="141"/>
      <c r="K13" s="141">
        <v>371159</v>
      </c>
      <c r="L13" s="141">
        <v>129427</v>
      </c>
      <c r="M13" s="141">
        <f t="shared" si="4"/>
        <v>111144</v>
      </c>
      <c r="N13" s="141">
        <f t="shared" si="5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111144</v>
      </c>
      <c r="V13" s="141">
        <f t="shared" si="6"/>
        <v>672926</v>
      </c>
      <c r="W13" s="141">
        <f t="shared" si="7"/>
        <v>432355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61196</v>
      </c>
      <c r="AB13" s="141">
        <f t="shared" si="12"/>
        <v>0</v>
      </c>
      <c r="AC13" s="141">
        <f t="shared" si="13"/>
        <v>371159</v>
      </c>
      <c r="AD13" s="141">
        <f t="shared" si="14"/>
        <v>240571</v>
      </c>
    </row>
    <row r="14" spans="1:30" ht="12" customHeight="1">
      <c r="A14" s="142" t="s">
        <v>121</v>
      </c>
      <c r="B14" s="140" t="s">
        <v>332</v>
      </c>
      <c r="C14" s="142" t="s">
        <v>379</v>
      </c>
      <c r="D14" s="141">
        <f t="shared" si="2"/>
        <v>471926</v>
      </c>
      <c r="E14" s="141">
        <f t="shared" si="3"/>
        <v>41176</v>
      </c>
      <c r="F14" s="141">
        <v>0</v>
      </c>
      <c r="G14" s="141">
        <v>0</v>
      </c>
      <c r="H14" s="141">
        <v>0</v>
      </c>
      <c r="I14" s="141">
        <v>41138</v>
      </c>
      <c r="J14" s="141"/>
      <c r="K14" s="141">
        <v>38</v>
      </c>
      <c r="L14" s="141">
        <v>430750</v>
      </c>
      <c r="M14" s="141">
        <f t="shared" si="4"/>
        <v>94774</v>
      </c>
      <c r="N14" s="141">
        <f t="shared" si="5"/>
        <v>20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20</v>
      </c>
      <c r="U14" s="141">
        <v>94754</v>
      </c>
      <c r="V14" s="141">
        <f t="shared" si="6"/>
        <v>566700</v>
      </c>
      <c r="W14" s="141">
        <f t="shared" si="7"/>
        <v>41196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41138</v>
      </c>
      <c r="AB14" s="141">
        <f t="shared" si="12"/>
        <v>0</v>
      </c>
      <c r="AC14" s="141">
        <f t="shared" si="13"/>
        <v>58</v>
      </c>
      <c r="AD14" s="141">
        <f t="shared" si="14"/>
        <v>525504</v>
      </c>
    </row>
    <row r="15" spans="1:30" ht="12" customHeight="1">
      <c r="A15" s="142" t="s">
        <v>121</v>
      </c>
      <c r="B15" s="140" t="s">
        <v>333</v>
      </c>
      <c r="C15" s="142" t="s">
        <v>380</v>
      </c>
      <c r="D15" s="141">
        <f t="shared" si="2"/>
        <v>889453</v>
      </c>
      <c r="E15" s="141">
        <f t="shared" si="3"/>
        <v>115353</v>
      </c>
      <c r="F15" s="141">
        <v>0</v>
      </c>
      <c r="G15" s="141">
        <v>17234</v>
      </c>
      <c r="H15" s="141">
        <v>32700</v>
      </c>
      <c r="I15" s="141">
        <v>61543</v>
      </c>
      <c r="J15" s="141"/>
      <c r="K15" s="141">
        <v>3876</v>
      </c>
      <c r="L15" s="141">
        <v>774100</v>
      </c>
      <c r="M15" s="141">
        <f t="shared" si="4"/>
        <v>126457</v>
      </c>
      <c r="N15" s="141">
        <f t="shared" si="5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126457</v>
      </c>
      <c r="V15" s="141">
        <f t="shared" si="6"/>
        <v>1015910</v>
      </c>
      <c r="W15" s="141">
        <f t="shared" si="7"/>
        <v>115353</v>
      </c>
      <c r="X15" s="141">
        <f t="shared" si="8"/>
        <v>0</v>
      </c>
      <c r="Y15" s="141">
        <f t="shared" si="9"/>
        <v>17234</v>
      </c>
      <c r="Z15" s="141">
        <f t="shared" si="10"/>
        <v>32700</v>
      </c>
      <c r="AA15" s="141">
        <f t="shared" si="11"/>
        <v>61543</v>
      </c>
      <c r="AB15" s="141">
        <f t="shared" si="12"/>
        <v>0</v>
      </c>
      <c r="AC15" s="141">
        <f t="shared" si="13"/>
        <v>3876</v>
      </c>
      <c r="AD15" s="141">
        <f t="shared" si="14"/>
        <v>900557</v>
      </c>
    </row>
    <row r="16" spans="1:30" ht="12" customHeight="1">
      <c r="A16" s="142" t="s">
        <v>121</v>
      </c>
      <c r="B16" s="140" t="s">
        <v>334</v>
      </c>
      <c r="C16" s="142" t="s">
        <v>381</v>
      </c>
      <c r="D16" s="141">
        <f t="shared" si="2"/>
        <v>204916</v>
      </c>
      <c r="E16" s="141">
        <f t="shared" si="3"/>
        <v>0</v>
      </c>
      <c r="F16" s="141">
        <v>0</v>
      </c>
      <c r="G16" s="141">
        <v>0</v>
      </c>
      <c r="H16" s="141">
        <v>0</v>
      </c>
      <c r="I16" s="141">
        <v>0</v>
      </c>
      <c r="J16" s="141"/>
      <c r="K16" s="141">
        <v>0</v>
      </c>
      <c r="L16" s="141">
        <v>204916</v>
      </c>
      <c r="M16" s="141">
        <f t="shared" si="4"/>
        <v>50755</v>
      </c>
      <c r="N16" s="141">
        <f t="shared" si="5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50755</v>
      </c>
      <c r="V16" s="141">
        <f t="shared" si="6"/>
        <v>255671</v>
      </c>
      <c r="W16" s="141">
        <f t="shared" si="7"/>
        <v>0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0</v>
      </c>
      <c r="AB16" s="141">
        <f t="shared" si="12"/>
        <v>0</v>
      </c>
      <c r="AC16" s="141">
        <f t="shared" si="13"/>
        <v>0</v>
      </c>
      <c r="AD16" s="141">
        <f t="shared" si="14"/>
        <v>255671</v>
      </c>
    </row>
    <row r="17" spans="1:30" ht="12" customHeight="1">
      <c r="A17" s="142" t="s">
        <v>121</v>
      </c>
      <c r="B17" s="140" t="s">
        <v>335</v>
      </c>
      <c r="C17" s="142" t="s">
        <v>382</v>
      </c>
      <c r="D17" s="141">
        <f t="shared" si="2"/>
        <v>293155</v>
      </c>
      <c r="E17" s="141">
        <f t="shared" si="3"/>
        <v>27077</v>
      </c>
      <c r="F17" s="141">
        <v>0</v>
      </c>
      <c r="G17" s="141">
        <v>0</v>
      </c>
      <c r="H17" s="141">
        <v>0</v>
      </c>
      <c r="I17" s="141">
        <v>8</v>
      </c>
      <c r="J17" s="141"/>
      <c r="K17" s="141">
        <v>27069</v>
      </c>
      <c r="L17" s="141">
        <v>266078</v>
      </c>
      <c r="M17" s="141">
        <f t="shared" si="4"/>
        <v>115514</v>
      </c>
      <c r="N17" s="141">
        <f t="shared" si="5"/>
        <v>28086</v>
      </c>
      <c r="O17" s="141">
        <v>10036</v>
      </c>
      <c r="P17" s="141">
        <v>10036</v>
      </c>
      <c r="Q17" s="141">
        <v>0</v>
      </c>
      <c r="R17" s="141">
        <v>8014</v>
      </c>
      <c r="S17" s="141"/>
      <c r="T17" s="141">
        <v>0</v>
      </c>
      <c r="U17" s="141">
        <v>87428</v>
      </c>
      <c r="V17" s="141">
        <f t="shared" si="6"/>
        <v>408669</v>
      </c>
      <c r="W17" s="141">
        <f t="shared" si="7"/>
        <v>55163</v>
      </c>
      <c r="X17" s="141">
        <f t="shared" si="8"/>
        <v>10036</v>
      </c>
      <c r="Y17" s="141">
        <f t="shared" si="9"/>
        <v>10036</v>
      </c>
      <c r="Z17" s="141">
        <f t="shared" si="10"/>
        <v>0</v>
      </c>
      <c r="AA17" s="141">
        <f t="shared" si="11"/>
        <v>8022</v>
      </c>
      <c r="AB17" s="141">
        <f t="shared" si="12"/>
        <v>0</v>
      </c>
      <c r="AC17" s="141">
        <f t="shared" si="13"/>
        <v>27069</v>
      </c>
      <c r="AD17" s="141">
        <f t="shared" si="14"/>
        <v>353506</v>
      </c>
    </row>
    <row r="18" spans="1:30" ht="12" customHeight="1">
      <c r="A18" s="142" t="s">
        <v>121</v>
      </c>
      <c r="B18" s="140" t="s">
        <v>336</v>
      </c>
      <c r="C18" s="142" t="s">
        <v>383</v>
      </c>
      <c r="D18" s="141">
        <f t="shared" si="2"/>
        <v>311620</v>
      </c>
      <c r="E18" s="141">
        <f t="shared" si="3"/>
        <v>59096</v>
      </c>
      <c r="F18" s="141">
        <v>0</v>
      </c>
      <c r="G18" s="141">
        <v>0</v>
      </c>
      <c r="H18" s="141">
        <v>0</v>
      </c>
      <c r="I18" s="141">
        <v>42281</v>
      </c>
      <c r="J18" s="141"/>
      <c r="K18" s="141">
        <v>16815</v>
      </c>
      <c r="L18" s="141">
        <v>252524</v>
      </c>
      <c r="M18" s="141">
        <f t="shared" si="4"/>
        <v>91577</v>
      </c>
      <c r="N18" s="141">
        <f t="shared" si="5"/>
        <v>20</v>
      </c>
      <c r="O18" s="141">
        <v>0</v>
      </c>
      <c r="P18" s="141">
        <v>0</v>
      </c>
      <c r="Q18" s="141">
        <v>0</v>
      </c>
      <c r="R18" s="141">
        <v>20</v>
      </c>
      <c r="S18" s="141"/>
      <c r="T18" s="141">
        <v>0</v>
      </c>
      <c r="U18" s="141">
        <v>91557</v>
      </c>
      <c r="V18" s="141">
        <f t="shared" si="6"/>
        <v>403197</v>
      </c>
      <c r="W18" s="141">
        <f t="shared" si="7"/>
        <v>59116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42301</v>
      </c>
      <c r="AB18" s="141">
        <f t="shared" si="12"/>
        <v>0</v>
      </c>
      <c r="AC18" s="141">
        <f t="shared" si="13"/>
        <v>16815</v>
      </c>
      <c r="AD18" s="141">
        <f t="shared" si="14"/>
        <v>344081</v>
      </c>
    </row>
    <row r="19" spans="1:30" ht="12" customHeight="1">
      <c r="A19" s="142" t="s">
        <v>121</v>
      </c>
      <c r="B19" s="140" t="s">
        <v>337</v>
      </c>
      <c r="C19" s="142" t="s">
        <v>384</v>
      </c>
      <c r="D19" s="141">
        <f t="shared" si="2"/>
        <v>352841</v>
      </c>
      <c r="E19" s="141">
        <f t="shared" si="3"/>
        <v>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0</v>
      </c>
      <c r="L19" s="141">
        <v>352841</v>
      </c>
      <c r="M19" s="141">
        <f t="shared" si="4"/>
        <v>114064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114064</v>
      </c>
      <c r="V19" s="141">
        <f t="shared" si="6"/>
        <v>466905</v>
      </c>
      <c r="W19" s="141">
        <f t="shared" si="7"/>
        <v>0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0</v>
      </c>
      <c r="AB19" s="141">
        <f t="shared" si="12"/>
        <v>0</v>
      </c>
      <c r="AC19" s="141">
        <f t="shared" si="13"/>
        <v>0</v>
      </c>
      <c r="AD19" s="141">
        <f t="shared" si="14"/>
        <v>466905</v>
      </c>
    </row>
    <row r="20" spans="1:30" ht="12" customHeight="1">
      <c r="A20" s="142" t="s">
        <v>121</v>
      </c>
      <c r="B20" s="140" t="s">
        <v>338</v>
      </c>
      <c r="C20" s="142" t="s">
        <v>385</v>
      </c>
      <c r="D20" s="141">
        <f t="shared" si="2"/>
        <v>1069782</v>
      </c>
      <c r="E20" s="141">
        <f t="shared" si="3"/>
        <v>199295</v>
      </c>
      <c r="F20" s="141">
        <v>0</v>
      </c>
      <c r="G20" s="141">
        <v>0</v>
      </c>
      <c r="H20" s="141">
        <v>0</v>
      </c>
      <c r="I20" s="141">
        <v>159067</v>
      </c>
      <c r="J20" s="141"/>
      <c r="K20" s="141">
        <v>40228</v>
      </c>
      <c r="L20" s="141">
        <v>870487</v>
      </c>
      <c r="M20" s="141">
        <f t="shared" si="4"/>
        <v>727274</v>
      </c>
      <c r="N20" s="141">
        <f t="shared" si="5"/>
        <v>305287</v>
      </c>
      <c r="O20" s="141">
        <v>0</v>
      </c>
      <c r="P20" s="141">
        <v>0</v>
      </c>
      <c r="Q20" s="141">
        <v>305200</v>
      </c>
      <c r="R20" s="141">
        <v>0</v>
      </c>
      <c r="S20" s="141"/>
      <c r="T20" s="141">
        <v>87</v>
      </c>
      <c r="U20" s="141">
        <v>421987</v>
      </c>
      <c r="V20" s="141">
        <f t="shared" si="6"/>
        <v>1797056</v>
      </c>
      <c r="W20" s="141">
        <f t="shared" si="7"/>
        <v>504582</v>
      </c>
      <c r="X20" s="141">
        <f t="shared" si="8"/>
        <v>0</v>
      </c>
      <c r="Y20" s="141">
        <f t="shared" si="9"/>
        <v>0</v>
      </c>
      <c r="Z20" s="141">
        <f t="shared" si="10"/>
        <v>305200</v>
      </c>
      <c r="AA20" s="141">
        <f t="shared" si="11"/>
        <v>159067</v>
      </c>
      <c r="AB20" s="141">
        <f t="shared" si="12"/>
        <v>0</v>
      </c>
      <c r="AC20" s="141">
        <f t="shared" si="13"/>
        <v>40315</v>
      </c>
      <c r="AD20" s="141">
        <f t="shared" si="14"/>
        <v>1292474</v>
      </c>
    </row>
    <row r="21" spans="1:30" ht="12" customHeight="1">
      <c r="A21" s="142" t="s">
        <v>121</v>
      </c>
      <c r="B21" s="140" t="s">
        <v>339</v>
      </c>
      <c r="C21" s="142" t="s">
        <v>386</v>
      </c>
      <c r="D21" s="141">
        <f t="shared" si="2"/>
        <v>378418</v>
      </c>
      <c r="E21" s="141">
        <f t="shared" si="3"/>
        <v>45663</v>
      </c>
      <c r="F21" s="141">
        <v>0</v>
      </c>
      <c r="G21" s="141">
        <v>0</v>
      </c>
      <c r="H21" s="141">
        <v>0</v>
      </c>
      <c r="I21" s="141">
        <v>45663</v>
      </c>
      <c r="J21" s="141"/>
      <c r="K21" s="141">
        <v>0</v>
      </c>
      <c r="L21" s="141">
        <v>332755</v>
      </c>
      <c r="M21" s="141">
        <f t="shared" si="4"/>
        <v>37681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37681</v>
      </c>
      <c r="V21" s="141">
        <f t="shared" si="6"/>
        <v>416099</v>
      </c>
      <c r="W21" s="141">
        <f t="shared" si="7"/>
        <v>45663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45663</v>
      </c>
      <c r="AB21" s="141">
        <f t="shared" si="12"/>
        <v>0</v>
      </c>
      <c r="AC21" s="141">
        <f t="shared" si="13"/>
        <v>0</v>
      </c>
      <c r="AD21" s="141">
        <f t="shared" si="14"/>
        <v>370436</v>
      </c>
    </row>
    <row r="22" spans="1:30" ht="12" customHeight="1">
      <c r="A22" s="142" t="s">
        <v>121</v>
      </c>
      <c r="B22" s="140" t="s">
        <v>340</v>
      </c>
      <c r="C22" s="142" t="s">
        <v>387</v>
      </c>
      <c r="D22" s="141">
        <f t="shared" si="2"/>
        <v>113997</v>
      </c>
      <c r="E22" s="141">
        <f t="shared" si="3"/>
        <v>11695</v>
      </c>
      <c r="F22" s="141">
        <v>0</v>
      </c>
      <c r="G22" s="141">
        <v>0</v>
      </c>
      <c r="H22" s="141">
        <v>0</v>
      </c>
      <c r="I22" s="141">
        <v>11671</v>
      </c>
      <c r="J22" s="141"/>
      <c r="K22" s="141">
        <v>24</v>
      </c>
      <c r="L22" s="141">
        <v>102302</v>
      </c>
      <c r="M22" s="141">
        <f t="shared" si="4"/>
        <v>26066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26066</v>
      </c>
      <c r="V22" s="141">
        <f t="shared" si="6"/>
        <v>140063</v>
      </c>
      <c r="W22" s="141">
        <f t="shared" si="7"/>
        <v>11695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11671</v>
      </c>
      <c r="AB22" s="141">
        <f t="shared" si="12"/>
        <v>0</v>
      </c>
      <c r="AC22" s="141">
        <f t="shared" si="13"/>
        <v>24</v>
      </c>
      <c r="AD22" s="141">
        <f t="shared" si="14"/>
        <v>128368</v>
      </c>
    </row>
    <row r="23" spans="1:30" ht="12" customHeight="1">
      <c r="A23" s="142" t="s">
        <v>121</v>
      </c>
      <c r="B23" s="140" t="s">
        <v>341</v>
      </c>
      <c r="C23" s="142" t="s">
        <v>388</v>
      </c>
      <c r="D23" s="141">
        <f t="shared" si="2"/>
        <v>32205</v>
      </c>
      <c r="E23" s="141">
        <f t="shared" si="3"/>
        <v>0</v>
      </c>
      <c r="F23" s="141">
        <v>0</v>
      </c>
      <c r="G23" s="141">
        <v>0</v>
      </c>
      <c r="H23" s="141">
        <v>0</v>
      </c>
      <c r="I23" s="141">
        <v>0</v>
      </c>
      <c r="J23" s="141"/>
      <c r="K23" s="141">
        <v>0</v>
      </c>
      <c r="L23" s="141">
        <v>32205</v>
      </c>
      <c r="M23" s="141">
        <f t="shared" si="4"/>
        <v>16523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16523</v>
      </c>
      <c r="V23" s="141">
        <f t="shared" si="6"/>
        <v>48728</v>
      </c>
      <c r="W23" s="141">
        <f t="shared" si="7"/>
        <v>0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0</v>
      </c>
      <c r="AB23" s="141">
        <f t="shared" si="12"/>
        <v>0</v>
      </c>
      <c r="AC23" s="141">
        <f t="shared" si="13"/>
        <v>0</v>
      </c>
      <c r="AD23" s="141">
        <f t="shared" si="14"/>
        <v>48728</v>
      </c>
    </row>
    <row r="24" spans="1:30" ht="12" customHeight="1">
      <c r="A24" s="142" t="s">
        <v>121</v>
      </c>
      <c r="B24" s="140" t="s">
        <v>342</v>
      </c>
      <c r="C24" s="142" t="s">
        <v>389</v>
      </c>
      <c r="D24" s="141">
        <f t="shared" si="2"/>
        <v>46203</v>
      </c>
      <c r="E24" s="141">
        <f t="shared" si="3"/>
        <v>12280</v>
      </c>
      <c r="F24" s="141">
        <v>0</v>
      </c>
      <c r="G24" s="141">
        <v>0</v>
      </c>
      <c r="H24" s="141">
        <v>0</v>
      </c>
      <c r="I24" s="141">
        <v>10868</v>
      </c>
      <c r="J24" s="141"/>
      <c r="K24" s="141">
        <v>1412</v>
      </c>
      <c r="L24" s="141">
        <v>33923</v>
      </c>
      <c r="M24" s="141">
        <f t="shared" si="4"/>
        <v>70390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70390</v>
      </c>
      <c r="V24" s="141">
        <f t="shared" si="6"/>
        <v>116593</v>
      </c>
      <c r="W24" s="141">
        <f t="shared" si="7"/>
        <v>12280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10868</v>
      </c>
      <c r="AB24" s="141">
        <f t="shared" si="12"/>
        <v>0</v>
      </c>
      <c r="AC24" s="141">
        <f t="shared" si="13"/>
        <v>1412</v>
      </c>
      <c r="AD24" s="141">
        <f t="shared" si="14"/>
        <v>104313</v>
      </c>
    </row>
    <row r="25" spans="1:30" ht="12" customHeight="1">
      <c r="A25" s="142" t="s">
        <v>121</v>
      </c>
      <c r="B25" s="140" t="s">
        <v>343</v>
      </c>
      <c r="C25" s="142" t="s">
        <v>390</v>
      </c>
      <c r="D25" s="141">
        <f t="shared" si="2"/>
        <v>93748</v>
      </c>
      <c r="E25" s="141">
        <f t="shared" si="3"/>
        <v>24757</v>
      </c>
      <c r="F25" s="141">
        <v>0</v>
      </c>
      <c r="G25" s="141">
        <v>0</v>
      </c>
      <c r="H25" s="141">
        <v>0</v>
      </c>
      <c r="I25" s="141">
        <v>18334</v>
      </c>
      <c r="J25" s="141"/>
      <c r="K25" s="141">
        <v>6423</v>
      </c>
      <c r="L25" s="141">
        <v>68991</v>
      </c>
      <c r="M25" s="141">
        <f t="shared" si="4"/>
        <v>42958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42958</v>
      </c>
      <c r="V25" s="141">
        <f t="shared" si="6"/>
        <v>136706</v>
      </c>
      <c r="W25" s="141">
        <f t="shared" si="7"/>
        <v>24757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18334</v>
      </c>
      <c r="AB25" s="141">
        <f t="shared" si="12"/>
        <v>0</v>
      </c>
      <c r="AC25" s="141">
        <f t="shared" si="13"/>
        <v>6423</v>
      </c>
      <c r="AD25" s="141">
        <f t="shared" si="14"/>
        <v>111949</v>
      </c>
    </row>
    <row r="26" spans="1:30" ht="12" customHeight="1">
      <c r="A26" s="142" t="s">
        <v>121</v>
      </c>
      <c r="B26" s="140" t="s">
        <v>344</v>
      </c>
      <c r="C26" s="142" t="s">
        <v>391</v>
      </c>
      <c r="D26" s="141">
        <f t="shared" si="2"/>
        <v>136827</v>
      </c>
      <c r="E26" s="141">
        <f t="shared" si="3"/>
        <v>15554</v>
      </c>
      <c r="F26" s="141">
        <v>0</v>
      </c>
      <c r="G26" s="141">
        <v>0</v>
      </c>
      <c r="H26" s="141">
        <v>0</v>
      </c>
      <c r="I26" s="141">
        <v>15499</v>
      </c>
      <c r="J26" s="141"/>
      <c r="K26" s="141">
        <v>55</v>
      </c>
      <c r="L26" s="141">
        <v>121273</v>
      </c>
      <c r="M26" s="141">
        <f t="shared" si="4"/>
        <v>66868</v>
      </c>
      <c r="N26" s="141">
        <f t="shared" si="5"/>
        <v>33414</v>
      </c>
      <c r="O26" s="141">
        <v>0</v>
      </c>
      <c r="P26" s="141">
        <v>0</v>
      </c>
      <c r="Q26" s="141">
        <v>0</v>
      </c>
      <c r="R26" s="141">
        <v>33414</v>
      </c>
      <c r="S26" s="141"/>
      <c r="T26" s="141">
        <v>0</v>
      </c>
      <c r="U26" s="141">
        <v>33454</v>
      </c>
      <c r="V26" s="141">
        <f t="shared" si="6"/>
        <v>203695</v>
      </c>
      <c r="W26" s="141">
        <f t="shared" si="7"/>
        <v>48968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48913</v>
      </c>
      <c r="AB26" s="141">
        <f t="shared" si="12"/>
        <v>0</v>
      </c>
      <c r="AC26" s="141">
        <f t="shared" si="13"/>
        <v>55</v>
      </c>
      <c r="AD26" s="141">
        <f t="shared" si="14"/>
        <v>154727</v>
      </c>
    </row>
    <row r="27" spans="1:30" ht="12" customHeight="1">
      <c r="A27" s="142" t="s">
        <v>121</v>
      </c>
      <c r="B27" s="140" t="s">
        <v>345</v>
      </c>
      <c r="C27" s="142" t="s">
        <v>392</v>
      </c>
      <c r="D27" s="141">
        <f t="shared" si="2"/>
        <v>122578</v>
      </c>
      <c r="E27" s="141">
        <f t="shared" si="3"/>
        <v>67320</v>
      </c>
      <c r="F27" s="141">
        <v>0</v>
      </c>
      <c r="G27" s="141">
        <v>0</v>
      </c>
      <c r="H27" s="141">
        <v>0</v>
      </c>
      <c r="I27" s="141">
        <v>5525</v>
      </c>
      <c r="J27" s="141"/>
      <c r="K27" s="141">
        <v>61795</v>
      </c>
      <c r="L27" s="141">
        <v>55258</v>
      </c>
      <c r="M27" s="141">
        <f t="shared" si="4"/>
        <v>45334</v>
      </c>
      <c r="N27" s="141">
        <f t="shared" si="5"/>
        <v>45334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45334</v>
      </c>
      <c r="U27" s="141">
        <v>0</v>
      </c>
      <c r="V27" s="141">
        <f t="shared" si="6"/>
        <v>167912</v>
      </c>
      <c r="W27" s="141">
        <f t="shared" si="7"/>
        <v>112654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5525</v>
      </c>
      <c r="AB27" s="141">
        <f t="shared" si="12"/>
        <v>0</v>
      </c>
      <c r="AC27" s="141">
        <f t="shared" si="13"/>
        <v>107129</v>
      </c>
      <c r="AD27" s="141">
        <f t="shared" si="14"/>
        <v>55258</v>
      </c>
    </row>
    <row r="28" spans="1:30" ht="12" customHeight="1">
      <c r="A28" s="142" t="s">
        <v>121</v>
      </c>
      <c r="B28" s="140" t="s">
        <v>346</v>
      </c>
      <c r="C28" s="142" t="s">
        <v>393</v>
      </c>
      <c r="D28" s="141">
        <f t="shared" si="2"/>
        <v>195907</v>
      </c>
      <c r="E28" s="141">
        <f t="shared" si="3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195907</v>
      </c>
      <c r="M28" s="141">
        <f t="shared" si="4"/>
        <v>64794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64794</v>
      </c>
      <c r="V28" s="141">
        <f t="shared" si="6"/>
        <v>260701</v>
      </c>
      <c r="W28" s="141">
        <f t="shared" si="7"/>
        <v>0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0</v>
      </c>
      <c r="AB28" s="141">
        <f t="shared" si="12"/>
        <v>0</v>
      </c>
      <c r="AC28" s="141">
        <f t="shared" si="13"/>
        <v>0</v>
      </c>
      <c r="AD28" s="141">
        <f t="shared" si="14"/>
        <v>260701</v>
      </c>
    </row>
    <row r="29" spans="1:30" ht="12" customHeight="1">
      <c r="A29" s="142" t="s">
        <v>121</v>
      </c>
      <c r="B29" s="140" t="s">
        <v>347</v>
      </c>
      <c r="C29" s="142" t="s">
        <v>394</v>
      </c>
      <c r="D29" s="141">
        <f t="shared" si="2"/>
        <v>216592</v>
      </c>
      <c r="E29" s="141">
        <f t="shared" si="3"/>
        <v>36233</v>
      </c>
      <c r="F29" s="141">
        <v>0</v>
      </c>
      <c r="G29" s="141">
        <v>0</v>
      </c>
      <c r="H29" s="141">
        <v>0</v>
      </c>
      <c r="I29" s="141">
        <v>286</v>
      </c>
      <c r="J29" s="141"/>
      <c r="K29" s="141">
        <v>35947</v>
      </c>
      <c r="L29" s="141">
        <v>180359</v>
      </c>
      <c r="M29" s="141">
        <f t="shared" si="4"/>
        <v>55794</v>
      </c>
      <c r="N29" s="141">
        <f t="shared" si="5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55794</v>
      </c>
      <c r="V29" s="141">
        <f t="shared" si="6"/>
        <v>272386</v>
      </c>
      <c r="W29" s="141">
        <f t="shared" si="7"/>
        <v>36233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286</v>
      </c>
      <c r="AB29" s="141">
        <f t="shared" si="12"/>
        <v>0</v>
      </c>
      <c r="AC29" s="141">
        <f t="shared" si="13"/>
        <v>35947</v>
      </c>
      <c r="AD29" s="141">
        <f t="shared" si="14"/>
        <v>236153</v>
      </c>
    </row>
    <row r="30" spans="1:30" ht="12" customHeight="1">
      <c r="A30" s="142" t="s">
        <v>121</v>
      </c>
      <c r="B30" s="140" t="s">
        <v>348</v>
      </c>
      <c r="C30" s="142" t="s">
        <v>395</v>
      </c>
      <c r="D30" s="141">
        <f t="shared" si="2"/>
        <v>240641</v>
      </c>
      <c r="E30" s="141">
        <f t="shared" si="3"/>
        <v>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0</v>
      </c>
      <c r="L30" s="141">
        <v>240641</v>
      </c>
      <c r="M30" s="141">
        <f t="shared" si="4"/>
        <v>25636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25636</v>
      </c>
      <c r="V30" s="141">
        <f t="shared" si="6"/>
        <v>266277</v>
      </c>
      <c r="W30" s="141">
        <f t="shared" si="7"/>
        <v>0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0</v>
      </c>
      <c r="AB30" s="141">
        <f t="shared" si="12"/>
        <v>0</v>
      </c>
      <c r="AC30" s="141">
        <f t="shared" si="13"/>
        <v>0</v>
      </c>
      <c r="AD30" s="141">
        <f t="shared" si="14"/>
        <v>266277</v>
      </c>
    </row>
    <row r="31" spans="1:30" ht="12" customHeight="1">
      <c r="A31" s="142" t="s">
        <v>121</v>
      </c>
      <c r="B31" s="140" t="s">
        <v>349</v>
      </c>
      <c r="C31" s="142" t="s">
        <v>396</v>
      </c>
      <c r="D31" s="141">
        <f t="shared" si="2"/>
        <v>61901</v>
      </c>
      <c r="E31" s="141">
        <f t="shared" si="3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61901</v>
      </c>
      <c r="M31" s="141">
        <f t="shared" si="4"/>
        <v>24049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24049</v>
      </c>
      <c r="V31" s="141">
        <f t="shared" si="6"/>
        <v>85950</v>
      </c>
      <c r="W31" s="141">
        <f t="shared" si="7"/>
        <v>0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0</v>
      </c>
      <c r="AB31" s="141">
        <f t="shared" si="12"/>
        <v>0</v>
      </c>
      <c r="AC31" s="141">
        <f t="shared" si="13"/>
        <v>0</v>
      </c>
      <c r="AD31" s="141">
        <f t="shared" si="14"/>
        <v>85950</v>
      </c>
    </row>
    <row r="32" spans="1:30" ht="12" customHeight="1">
      <c r="A32" s="142" t="s">
        <v>121</v>
      </c>
      <c r="B32" s="140" t="s">
        <v>350</v>
      </c>
      <c r="C32" s="142" t="s">
        <v>397</v>
      </c>
      <c r="D32" s="141">
        <f t="shared" si="2"/>
        <v>100055</v>
      </c>
      <c r="E32" s="141">
        <f t="shared" si="3"/>
        <v>0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0</v>
      </c>
      <c r="L32" s="141">
        <v>100055</v>
      </c>
      <c r="M32" s="141">
        <f t="shared" si="4"/>
        <v>36400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36400</v>
      </c>
      <c r="V32" s="141">
        <f t="shared" si="6"/>
        <v>136455</v>
      </c>
      <c r="W32" s="141">
        <f t="shared" si="7"/>
        <v>0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0</v>
      </c>
      <c r="AB32" s="141">
        <f t="shared" si="12"/>
        <v>0</v>
      </c>
      <c r="AC32" s="141">
        <f t="shared" si="13"/>
        <v>0</v>
      </c>
      <c r="AD32" s="141">
        <f t="shared" si="14"/>
        <v>136455</v>
      </c>
    </row>
    <row r="33" spans="1:30" ht="12" customHeight="1">
      <c r="A33" s="142" t="s">
        <v>121</v>
      </c>
      <c r="B33" s="140" t="s">
        <v>351</v>
      </c>
      <c r="C33" s="142" t="s">
        <v>398</v>
      </c>
      <c r="D33" s="141">
        <f t="shared" si="2"/>
        <v>22721</v>
      </c>
      <c r="E33" s="141">
        <f t="shared" si="3"/>
        <v>662</v>
      </c>
      <c r="F33" s="141">
        <v>0</v>
      </c>
      <c r="G33" s="141">
        <v>0</v>
      </c>
      <c r="H33" s="141">
        <v>0</v>
      </c>
      <c r="I33" s="141">
        <v>662</v>
      </c>
      <c r="J33" s="141"/>
      <c r="K33" s="141">
        <v>0</v>
      </c>
      <c r="L33" s="141">
        <v>22059</v>
      </c>
      <c r="M33" s="141">
        <f t="shared" si="4"/>
        <v>5996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5996</v>
      </c>
      <c r="V33" s="141">
        <f t="shared" si="6"/>
        <v>28717</v>
      </c>
      <c r="W33" s="141">
        <f t="shared" si="7"/>
        <v>662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662</v>
      </c>
      <c r="AB33" s="141">
        <f t="shared" si="12"/>
        <v>0</v>
      </c>
      <c r="AC33" s="141">
        <f t="shared" si="13"/>
        <v>0</v>
      </c>
      <c r="AD33" s="141">
        <f t="shared" si="14"/>
        <v>28055</v>
      </c>
    </row>
    <row r="34" spans="1:30" ht="12" customHeight="1">
      <c r="A34" s="142" t="s">
        <v>121</v>
      </c>
      <c r="B34" s="140" t="s">
        <v>352</v>
      </c>
      <c r="C34" s="142" t="s">
        <v>399</v>
      </c>
      <c r="D34" s="141">
        <f t="shared" si="2"/>
        <v>85162</v>
      </c>
      <c r="E34" s="141">
        <f t="shared" si="3"/>
        <v>0</v>
      </c>
      <c r="F34" s="141">
        <v>0</v>
      </c>
      <c r="G34" s="141">
        <v>0</v>
      </c>
      <c r="H34" s="141">
        <v>0</v>
      </c>
      <c r="I34" s="141">
        <v>0</v>
      </c>
      <c r="J34" s="141"/>
      <c r="K34" s="141">
        <v>0</v>
      </c>
      <c r="L34" s="141">
        <v>85162</v>
      </c>
      <c r="M34" s="141">
        <f t="shared" si="4"/>
        <v>32637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32637</v>
      </c>
      <c r="V34" s="141">
        <f t="shared" si="6"/>
        <v>117799</v>
      </c>
      <c r="W34" s="141">
        <f t="shared" si="7"/>
        <v>0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0</v>
      </c>
      <c r="AB34" s="141">
        <f t="shared" si="12"/>
        <v>0</v>
      </c>
      <c r="AC34" s="141">
        <f t="shared" si="13"/>
        <v>0</v>
      </c>
      <c r="AD34" s="141">
        <f t="shared" si="14"/>
        <v>117799</v>
      </c>
    </row>
    <row r="35" spans="1:30" ht="12" customHeight="1">
      <c r="A35" s="142" t="s">
        <v>121</v>
      </c>
      <c r="B35" s="140" t="s">
        <v>353</v>
      </c>
      <c r="C35" s="142" t="s">
        <v>400</v>
      </c>
      <c r="D35" s="141">
        <f t="shared" si="2"/>
        <v>78282</v>
      </c>
      <c r="E35" s="141">
        <f t="shared" si="3"/>
        <v>0</v>
      </c>
      <c r="F35" s="141">
        <v>0</v>
      </c>
      <c r="G35" s="141">
        <v>0</v>
      </c>
      <c r="H35" s="141">
        <v>0</v>
      </c>
      <c r="I35" s="141">
        <v>0</v>
      </c>
      <c r="J35" s="141"/>
      <c r="K35" s="141">
        <v>0</v>
      </c>
      <c r="L35" s="141">
        <v>78282</v>
      </c>
      <c r="M35" s="141">
        <f t="shared" si="4"/>
        <v>28402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28402</v>
      </c>
      <c r="V35" s="141">
        <f t="shared" si="6"/>
        <v>106684</v>
      </c>
      <c r="W35" s="141">
        <f t="shared" si="7"/>
        <v>0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0</v>
      </c>
      <c r="AB35" s="141">
        <f t="shared" si="12"/>
        <v>0</v>
      </c>
      <c r="AC35" s="141">
        <f t="shared" si="13"/>
        <v>0</v>
      </c>
      <c r="AD35" s="141">
        <f t="shared" si="14"/>
        <v>106684</v>
      </c>
    </row>
    <row r="36" spans="1:30" ht="12" customHeight="1">
      <c r="A36" s="142" t="s">
        <v>121</v>
      </c>
      <c r="B36" s="140" t="s">
        <v>354</v>
      </c>
      <c r="C36" s="142" t="s">
        <v>401</v>
      </c>
      <c r="D36" s="141">
        <f t="shared" si="2"/>
        <v>182631</v>
      </c>
      <c r="E36" s="141">
        <f t="shared" si="3"/>
        <v>0</v>
      </c>
      <c r="F36" s="141">
        <v>0</v>
      </c>
      <c r="G36" s="141">
        <v>0</v>
      </c>
      <c r="H36" s="141">
        <v>0</v>
      </c>
      <c r="I36" s="141">
        <v>0</v>
      </c>
      <c r="J36" s="141"/>
      <c r="K36" s="141">
        <v>0</v>
      </c>
      <c r="L36" s="141">
        <v>182631</v>
      </c>
      <c r="M36" s="141">
        <f t="shared" si="4"/>
        <v>58211</v>
      </c>
      <c r="N36" s="141">
        <f t="shared" si="5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58211</v>
      </c>
      <c r="V36" s="141">
        <f t="shared" si="6"/>
        <v>240842</v>
      </c>
      <c r="W36" s="141">
        <f t="shared" si="7"/>
        <v>0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0</v>
      </c>
      <c r="AB36" s="141">
        <f t="shared" si="12"/>
        <v>0</v>
      </c>
      <c r="AC36" s="141">
        <f t="shared" si="13"/>
        <v>0</v>
      </c>
      <c r="AD36" s="141">
        <f t="shared" si="14"/>
        <v>240842</v>
      </c>
    </row>
    <row r="37" spans="1:30" ht="12" customHeight="1">
      <c r="A37" s="142" t="s">
        <v>121</v>
      </c>
      <c r="B37" s="140" t="s">
        <v>355</v>
      </c>
      <c r="C37" s="142" t="s">
        <v>402</v>
      </c>
      <c r="D37" s="141">
        <f t="shared" si="2"/>
        <v>117389</v>
      </c>
      <c r="E37" s="141">
        <f t="shared" si="3"/>
        <v>0</v>
      </c>
      <c r="F37" s="141">
        <v>0</v>
      </c>
      <c r="G37" s="141">
        <v>0</v>
      </c>
      <c r="H37" s="141">
        <v>0</v>
      </c>
      <c r="I37" s="141">
        <v>0</v>
      </c>
      <c r="J37" s="141"/>
      <c r="K37" s="141">
        <v>0</v>
      </c>
      <c r="L37" s="141">
        <v>117389</v>
      </c>
      <c r="M37" s="141">
        <f t="shared" si="4"/>
        <v>48371</v>
      </c>
      <c r="N37" s="141">
        <f t="shared" si="5"/>
        <v>0</v>
      </c>
      <c r="O37" s="141">
        <v>0</v>
      </c>
      <c r="P37" s="141">
        <v>0</v>
      </c>
      <c r="Q37" s="141">
        <v>0</v>
      </c>
      <c r="R37" s="141">
        <v>0</v>
      </c>
      <c r="S37" s="141"/>
      <c r="T37" s="141">
        <v>0</v>
      </c>
      <c r="U37" s="141">
        <v>48371</v>
      </c>
      <c r="V37" s="141">
        <f t="shared" si="6"/>
        <v>165760</v>
      </c>
      <c r="W37" s="141">
        <f t="shared" si="7"/>
        <v>0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0</v>
      </c>
      <c r="AB37" s="141">
        <f t="shared" si="12"/>
        <v>0</v>
      </c>
      <c r="AC37" s="141">
        <f t="shared" si="13"/>
        <v>0</v>
      </c>
      <c r="AD37" s="141">
        <f t="shared" si="14"/>
        <v>165760</v>
      </c>
    </row>
    <row r="38" spans="1:30" ht="12" customHeight="1">
      <c r="A38" s="142" t="s">
        <v>121</v>
      </c>
      <c r="B38" s="140" t="s">
        <v>356</v>
      </c>
      <c r="C38" s="142" t="s">
        <v>403</v>
      </c>
      <c r="D38" s="141">
        <f t="shared" si="2"/>
        <v>94480</v>
      </c>
      <c r="E38" s="141">
        <f t="shared" si="3"/>
        <v>0</v>
      </c>
      <c r="F38" s="141">
        <v>0</v>
      </c>
      <c r="G38" s="141">
        <v>0</v>
      </c>
      <c r="H38" s="141">
        <v>0</v>
      </c>
      <c r="I38" s="141">
        <v>0</v>
      </c>
      <c r="J38" s="141"/>
      <c r="K38" s="141">
        <v>0</v>
      </c>
      <c r="L38" s="141">
        <v>94480</v>
      </c>
      <c r="M38" s="141">
        <f t="shared" si="4"/>
        <v>45555</v>
      </c>
      <c r="N38" s="141">
        <f t="shared" si="5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45555</v>
      </c>
      <c r="V38" s="141">
        <f t="shared" si="6"/>
        <v>140035</v>
      </c>
      <c r="W38" s="141">
        <f t="shared" si="7"/>
        <v>0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0</v>
      </c>
      <c r="AB38" s="141">
        <f t="shared" si="12"/>
        <v>0</v>
      </c>
      <c r="AC38" s="141">
        <f t="shared" si="13"/>
        <v>0</v>
      </c>
      <c r="AD38" s="141">
        <f t="shared" si="14"/>
        <v>140035</v>
      </c>
    </row>
    <row r="39" spans="1:30" ht="12" customHeight="1">
      <c r="A39" s="142" t="s">
        <v>121</v>
      </c>
      <c r="B39" s="140" t="s">
        <v>357</v>
      </c>
      <c r="C39" s="142" t="s">
        <v>404</v>
      </c>
      <c r="D39" s="141">
        <f t="shared" si="2"/>
        <v>266545</v>
      </c>
      <c r="E39" s="141">
        <f t="shared" si="3"/>
        <v>0</v>
      </c>
      <c r="F39" s="141">
        <v>0</v>
      </c>
      <c r="G39" s="141">
        <v>0</v>
      </c>
      <c r="H39" s="141">
        <v>0</v>
      </c>
      <c r="I39" s="141">
        <v>0</v>
      </c>
      <c r="J39" s="141"/>
      <c r="K39" s="141">
        <v>0</v>
      </c>
      <c r="L39" s="141">
        <v>266545</v>
      </c>
      <c r="M39" s="141">
        <f t="shared" si="4"/>
        <v>54485</v>
      </c>
      <c r="N39" s="141">
        <f t="shared" si="5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54485</v>
      </c>
      <c r="V39" s="141">
        <f t="shared" si="6"/>
        <v>321030</v>
      </c>
      <c r="W39" s="141">
        <f t="shared" si="7"/>
        <v>0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0</v>
      </c>
      <c r="AB39" s="141">
        <f t="shared" si="12"/>
        <v>0</v>
      </c>
      <c r="AC39" s="141">
        <f t="shared" si="13"/>
        <v>0</v>
      </c>
      <c r="AD39" s="141">
        <f t="shared" si="14"/>
        <v>321030</v>
      </c>
    </row>
    <row r="40" spans="1:30" ht="12" customHeight="1">
      <c r="A40" s="142" t="s">
        <v>121</v>
      </c>
      <c r="B40" s="140" t="s">
        <v>358</v>
      </c>
      <c r="C40" s="142" t="s">
        <v>405</v>
      </c>
      <c r="D40" s="141">
        <f t="shared" si="2"/>
        <v>80748</v>
      </c>
      <c r="E40" s="141">
        <f t="shared" si="3"/>
        <v>0</v>
      </c>
      <c r="F40" s="141">
        <v>0</v>
      </c>
      <c r="G40" s="141">
        <v>0</v>
      </c>
      <c r="H40" s="141">
        <v>0</v>
      </c>
      <c r="I40" s="141">
        <v>0</v>
      </c>
      <c r="J40" s="141"/>
      <c r="K40" s="141">
        <v>0</v>
      </c>
      <c r="L40" s="141">
        <v>80748</v>
      </c>
      <c r="M40" s="141">
        <f t="shared" si="4"/>
        <v>40683</v>
      </c>
      <c r="N40" s="141">
        <f t="shared" si="5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40683</v>
      </c>
      <c r="V40" s="141">
        <f t="shared" si="6"/>
        <v>121431</v>
      </c>
      <c r="W40" s="141">
        <f t="shared" si="7"/>
        <v>0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0</v>
      </c>
      <c r="AB40" s="141">
        <f t="shared" si="12"/>
        <v>0</v>
      </c>
      <c r="AC40" s="141">
        <f t="shared" si="13"/>
        <v>0</v>
      </c>
      <c r="AD40" s="141">
        <f t="shared" si="14"/>
        <v>121431</v>
      </c>
    </row>
    <row r="41" spans="1:30" ht="12" customHeight="1">
      <c r="A41" s="142" t="s">
        <v>121</v>
      </c>
      <c r="B41" s="140" t="s">
        <v>359</v>
      </c>
      <c r="C41" s="142" t="s">
        <v>406</v>
      </c>
      <c r="D41" s="141">
        <f t="shared" si="2"/>
        <v>176220</v>
      </c>
      <c r="E41" s="141">
        <f t="shared" si="3"/>
        <v>904</v>
      </c>
      <c r="F41" s="141">
        <v>0</v>
      </c>
      <c r="G41" s="141">
        <v>0</v>
      </c>
      <c r="H41" s="141">
        <v>0</v>
      </c>
      <c r="I41" s="141">
        <v>0</v>
      </c>
      <c r="J41" s="141"/>
      <c r="K41" s="141">
        <v>904</v>
      </c>
      <c r="L41" s="141">
        <v>175316</v>
      </c>
      <c r="M41" s="141">
        <f t="shared" si="4"/>
        <v>106763</v>
      </c>
      <c r="N41" s="141">
        <f t="shared" si="5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106763</v>
      </c>
      <c r="V41" s="141">
        <f t="shared" si="6"/>
        <v>282983</v>
      </c>
      <c r="W41" s="141">
        <f t="shared" si="7"/>
        <v>904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0</v>
      </c>
      <c r="AB41" s="141">
        <f t="shared" si="12"/>
        <v>0</v>
      </c>
      <c r="AC41" s="141">
        <f t="shared" si="13"/>
        <v>904</v>
      </c>
      <c r="AD41" s="141">
        <f t="shared" si="14"/>
        <v>282079</v>
      </c>
    </row>
    <row r="42" spans="1:30" ht="12" customHeight="1">
      <c r="A42" s="142" t="s">
        <v>121</v>
      </c>
      <c r="B42" s="140" t="s">
        <v>360</v>
      </c>
      <c r="C42" s="142" t="s">
        <v>407</v>
      </c>
      <c r="D42" s="141">
        <f t="shared" si="2"/>
        <v>91059</v>
      </c>
      <c r="E42" s="141">
        <f t="shared" si="3"/>
        <v>7264</v>
      </c>
      <c r="F42" s="141">
        <v>0</v>
      </c>
      <c r="G42" s="141">
        <v>0</v>
      </c>
      <c r="H42" s="141">
        <v>0</v>
      </c>
      <c r="I42" s="141">
        <v>7232</v>
      </c>
      <c r="J42" s="141"/>
      <c r="K42" s="141">
        <v>32</v>
      </c>
      <c r="L42" s="141">
        <v>83795</v>
      </c>
      <c r="M42" s="141">
        <f t="shared" si="4"/>
        <v>30558</v>
      </c>
      <c r="N42" s="141">
        <f t="shared" si="5"/>
        <v>0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0</v>
      </c>
      <c r="U42" s="141">
        <v>30558</v>
      </c>
      <c r="V42" s="141">
        <f t="shared" si="6"/>
        <v>121617</v>
      </c>
      <c r="W42" s="141">
        <f t="shared" si="7"/>
        <v>7264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7232</v>
      </c>
      <c r="AB42" s="141">
        <f t="shared" si="12"/>
        <v>0</v>
      </c>
      <c r="AC42" s="141">
        <f t="shared" si="13"/>
        <v>32</v>
      </c>
      <c r="AD42" s="141">
        <f t="shared" si="14"/>
        <v>114353</v>
      </c>
    </row>
    <row r="43" spans="1:30" ht="12" customHeight="1">
      <c r="A43" s="142" t="s">
        <v>121</v>
      </c>
      <c r="B43" s="140" t="s">
        <v>361</v>
      </c>
      <c r="C43" s="142" t="s">
        <v>408</v>
      </c>
      <c r="D43" s="141">
        <f t="shared" si="2"/>
        <v>247229</v>
      </c>
      <c r="E43" s="141">
        <f t="shared" si="3"/>
        <v>11307</v>
      </c>
      <c r="F43" s="141">
        <v>1995</v>
      </c>
      <c r="G43" s="141">
        <v>0</v>
      </c>
      <c r="H43" s="141">
        <v>0</v>
      </c>
      <c r="I43" s="141">
        <v>8926</v>
      </c>
      <c r="J43" s="141"/>
      <c r="K43" s="141">
        <v>386</v>
      </c>
      <c r="L43" s="141">
        <v>235922</v>
      </c>
      <c r="M43" s="141">
        <f t="shared" si="4"/>
        <v>211873</v>
      </c>
      <c r="N43" s="141">
        <f t="shared" si="5"/>
        <v>0</v>
      </c>
      <c r="O43" s="141">
        <v>0</v>
      </c>
      <c r="P43" s="141">
        <v>0</v>
      </c>
      <c r="Q43" s="141">
        <v>0</v>
      </c>
      <c r="R43" s="141">
        <v>0</v>
      </c>
      <c r="S43" s="141"/>
      <c r="T43" s="141">
        <v>0</v>
      </c>
      <c r="U43" s="141">
        <v>211873</v>
      </c>
      <c r="V43" s="141">
        <f t="shared" si="6"/>
        <v>459102</v>
      </c>
      <c r="W43" s="141">
        <f t="shared" si="7"/>
        <v>11307</v>
      </c>
      <c r="X43" s="141">
        <f t="shared" si="8"/>
        <v>1995</v>
      </c>
      <c r="Y43" s="141">
        <f t="shared" si="9"/>
        <v>0</v>
      </c>
      <c r="Z43" s="141">
        <f t="shared" si="10"/>
        <v>0</v>
      </c>
      <c r="AA43" s="141">
        <f t="shared" si="11"/>
        <v>8926</v>
      </c>
      <c r="AB43" s="141">
        <f t="shared" si="12"/>
        <v>0</v>
      </c>
      <c r="AC43" s="141">
        <f t="shared" si="13"/>
        <v>386</v>
      </c>
      <c r="AD43" s="141">
        <f t="shared" si="14"/>
        <v>447795</v>
      </c>
    </row>
    <row r="44" spans="1:30" ht="12" customHeight="1">
      <c r="A44" s="142" t="s">
        <v>121</v>
      </c>
      <c r="B44" s="140" t="s">
        <v>362</v>
      </c>
      <c r="C44" s="142" t="s">
        <v>409</v>
      </c>
      <c r="D44" s="141">
        <f t="shared" si="2"/>
        <v>67097</v>
      </c>
      <c r="E44" s="141">
        <f t="shared" si="3"/>
        <v>5142</v>
      </c>
      <c r="F44" s="141">
        <v>0</v>
      </c>
      <c r="G44" s="141">
        <v>0</v>
      </c>
      <c r="H44" s="141">
        <v>0</v>
      </c>
      <c r="I44" s="141">
        <v>372</v>
      </c>
      <c r="J44" s="141"/>
      <c r="K44" s="141">
        <v>4770</v>
      </c>
      <c r="L44" s="141">
        <v>61955</v>
      </c>
      <c r="M44" s="141">
        <f t="shared" si="4"/>
        <v>67134</v>
      </c>
      <c r="N44" s="141">
        <f t="shared" si="5"/>
        <v>8432</v>
      </c>
      <c r="O44" s="141">
        <v>4216</v>
      </c>
      <c r="P44" s="141">
        <v>4216</v>
      </c>
      <c r="Q44" s="141">
        <v>0</v>
      </c>
      <c r="R44" s="141">
        <v>0</v>
      </c>
      <c r="S44" s="141"/>
      <c r="T44" s="141">
        <v>0</v>
      </c>
      <c r="U44" s="141">
        <v>58702</v>
      </c>
      <c r="V44" s="141">
        <f t="shared" si="6"/>
        <v>134231</v>
      </c>
      <c r="W44" s="141">
        <f t="shared" si="7"/>
        <v>13574</v>
      </c>
      <c r="X44" s="141">
        <f t="shared" si="8"/>
        <v>4216</v>
      </c>
      <c r="Y44" s="141">
        <f t="shared" si="9"/>
        <v>4216</v>
      </c>
      <c r="Z44" s="141">
        <f t="shared" si="10"/>
        <v>0</v>
      </c>
      <c r="AA44" s="141">
        <f t="shared" si="11"/>
        <v>372</v>
      </c>
      <c r="AB44" s="141">
        <f t="shared" si="12"/>
        <v>0</v>
      </c>
      <c r="AC44" s="141">
        <f t="shared" si="13"/>
        <v>4770</v>
      </c>
      <c r="AD44" s="141">
        <f t="shared" si="14"/>
        <v>120657</v>
      </c>
    </row>
    <row r="45" spans="1:30" ht="12" customHeight="1">
      <c r="A45" s="142" t="s">
        <v>121</v>
      </c>
      <c r="B45" s="140" t="s">
        <v>363</v>
      </c>
      <c r="C45" s="142" t="s">
        <v>410</v>
      </c>
      <c r="D45" s="141">
        <f t="shared" si="2"/>
        <v>70446</v>
      </c>
      <c r="E45" s="141">
        <f t="shared" si="3"/>
        <v>0</v>
      </c>
      <c r="F45" s="141">
        <v>0</v>
      </c>
      <c r="G45" s="141">
        <v>0</v>
      </c>
      <c r="H45" s="141">
        <v>0</v>
      </c>
      <c r="I45" s="141">
        <v>0</v>
      </c>
      <c r="J45" s="141"/>
      <c r="K45" s="141">
        <v>0</v>
      </c>
      <c r="L45" s="141">
        <v>70446</v>
      </c>
      <c r="M45" s="141">
        <f t="shared" si="4"/>
        <v>34489</v>
      </c>
      <c r="N45" s="141">
        <f t="shared" si="5"/>
        <v>0</v>
      </c>
      <c r="O45" s="141">
        <v>0</v>
      </c>
      <c r="P45" s="141">
        <v>0</v>
      </c>
      <c r="Q45" s="141">
        <v>0</v>
      </c>
      <c r="R45" s="141">
        <v>0</v>
      </c>
      <c r="S45" s="141"/>
      <c r="T45" s="141">
        <v>0</v>
      </c>
      <c r="U45" s="141">
        <v>34489</v>
      </c>
      <c r="V45" s="141">
        <f t="shared" si="6"/>
        <v>104935</v>
      </c>
      <c r="W45" s="141">
        <f t="shared" si="7"/>
        <v>0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0</v>
      </c>
      <c r="AB45" s="141">
        <f t="shared" si="12"/>
        <v>0</v>
      </c>
      <c r="AC45" s="141">
        <f t="shared" si="13"/>
        <v>0</v>
      </c>
      <c r="AD45" s="141">
        <f t="shared" si="14"/>
        <v>104935</v>
      </c>
    </row>
    <row r="46" spans="1:30" ht="12" customHeight="1">
      <c r="A46" s="142" t="s">
        <v>121</v>
      </c>
      <c r="B46" s="140" t="s">
        <v>364</v>
      </c>
      <c r="C46" s="142" t="s">
        <v>411</v>
      </c>
      <c r="D46" s="141">
        <f t="shared" si="2"/>
        <v>68702</v>
      </c>
      <c r="E46" s="141">
        <f t="shared" si="3"/>
        <v>0</v>
      </c>
      <c r="F46" s="141">
        <v>0</v>
      </c>
      <c r="G46" s="141">
        <v>0</v>
      </c>
      <c r="H46" s="141">
        <v>0</v>
      </c>
      <c r="I46" s="141">
        <v>0</v>
      </c>
      <c r="J46" s="141"/>
      <c r="K46" s="141">
        <v>0</v>
      </c>
      <c r="L46" s="141">
        <v>68702</v>
      </c>
      <c r="M46" s="141">
        <f t="shared" si="4"/>
        <v>22649</v>
      </c>
      <c r="N46" s="141">
        <f t="shared" si="5"/>
        <v>0</v>
      </c>
      <c r="O46" s="141">
        <v>0</v>
      </c>
      <c r="P46" s="141">
        <v>0</v>
      </c>
      <c r="Q46" s="141">
        <v>0</v>
      </c>
      <c r="R46" s="141">
        <v>0</v>
      </c>
      <c r="S46" s="141"/>
      <c r="T46" s="141">
        <v>0</v>
      </c>
      <c r="U46" s="141">
        <v>22649</v>
      </c>
      <c r="V46" s="141">
        <f t="shared" si="6"/>
        <v>91351</v>
      </c>
      <c r="W46" s="141">
        <f t="shared" si="7"/>
        <v>0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0</v>
      </c>
      <c r="AB46" s="141">
        <f t="shared" si="12"/>
        <v>0</v>
      </c>
      <c r="AC46" s="141">
        <f t="shared" si="13"/>
        <v>0</v>
      </c>
      <c r="AD46" s="141">
        <f t="shared" si="14"/>
        <v>91351</v>
      </c>
    </row>
    <row r="47" spans="1:30" ht="12" customHeight="1">
      <c r="A47" s="142" t="s">
        <v>121</v>
      </c>
      <c r="B47" s="140" t="s">
        <v>365</v>
      </c>
      <c r="C47" s="142" t="s">
        <v>412</v>
      </c>
      <c r="D47" s="141">
        <f t="shared" si="2"/>
        <v>32644</v>
      </c>
      <c r="E47" s="141">
        <f t="shared" si="3"/>
        <v>0</v>
      </c>
      <c r="F47" s="141">
        <v>0</v>
      </c>
      <c r="G47" s="141">
        <v>0</v>
      </c>
      <c r="H47" s="141">
        <v>0</v>
      </c>
      <c r="I47" s="141">
        <v>0</v>
      </c>
      <c r="J47" s="141"/>
      <c r="K47" s="141">
        <v>0</v>
      </c>
      <c r="L47" s="141">
        <v>32644</v>
      </c>
      <c r="M47" s="141">
        <f t="shared" si="4"/>
        <v>9460</v>
      </c>
      <c r="N47" s="141">
        <f t="shared" si="5"/>
        <v>0</v>
      </c>
      <c r="O47" s="141">
        <v>0</v>
      </c>
      <c r="P47" s="141">
        <v>0</v>
      </c>
      <c r="Q47" s="141">
        <v>0</v>
      </c>
      <c r="R47" s="141">
        <v>0</v>
      </c>
      <c r="S47" s="141"/>
      <c r="T47" s="141">
        <v>0</v>
      </c>
      <c r="U47" s="141">
        <v>9460</v>
      </c>
      <c r="V47" s="141">
        <f t="shared" si="6"/>
        <v>42104</v>
      </c>
      <c r="W47" s="141">
        <f t="shared" si="7"/>
        <v>0</v>
      </c>
      <c r="X47" s="141">
        <f t="shared" si="8"/>
        <v>0</v>
      </c>
      <c r="Y47" s="141">
        <f t="shared" si="9"/>
        <v>0</v>
      </c>
      <c r="Z47" s="141">
        <f t="shared" si="10"/>
        <v>0</v>
      </c>
      <c r="AA47" s="141">
        <f t="shared" si="11"/>
        <v>0</v>
      </c>
      <c r="AB47" s="141">
        <f t="shared" si="12"/>
        <v>0</v>
      </c>
      <c r="AC47" s="141">
        <f t="shared" si="13"/>
        <v>0</v>
      </c>
      <c r="AD47" s="141">
        <f t="shared" si="14"/>
        <v>42104</v>
      </c>
    </row>
    <row r="48" spans="1:30" ht="12" customHeight="1">
      <c r="A48" s="142" t="s">
        <v>121</v>
      </c>
      <c r="B48" s="140" t="s">
        <v>366</v>
      </c>
      <c r="C48" s="142" t="s">
        <v>413</v>
      </c>
      <c r="D48" s="141">
        <f t="shared" si="2"/>
        <v>19764</v>
      </c>
      <c r="E48" s="141">
        <f t="shared" si="3"/>
        <v>0</v>
      </c>
      <c r="F48" s="141">
        <v>0</v>
      </c>
      <c r="G48" s="141">
        <v>0</v>
      </c>
      <c r="H48" s="141">
        <v>0</v>
      </c>
      <c r="I48" s="141">
        <v>0</v>
      </c>
      <c r="J48" s="141"/>
      <c r="K48" s="141">
        <v>0</v>
      </c>
      <c r="L48" s="141">
        <v>19764</v>
      </c>
      <c r="M48" s="141">
        <f t="shared" si="4"/>
        <v>5842</v>
      </c>
      <c r="N48" s="141">
        <f t="shared" si="5"/>
        <v>0</v>
      </c>
      <c r="O48" s="141">
        <v>0</v>
      </c>
      <c r="P48" s="141">
        <v>0</v>
      </c>
      <c r="Q48" s="141">
        <v>0</v>
      </c>
      <c r="R48" s="141">
        <v>0</v>
      </c>
      <c r="S48" s="141"/>
      <c r="T48" s="141">
        <v>0</v>
      </c>
      <c r="U48" s="141">
        <v>5842</v>
      </c>
      <c r="V48" s="141">
        <f t="shared" si="6"/>
        <v>25606</v>
      </c>
      <c r="W48" s="141">
        <f t="shared" si="7"/>
        <v>0</v>
      </c>
      <c r="X48" s="141">
        <f t="shared" si="8"/>
        <v>0</v>
      </c>
      <c r="Y48" s="141">
        <f t="shared" si="9"/>
        <v>0</v>
      </c>
      <c r="Z48" s="141">
        <f t="shared" si="10"/>
        <v>0</v>
      </c>
      <c r="AA48" s="141">
        <f t="shared" si="11"/>
        <v>0</v>
      </c>
      <c r="AB48" s="141">
        <f t="shared" si="12"/>
        <v>0</v>
      </c>
      <c r="AC48" s="141">
        <f t="shared" si="13"/>
        <v>0</v>
      </c>
      <c r="AD48" s="141">
        <f t="shared" si="14"/>
        <v>25606</v>
      </c>
    </row>
    <row r="49" spans="1:30" ht="12" customHeight="1">
      <c r="A49" s="142" t="s">
        <v>121</v>
      </c>
      <c r="B49" s="140" t="s">
        <v>367</v>
      </c>
      <c r="C49" s="142" t="s">
        <v>414</v>
      </c>
      <c r="D49" s="141">
        <f t="shared" si="2"/>
        <v>38198</v>
      </c>
      <c r="E49" s="141">
        <f t="shared" si="3"/>
        <v>0</v>
      </c>
      <c r="F49" s="141">
        <v>0</v>
      </c>
      <c r="G49" s="141">
        <v>0</v>
      </c>
      <c r="H49" s="141">
        <v>0</v>
      </c>
      <c r="I49" s="141">
        <v>0</v>
      </c>
      <c r="J49" s="141"/>
      <c r="K49" s="141">
        <v>0</v>
      </c>
      <c r="L49" s="141">
        <v>38198</v>
      </c>
      <c r="M49" s="141">
        <f t="shared" si="4"/>
        <v>17405</v>
      </c>
      <c r="N49" s="141">
        <f t="shared" si="5"/>
        <v>0</v>
      </c>
      <c r="O49" s="141">
        <v>0</v>
      </c>
      <c r="P49" s="141">
        <v>0</v>
      </c>
      <c r="Q49" s="141">
        <v>0</v>
      </c>
      <c r="R49" s="141">
        <v>0</v>
      </c>
      <c r="S49" s="141"/>
      <c r="T49" s="141">
        <v>0</v>
      </c>
      <c r="U49" s="141">
        <v>17405</v>
      </c>
      <c r="V49" s="141">
        <f t="shared" si="6"/>
        <v>55603</v>
      </c>
      <c r="W49" s="141">
        <f t="shared" si="7"/>
        <v>0</v>
      </c>
      <c r="X49" s="141">
        <f t="shared" si="8"/>
        <v>0</v>
      </c>
      <c r="Y49" s="141">
        <f t="shared" si="9"/>
        <v>0</v>
      </c>
      <c r="Z49" s="141">
        <f t="shared" si="10"/>
        <v>0</v>
      </c>
      <c r="AA49" s="141">
        <f t="shared" si="11"/>
        <v>0</v>
      </c>
      <c r="AB49" s="141">
        <f t="shared" si="12"/>
        <v>0</v>
      </c>
      <c r="AC49" s="141">
        <f t="shared" si="13"/>
        <v>0</v>
      </c>
      <c r="AD49" s="141">
        <f t="shared" si="14"/>
        <v>55603</v>
      </c>
    </row>
    <row r="50" spans="1:30" ht="12" customHeight="1">
      <c r="A50" s="142" t="s">
        <v>121</v>
      </c>
      <c r="B50" s="140" t="s">
        <v>368</v>
      </c>
      <c r="C50" s="142" t="s">
        <v>415</v>
      </c>
      <c r="D50" s="141">
        <f t="shared" si="2"/>
        <v>24041</v>
      </c>
      <c r="E50" s="141">
        <f t="shared" si="3"/>
        <v>0</v>
      </c>
      <c r="F50" s="141">
        <v>0</v>
      </c>
      <c r="G50" s="141">
        <v>0</v>
      </c>
      <c r="H50" s="141">
        <v>0</v>
      </c>
      <c r="I50" s="141">
        <v>0</v>
      </c>
      <c r="J50" s="141"/>
      <c r="K50" s="141">
        <v>0</v>
      </c>
      <c r="L50" s="141">
        <v>24041</v>
      </c>
      <c r="M50" s="141">
        <f t="shared" si="4"/>
        <v>6473</v>
      </c>
      <c r="N50" s="141">
        <f t="shared" si="5"/>
        <v>0</v>
      </c>
      <c r="O50" s="141">
        <v>0</v>
      </c>
      <c r="P50" s="141">
        <v>0</v>
      </c>
      <c r="Q50" s="141">
        <v>0</v>
      </c>
      <c r="R50" s="141">
        <v>0</v>
      </c>
      <c r="S50" s="141"/>
      <c r="T50" s="141">
        <v>0</v>
      </c>
      <c r="U50" s="141">
        <v>6473</v>
      </c>
      <c r="V50" s="141">
        <f t="shared" si="6"/>
        <v>30514</v>
      </c>
      <c r="W50" s="141">
        <f t="shared" si="7"/>
        <v>0</v>
      </c>
      <c r="X50" s="141">
        <f t="shared" si="8"/>
        <v>0</v>
      </c>
      <c r="Y50" s="141">
        <f t="shared" si="9"/>
        <v>0</v>
      </c>
      <c r="Z50" s="141">
        <f t="shared" si="10"/>
        <v>0</v>
      </c>
      <c r="AA50" s="141">
        <f t="shared" si="11"/>
        <v>0</v>
      </c>
      <c r="AB50" s="141">
        <f t="shared" si="12"/>
        <v>0</v>
      </c>
      <c r="AC50" s="141">
        <f t="shared" si="13"/>
        <v>0</v>
      </c>
      <c r="AD50" s="141">
        <f t="shared" si="14"/>
        <v>30514</v>
      </c>
    </row>
    <row r="51" spans="1:30" ht="12" customHeight="1">
      <c r="A51" s="142" t="s">
        <v>121</v>
      </c>
      <c r="B51" s="140" t="s">
        <v>369</v>
      </c>
      <c r="C51" s="142" t="s">
        <v>416</v>
      </c>
      <c r="D51" s="141">
        <f t="shared" si="2"/>
        <v>23441</v>
      </c>
      <c r="E51" s="141">
        <f t="shared" si="3"/>
        <v>0</v>
      </c>
      <c r="F51" s="141">
        <v>0</v>
      </c>
      <c r="G51" s="141">
        <v>0</v>
      </c>
      <c r="H51" s="141">
        <v>0</v>
      </c>
      <c r="I51" s="141">
        <v>0</v>
      </c>
      <c r="J51" s="141"/>
      <c r="K51" s="141">
        <v>0</v>
      </c>
      <c r="L51" s="141">
        <v>23441</v>
      </c>
      <c r="M51" s="141">
        <f t="shared" si="4"/>
        <v>9839</v>
      </c>
      <c r="N51" s="141">
        <f t="shared" si="5"/>
        <v>0</v>
      </c>
      <c r="O51" s="141">
        <v>0</v>
      </c>
      <c r="P51" s="141">
        <v>0</v>
      </c>
      <c r="Q51" s="141">
        <v>0</v>
      </c>
      <c r="R51" s="141">
        <v>0</v>
      </c>
      <c r="S51" s="141"/>
      <c r="T51" s="141">
        <v>0</v>
      </c>
      <c r="U51" s="141">
        <v>9839</v>
      </c>
      <c r="V51" s="141">
        <f t="shared" si="6"/>
        <v>33280</v>
      </c>
      <c r="W51" s="141">
        <f t="shared" si="7"/>
        <v>0</v>
      </c>
      <c r="X51" s="141">
        <f t="shared" si="8"/>
        <v>0</v>
      </c>
      <c r="Y51" s="141">
        <f t="shared" si="9"/>
        <v>0</v>
      </c>
      <c r="Z51" s="141">
        <f t="shared" si="10"/>
        <v>0</v>
      </c>
      <c r="AA51" s="141">
        <f t="shared" si="11"/>
        <v>0</v>
      </c>
      <c r="AB51" s="141">
        <f t="shared" si="12"/>
        <v>0</v>
      </c>
      <c r="AC51" s="141">
        <f t="shared" si="13"/>
        <v>0</v>
      </c>
      <c r="AD51" s="141">
        <f t="shared" si="14"/>
        <v>33280</v>
      </c>
    </row>
    <row r="52" spans="1:30" ht="12" customHeight="1">
      <c r="A52" s="142" t="s">
        <v>121</v>
      </c>
      <c r="B52" s="140" t="s">
        <v>370</v>
      </c>
      <c r="C52" s="142" t="s">
        <v>417</v>
      </c>
      <c r="D52" s="141">
        <f t="shared" si="2"/>
        <v>36589</v>
      </c>
      <c r="E52" s="141">
        <f t="shared" si="3"/>
        <v>2</v>
      </c>
      <c r="F52" s="141">
        <v>0</v>
      </c>
      <c r="G52" s="141">
        <v>0</v>
      </c>
      <c r="H52" s="141">
        <v>0</v>
      </c>
      <c r="I52" s="141">
        <v>0</v>
      </c>
      <c r="J52" s="141"/>
      <c r="K52" s="141">
        <v>2</v>
      </c>
      <c r="L52" s="141">
        <v>36587</v>
      </c>
      <c r="M52" s="141">
        <f t="shared" si="4"/>
        <v>14311</v>
      </c>
      <c r="N52" s="141">
        <f t="shared" si="5"/>
        <v>0</v>
      </c>
      <c r="O52" s="141">
        <v>0</v>
      </c>
      <c r="P52" s="141">
        <v>0</v>
      </c>
      <c r="Q52" s="141">
        <v>0</v>
      </c>
      <c r="R52" s="141">
        <v>0</v>
      </c>
      <c r="S52" s="141"/>
      <c r="T52" s="141">
        <v>0</v>
      </c>
      <c r="U52" s="141">
        <v>14311</v>
      </c>
      <c r="V52" s="141">
        <f t="shared" si="6"/>
        <v>50900</v>
      </c>
      <c r="W52" s="141">
        <f t="shared" si="7"/>
        <v>2</v>
      </c>
      <c r="X52" s="141">
        <f t="shared" si="8"/>
        <v>0</v>
      </c>
      <c r="Y52" s="141">
        <f t="shared" si="9"/>
        <v>0</v>
      </c>
      <c r="Z52" s="141">
        <f t="shared" si="10"/>
        <v>0</v>
      </c>
      <c r="AA52" s="141">
        <f t="shared" si="11"/>
        <v>0</v>
      </c>
      <c r="AB52" s="141">
        <f t="shared" si="12"/>
        <v>0</v>
      </c>
      <c r="AC52" s="141">
        <f t="shared" si="13"/>
        <v>2</v>
      </c>
      <c r="AD52" s="141">
        <f t="shared" si="14"/>
        <v>50898</v>
      </c>
    </row>
    <row r="53" spans="1:30" ht="12" customHeight="1">
      <c r="A53" s="142" t="s">
        <v>121</v>
      </c>
      <c r="B53" s="140" t="s">
        <v>371</v>
      </c>
      <c r="C53" s="142" t="s">
        <v>418</v>
      </c>
      <c r="D53" s="141">
        <f t="shared" si="2"/>
        <v>125842</v>
      </c>
      <c r="E53" s="141">
        <f t="shared" si="3"/>
        <v>0</v>
      </c>
      <c r="F53" s="141">
        <v>0</v>
      </c>
      <c r="G53" s="141">
        <v>0</v>
      </c>
      <c r="H53" s="141">
        <v>0</v>
      </c>
      <c r="I53" s="141">
        <v>0</v>
      </c>
      <c r="J53" s="141"/>
      <c r="K53" s="141">
        <v>0</v>
      </c>
      <c r="L53" s="141">
        <v>125842</v>
      </c>
      <c r="M53" s="141">
        <f t="shared" si="4"/>
        <v>26576</v>
      </c>
      <c r="N53" s="141">
        <f t="shared" si="5"/>
        <v>0</v>
      </c>
      <c r="O53" s="141">
        <v>0</v>
      </c>
      <c r="P53" s="141">
        <v>0</v>
      </c>
      <c r="Q53" s="141">
        <v>0</v>
      </c>
      <c r="R53" s="141">
        <v>0</v>
      </c>
      <c r="S53" s="141"/>
      <c r="T53" s="141">
        <v>0</v>
      </c>
      <c r="U53" s="141">
        <v>26576</v>
      </c>
      <c r="V53" s="141">
        <f t="shared" si="6"/>
        <v>152418</v>
      </c>
      <c r="W53" s="141">
        <f t="shared" si="7"/>
        <v>0</v>
      </c>
      <c r="X53" s="141">
        <f t="shared" si="8"/>
        <v>0</v>
      </c>
      <c r="Y53" s="141">
        <f t="shared" si="9"/>
        <v>0</v>
      </c>
      <c r="Z53" s="141">
        <f t="shared" si="10"/>
        <v>0</v>
      </c>
      <c r="AA53" s="141">
        <f t="shared" si="11"/>
        <v>0</v>
      </c>
      <c r="AB53" s="141">
        <f t="shared" si="12"/>
        <v>0</v>
      </c>
      <c r="AC53" s="141">
        <f t="shared" si="13"/>
        <v>0</v>
      </c>
      <c r="AD53" s="141">
        <f t="shared" si="14"/>
        <v>152418</v>
      </c>
    </row>
    <row r="54" spans="1:30" ht="12" customHeight="1">
      <c r="A54" s="142" t="s">
        <v>121</v>
      </c>
      <c r="B54" s="140" t="s">
        <v>372</v>
      </c>
      <c r="C54" s="142" t="s">
        <v>419</v>
      </c>
      <c r="D54" s="141">
        <f t="shared" si="2"/>
        <v>90655</v>
      </c>
      <c r="E54" s="141">
        <f t="shared" si="3"/>
        <v>6956</v>
      </c>
      <c r="F54" s="141">
        <v>0</v>
      </c>
      <c r="G54" s="141">
        <v>0</v>
      </c>
      <c r="H54" s="141">
        <v>0</v>
      </c>
      <c r="I54" s="141">
        <v>0</v>
      </c>
      <c r="J54" s="141"/>
      <c r="K54" s="141">
        <v>6956</v>
      </c>
      <c r="L54" s="141">
        <v>83699</v>
      </c>
      <c r="M54" s="141">
        <f t="shared" si="4"/>
        <v>0</v>
      </c>
      <c r="N54" s="141">
        <f t="shared" si="5"/>
        <v>0</v>
      </c>
      <c r="O54" s="141">
        <v>0</v>
      </c>
      <c r="P54" s="141">
        <v>0</v>
      </c>
      <c r="Q54" s="141">
        <v>0</v>
      </c>
      <c r="R54" s="141">
        <v>0</v>
      </c>
      <c r="S54" s="141"/>
      <c r="T54" s="141">
        <v>0</v>
      </c>
      <c r="U54" s="141">
        <v>0</v>
      </c>
      <c r="V54" s="141">
        <f t="shared" si="6"/>
        <v>90655</v>
      </c>
      <c r="W54" s="141">
        <f t="shared" si="7"/>
        <v>6956</v>
      </c>
      <c r="X54" s="141">
        <f t="shared" si="8"/>
        <v>0</v>
      </c>
      <c r="Y54" s="141">
        <f t="shared" si="9"/>
        <v>0</v>
      </c>
      <c r="Z54" s="141">
        <f t="shared" si="10"/>
        <v>0</v>
      </c>
      <c r="AA54" s="141">
        <f t="shared" si="11"/>
        <v>0</v>
      </c>
      <c r="AB54" s="141">
        <f t="shared" si="12"/>
        <v>0</v>
      </c>
      <c r="AC54" s="141">
        <f t="shared" si="13"/>
        <v>6956</v>
      </c>
      <c r="AD54" s="141">
        <f t="shared" si="14"/>
        <v>83699</v>
      </c>
    </row>
    <row r="55" spans="1:30" ht="12" customHeight="1">
      <c r="A55" s="142" t="s">
        <v>121</v>
      </c>
      <c r="B55" s="140" t="s">
        <v>421</v>
      </c>
      <c r="C55" s="142" t="s">
        <v>435</v>
      </c>
      <c r="D55" s="141">
        <f t="shared" si="2"/>
        <v>145970</v>
      </c>
      <c r="E55" s="141">
        <f t="shared" si="3"/>
        <v>145970</v>
      </c>
      <c r="F55" s="141">
        <v>0</v>
      </c>
      <c r="G55" s="141">
        <v>0</v>
      </c>
      <c r="H55" s="141">
        <v>0</v>
      </c>
      <c r="I55" s="141">
        <v>145970</v>
      </c>
      <c r="J55" s="141">
        <v>612155</v>
      </c>
      <c r="K55" s="141">
        <v>0</v>
      </c>
      <c r="L55" s="141">
        <v>0</v>
      </c>
      <c r="M55" s="141">
        <f t="shared" si="4"/>
        <v>0</v>
      </c>
      <c r="N55" s="141">
        <f t="shared" si="5"/>
        <v>0</v>
      </c>
      <c r="O55" s="141">
        <v>0</v>
      </c>
      <c r="P55" s="141">
        <v>0</v>
      </c>
      <c r="Q55" s="141">
        <v>0</v>
      </c>
      <c r="R55" s="141">
        <v>0</v>
      </c>
      <c r="S55" s="141">
        <v>0</v>
      </c>
      <c r="T55" s="141">
        <v>0</v>
      </c>
      <c r="U55" s="141">
        <v>0</v>
      </c>
      <c r="V55" s="141">
        <f t="shared" si="6"/>
        <v>145970</v>
      </c>
      <c r="W55" s="141">
        <f t="shared" si="7"/>
        <v>145970</v>
      </c>
      <c r="X55" s="141">
        <f t="shared" si="8"/>
        <v>0</v>
      </c>
      <c r="Y55" s="141">
        <f t="shared" si="9"/>
        <v>0</v>
      </c>
      <c r="Z55" s="141">
        <f t="shared" si="10"/>
        <v>0</v>
      </c>
      <c r="AA55" s="141">
        <f t="shared" si="11"/>
        <v>145970</v>
      </c>
      <c r="AB55" s="141">
        <f t="shared" si="12"/>
        <v>612155</v>
      </c>
      <c r="AC55" s="141">
        <f t="shared" si="13"/>
        <v>0</v>
      </c>
      <c r="AD55" s="141">
        <f t="shared" si="14"/>
        <v>0</v>
      </c>
    </row>
    <row r="56" spans="1:30" ht="12" customHeight="1">
      <c r="A56" s="142" t="s">
        <v>121</v>
      </c>
      <c r="B56" s="140" t="s">
        <v>422</v>
      </c>
      <c r="C56" s="142" t="s">
        <v>436</v>
      </c>
      <c r="D56" s="141">
        <f t="shared" si="2"/>
        <v>0</v>
      </c>
      <c r="E56" s="141">
        <f t="shared" si="3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>
        <v>0</v>
      </c>
      <c r="L56" s="141">
        <v>0</v>
      </c>
      <c r="M56" s="141">
        <f t="shared" si="4"/>
        <v>43158</v>
      </c>
      <c r="N56" s="141">
        <f t="shared" si="5"/>
        <v>0</v>
      </c>
      <c r="O56" s="141">
        <v>0</v>
      </c>
      <c r="P56" s="141">
        <v>0</v>
      </c>
      <c r="Q56" s="141">
        <v>0</v>
      </c>
      <c r="R56" s="141">
        <v>0</v>
      </c>
      <c r="S56" s="141">
        <v>188994</v>
      </c>
      <c r="T56" s="141">
        <v>0</v>
      </c>
      <c r="U56" s="141">
        <v>43158</v>
      </c>
      <c r="V56" s="141">
        <f t="shared" si="6"/>
        <v>43158</v>
      </c>
      <c r="W56" s="141">
        <f t="shared" si="7"/>
        <v>0</v>
      </c>
      <c r="X56" s="141">
        <f t="shared" si="8"/>
        <v>0</v>
      </c>
      <c r="Y56" s="141">
        <f t="shared" si="9"/>
        <v>0</v>
      </c>
      <c r="Z56" s="141">
        <f t="shared" si="10"/>
        <v>0</v>
      </c>
      <c r="AA56" s="141">
        <f t="shared" si="11"/>
        <v>0</v>
      </c>
      <c r="AB56" s="141">
        <f t="shared" si="12"/>
        <v>188994</v>
      </c>
      <c r="AC56" s="141">
        <f t="shared" si="13"/>
        <v>0</v>
      </c>
      <c r="AD56" s="141">
        <f t="shared" si="14"/>
        <v>43158</v>
      </c>
    </row>
    <row r="57" spans="1:30" ht="12" customHeight="1">
      <c r="A57" s="142" t="s">
        <v>121</v>
      </c>
      <c r="B57" s="140" t="s">
        <v>423</v>
      </c>
      <c r="C57" s="142" t="s">
        <v>437</v>
      </c>
      <c r="D57" s="141">
        <f t="shared" si="2"/>
        <v>0</v>
      </c>
      <c r="E57" s="141">
        <f t="shared" si="3"/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f t="shared" si="4"/>
        <v>35353</v>
      </c>
      <c r="N57" s="141">
        <f t="shared" si="5"/>
        <v>3863</v>
      </c>
      <c r="O57" s="141">
        <v>0</v>
      </c>
      <c r="P57" s="141">
        <v>0</v>
      </c>
      <c r="Q57" s="141">
        <v>0</v>
      </c>
      <c r="R57" s="141">
        <v>3863</v>
      </c>
      <c r="S57" s="141">
        <v>147350</v>
      </c>
      <c r="T57" s="141">
        <v>0</v>
      </c>
      <c r="U57" s="141">
        <v>31490</v>
      </c>
      <c r="V57" s="141">
        <f t="shared" si="6"/>
        <v>35353</v>
      </c>
      <c r="W57" s="141">
        <f t="shared" si="7"/>
        <v>3863</v>
      </c>
      <c r="X57" s="141">
        <f t="shared" si="8"/>
        <v>0</v>
      </c>
      <c r="Y57" s="141">
        <f t="shared" si="9"/>
        <v>0</v>
      </c>
      <c r="Z57" s="141">
        <f t="shared" si="10"/>
        <v>0</v>
      </c>
      <c r="AA57" s="141">
        <f t="shared" si="11"/>
        <v>3863</v>
      </c>
      <c r="AB57" s="141">
        <f t="shared" si="12"/>
        <v>147350</v>
      </c>
      <c r="AC57" s="141">
        <f t="shared" si="13"/>
        <v>0</v>
      </c>
      <c r="AD57" s="141">
        <f t="shared" si="14"/>
        <v>31490</v>
      </c>
    </row>
    <row r="58" spans="1:30" ht="12" customHeight="1">
      <c r="A58" s="142" t="s">
        <v>121</v>
      </c>
      <c r="B58" s="140" t="s">
        <v>424</v>
      </c>
      <c r="C58" s="142" t="s">
        <v>438</v>
      </c>
      <c r="D58" s="141">
        <f t="shared" si="2"/>
        <v>55460</v>
      </c>
      <c r="E58" s="141">
        <f t="shared" si="3"/>
        <v>55460</v>
      </c>
      <c r="F58" s="141">
        <v>0</v>
      </c>
      <c r="G58" s="141">
        <v>0</v>
      </c>
      <c r="H58" s="141">
        <v>0</v>
      </c>
      <c r="I58" s="141">
        <v>14652</v>
      </c>
      <c r="J58" s="141">
        <v>150271</v>
      </c>
      <c r="K58" s="141">
        <v>40808</v>
      </c>
      <c r="L58" s="141">
        <v>0</v>
      </c>
      <c r="M58" s="141">
        <f t="shared" si="4"/>
        <v>0</v>
      </c>
      <c r="N58" s="141">
        <f t="shared" si="5"/>
        <v>0</v>
      </c>
      <c r="O58" s="141">
        <v>0</v>
      </c>
      <c r="P58" s="141">
        <v>0</v>
      </c>
      <c r="Q58" s="141">
        <v>0</v>
      </c>
      <c r="R58" s="141">
        <v>0</v>
      </c>
      <c r="S58" s="141">
        <v>0</v>
      </c>
      <c r="T58" s="141">
        <v>0</v>
      </c>
      <c r="U58" s="141">
        <v>0</v>
      </c>
      <c r="V58" s="141">
        <f t="shared" si="6"/>
        <v>55460</v>
      </c>
      <c r="W58" s="141">
        <f t="shared" si="7"/>
        <v>55460</v>
      </c>
      <c r="X58" s="141">
        <f t="shared" si="8"/>
        <v>0</v>
      </c>
      <c r="Y58" s="141">
        <f t="shared" si="9"/>
        <v>0</v>
      </c>
      <c r="Z58" s="141">
        <f t="shared" si="10"/>
        <v>0</v>
      </c>
      <c r="AA58" s="141">
        <f t="shared" si="11"/>
        <v>14652</v>
      </c>
      <c r="AB58" s="141">
        <f t="shared" si="12"/>
        <v>150271</v>
      </c>
      <c r="AC58" s="141">
        <f t="shared" si="13"/>
        <v>40808</v>
      </c>
      <c r="AD58" s="141">
        <f t="shared" si="14"/>
        <v>0</v>
      </c>
    </row>
    <row r="59" spans="1:30" ht="12" customHeight="1">
      <c r="A59" s="142" t="s">
        <v>121</v>
      </c>
      <c r="B59" s="140" t="s">
        <v>425</v>
      </c>
      <c r="C59" s="142" t="s">
        <v>439</v>
      </c>
      <c r="D59" s="141">
        <f t="shared" si="2"/>
        <v>0</v>
      </c>
      <c r="E59" s="141">
        <f t="shared" si="3"/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353949</v>
      </c>
      <c r="K59" s="141">
        <v>0</v>
      </c>
      <c r="L59" s="141">
        <v>0</v>
      </c>
      <c r="M59" s="141">
        <f t="shared" si="4"/>
        <v>0</v>
      </c>
      <c r="N59" s="141">
        <f t="shared" si="5"/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41">
        <v>0</v>
      </c>
      <c r="U59" s="141">
        <v>0</v>
      </c>
      <c r="V59" s="141">
        <f t="shared" si="6"/>
        <v>0</v>
      </c>
      <c r="W59" s="141">
        <f t="shared" si="7"/>
        <v>0</v>
      </c>
      <c r="X59" s="141">
        <f t="shared" si="8"/>
        <v>0</v>
      </c>
      <c r="Y59" s="141">
        <f t="shared" si="9"/>
        <v>0</v>
      </c>
      <c r="Z59" s="141">
        <f t="shared" si="10"/>
        <v>0</v>
      </c>
      <c r="AA59" s="141">
        <f t="shared" si="11"/>
        <v>0</v>
      </c>
      <c r="AB59" s="141">
        <f t="shared" si="12"/>
        <v>353949</v>
      </c>
      <c r="AC59" s="141">
        <f t="shared" si="13"/>
        <v>0</v>
      </c>
      <c r="AD59" s="141">
        <f t="shared" si="14"/>
        <v>0</v>
      </c>
    </row>
    <row r="60" spans="1:30" ht="12" customHeight="1">
      <c r="A60" s="142" t="s">
        <v>121</v>
      </c>
      <c r="B60" s="140" t="s">
        <v>426</v>
      </c>
      <c r="C60" s="142" t="s">
        <v>440</v>
      </c>
      <c r="D60" s="141">
        <f t="shared" si="2"/>
        <v>117471</v>
      </c>
      <c r="E60" s="141">
        <f t="shared" si="3"/>
        <v>117471</v>
      </c>
      <c r="F60" s="141">
        <v>0</v>
      </c>
      <c r="G60" s="141">
        <v>0</v>
      </c>
      <c r="H60" s="141">
        <v>0</v>
      </c>
      <c r="I60" s="141">
        <v>64372</v>
      </c>
      <c r="J60" s="141">
        <v>346916</v>
      </c>
      <c r="K60" s="141">
        <v>53099</v>
      </c>
      <c r="L60" s="141">
        <v>0</v>
      </c>
      <c r="M60" s="141">
        <f t="shared" si="4"/>
        <v>0</v>
      </c>
      <c r="N60" s="141">
        <f t="shared" si="5"/>
        <v>0</v>
      </c>
      <c r="O60" s="141">
        <v>0</v>
      </c>
      <c r="P60" s="141">
        <v>0</v>
      </c>
      <c r="Q60" s="141">
        <v>0</v>
      </c>
      <c r="R60" s="141">
        <v>0</v>
      </c>
      <c r="S60" s="141">
        <v>100212</v>
      </c>
      <c r="T60" s="141">
        <v>0</v>
      </c>
      <c r="U60" s="141">
        <v>0</v>
      </c>
      <c r="V60" s="141">
        <f t="shared" si="6"/>
        <v>117471</v>
      </c>
      <c r="W60" s="141">
        <f t="shared" si="7"/>
        <v>117471</v>
      </c>
      <c r="X60" s="141">
        <f t="shared" si="8"/>
        <v>0</v>
      </c>
      <c r="Y60" s="141">
        <f t="shared" si="9"/>
        <v>0</v>
      </c>
      <c r="Z60" s="141">
        <f t="shared" si="10"/>
        <v>0</v>
      </c>
      <c r="AA60" s="141">
        <f t="shared" si="11"/>
        <v>64372</v>
      </c>
      <c r="AB60" s="141">
        <f t="shared" si="12"/>
        <v>447128</v>
      </c>
      <c r="AC60" s="141">
        <f t="shared" si="13"/>
        <v>53099</v>
      </c>
      <c r="AD60" s="141">
        <f t="shared" si="14"/>
        <v>0</v>
      </c>
    </row>
    <row r="61" spans="1:30" ht="12" customHeight="1">
      <c r="A61" s="142" t="s">
        <v>121</v>
      </c>
      <c r="B61" s="140" t="s">
        <v>427</v>
      </c>
      <c r="C61" s="142" t="s">
        <v>441</v>
      </c>
      <c r="D61" s="141">
        <f t="shared" si="2"/>
        <v>148683</v>
      </c>
      <c r="E61" s="141">
        <f t="shared" si="3"/>
        <v>73689</v>
      </c>
      <c r="F61" s="141">
        <v>0</v>
      </c>
      <c r="G61" s="141">
        <v>0</v>
      </c>
      <c r="H61" s="141">
        <v>39100</v>
      </c>
      <c r="I61" s="141">
        <v>34589</v>
      </c>
      <c r="J61" s="141">
        <v>137662</v>
      </c>
      <c r="K61" s="141">
        <v>0</v>
      </c>
      <c r="L61" s="141">
        <v>74994</v>
      </c>
      <c r="M61" s="141">
        <f t="shared" si="4"/>
        <v>29592</v>
      </c>
      <c r="N61" s="141">
        <f t="shared" si="5"/>
        <v>0</v>
      </c>
      <c r="O61" s="141">
        <v>0</v>
      </c>
      <c r="P61" s="141">
        <v>0</v>
      </c>
      <c r="Q61" s="141">
        <v>0</v>
      </c>
      <c r="R61" s="141">
        <v>0</v>
      </c>
      <c r="S61" s="141">
        <v>127005</v>
      </c>
      <c r="T61" s="141">
        <v>0</v>
      </c>
      <c r="U61" s="141">
        <v>29592</v>
      </c>
      <c r="V61" s="141">
        <f t="shared" si="6"/>
        <v>178275</v>
      </c>
      <c r="W61" s="141">
        <f t="shared" si="7"/>
        <v>73689</v>
      </c>
      <c r="X61" s="141">
        <f t="shared" si="8"/>
        <v>0</v>
      </c>
      <c r="Y61" s="141">
        <f t="shared" si="9"/>
        <v>0</v>
      </c>
      <c r="Z61" s="141">
        <f t="shared" si="10"/>
        <v>39100</v>
      </c>
      <c r="AA61" s="141">
        <f t="shared" si="11"/>
        <v>34589</v>
      </c>
      <c r="AB61" s="141">
        <f t="shared" si="12"/>
        <v>264667</v>
      </c>
      <c r="AC61" s="141">
        <f t="shared" si="13"/>
        <v>0</v>
      </c>
      <c r="AD61" s="141">
        <f t="shared" si="14"/>
        <v>104586</v>
      </c>
    </row>
    <row r="62" spans="1:30" ht="12" customHeight="1">
      <c r="A62" s="142" t="s">
        <v>121</v>
      </c>
      <c r="B62" s="140" t="s">
        <v>428</v>
      </c>
      <c r="C62" s="142" t="s">
        <v>442</v>
      </c>
      <c r="D62" s="141">
        <f t="shared" si="2"/>
        <v>637875</v>
      </c>
      <c r="E62" s="141">
        <f t="shared" si="3"/>
        <v>627809</v>
      </c>
      <c r="F62" s="141">
        <v>140769</v>
      </c>
      <c r="G62" s="141">
        <v>0</v>
      </c>
      <c r="H62" s="141">
        <v>253200</v>
      </c>
      <c r="I62" s="141">
        <v>136646</v>
      </c>
      <c r="J62" s="141">
        <v>756273</v>
      </c>
      <c r="K62" s="141">
        <v>97194</v>
      </c>
      <c r="L62" s="141">
        <v>10066</v>
      </c>
      <c r="M62" s="141">
        <f t="shared" si="4"/>
        <v>3629</v>
      </c>
      <c r="N62" s="141">
        <f t="shared" si="5"/>
        <v>1550</v>
      </c>
      <c r="O62" s="141">
        <v>0</v>
      </c>
      <c r="P62" s="141">
        <v>0</v>
      </c>
      <c r="Q62" s="141">
        <v>0</v>
      </c>
      <c r="R62" s="141">
        <v>97</v>
      </c>
      <c r="S62" s="141">
        <v>296986</v>
      </c>
      <c r="T62" s="141">
        <v>1453</v>
      </c>
      <c r="U62" s="141">
        <v>2079</v>
      </c>
      <c r="V62" s="141">
        <f t="shared" si="6"/>
        <v>641504</v>
      </c>
      <c r="W62" s="141">
        <f t="shared" si="7"/>
        <v>629359</v>
      </c>
      <c r="X62" s="141">
        <f t="shared" si="8"/>
        <v>140769</v>
      </c>
      <c r="Y62" s="141">
        <f t="shared" si="9"/>
        <v>0</v>
      </c>
      <c r="Z62" s="141">
        <f t="shared" si="10"/>
        <v>253200</v>
      </c>
      <c r="AA62" s="141">
        <f t="shared" si="11"/>
        <v>136743</v>
      </c>
      <c r="AB62" s="141">
        <f t="shared" si="12"/>
        <v>1053259</v>
      </c>
      <c r="AC62" s="141">
        <f t="shared" si="13"/>
        <v>98647</v>
      </c>
      <c r="AD62" s="141">
        <f t="shared" si="14"/>
        <v>12145</v>
      </c>
    </row>
    <row r="63" spans="1:30" ht="12" customHeight="1">
      <c r="A63" s="142" t="s">
        <v>121</v>
      </c>
      <c r="B63" s="140" t="s">
        <v>429</v>
      </c>
      <c r="C63" s="142" t="s">
        <v>443</v>
      </c>
      <c r="D63" s="141">
        <f t="shared" si="2"/>
        <v>124241</v>
      </c>
      <c r="E63" s="141">
        <f t="shared" si="3"/>
        <v>58404</v>
      </c>
      <c r="F63" s="141">
        <v>0</v>
      </c>
      <c r="G63" s="141">
        <v>0</v>
      </c>
      <c r="H63" s="141">
        <v>0</v>
      </c>
      <c r="I63" s="141">
        <v>58404</v>
      </c>
      <c r="J63" s="141">
        <v>713315</v>
      </c>
      <c r="K63" s="141">
        <v>0</v>
      </c>
      <c r="L63" s="141">
        <v>65837</v>
      </c>
      <c r="M63" s="141">
        <f t="shared" si="4"/>
        <v>0</v>
      </c>
      <c r="N63" s="141">
        <f t="shared" si="5"/>
        <v>0</v>
      </c>
      <c r="O63" s="141">
        <v>0</v>
      </c>
      <c r="P63" s="141">
        <v>0</v>
      </c>
      <c r="Q63" s="141">
        <v>0</v>
      </c>
      <c r="R63" s="141">
        <v>0</v>
      </c>
      <c r="S63" s="141">
        <v>186682</v>
      </c>
      <c r="T63" s="141">
        <v>0</v>
      </c>
      <c r="U63" s="141">
        <v>0</v>
      </c>
      <c r="V63" s="141">
        <f t="shared" si="6"/>
        <v>124241</v>
      </c>
      <c r="W63" s="141">
        <f t="shared" si="7"/>
        <v>58404</v>
      </c>
      <c r="X63" s="141">
        <f t="shared" si="8"/>
        <v>0</v>
      </c>
      <c r="Y63" s="141">
        <f t="shared" si="9"/>
        <v>0</v>
      </c>
      <c r="Z63" s="141">
        <f t="shared" si="10"/>
        <v>0</v>
      </c>
      <c r="AA63" s="141">
        <f t="shared" si="11"/>
        <v>58404</v>
      </c>
      <c r="AB63" s="141">
        <f t="shared" si="12"/>
        <v>899997</v>
      </c>
      <c r="AC63" s="141">
        <f t="shared" si="13"/>
        <v>0</v>
      </c>
      <c r="AD63" s="141">
        <f t="shared" si="14"/>
        <v>65837</v>
      </c>
    </row>
    <row r="64" spans="1:30" ht="12" customHeight="1">
      <c r="A64" s="142" t="s">
        <v>121</v>
      </c>
      <c r="B64" s="140" t="s">
        <v>430</v>
      </c>
      <c r="C64" s="142" t="s">
        <v>444</v>
      </c>
      <c r="D64" s="141">
        <f t="shared" si="2"/>
        <v>265652</v>
      </c>
      <c r="E64" s="141">
        <f t="shared" si="3"/>
        <v>146106</v>
      </c>
      <c r="F64" s="141">
        <v>0</v>
      </c>
      <c r="G64" s="141">
        <v>0</v>
      </c>
      <c r="H64" s="141">
        <v>0</v>
      </c>
      <c r="I64" s="141">
        <v>100552</v>
      </c>
      <c r="J64" s="141">
        <v>630743</v>
      </c>
      <c r="K64" s="141">
        <v>45554</v>
      </c>
      <c r="L64" s="141">
        <v>119546</v>
      </c>
      <c r="M64" s="141">
        <f t="shared" si="4"/>
        <v>0</v>
      </c>
      <c r="N64" s="141">
        <f t="shared" si="5"/>
        <v>0</v>
      </c>
      <c r="O64" s="141">
        <v>0</v>
      </c>
      <c r="P64" s="141">
        <v>0</v>
      </c>
      <c r="Q64" s="141">
        <v>0</v>
      </c>
      <c r="R64" s="141">
        <v>0</v>
      </c>
      <c r="S64" s="141">
        <v>202258</v>
      </c>
      <c r="T64" s="141">
        <v>0</v>
      </c>
      <c r="U64" s="141">
        <v>0</v>
      </c>
      <c r="V64" s="141">
        <f t="shared" si="6"/>
        <v>265652</v>
      </c>
      <c r="W64" s="141">
        <f t="shared" si="7"/>
        <v>146106</v>
      </c>
      <c r="X64" s="141">
        <f t="shared" si="8"/>
        <v>0</v>
      </c>
      <c r="Y64" s="141">
        <f t="shared" si="9"/>
        <v>0</v>
      </c>
      <c r="Z64" s="141">
        <f t="shared" si="10"/>
        <v>0</v>
      </c>
      <c r="AA64" s="141">
        <f t="shared" si="11"/>
        <v>100552</v>
      </c>
      <c r="AB64" s="141">
        <f t="shared" si="12"/>
        <v>833001</v>
      </c>
      <c r="AC64" s="141">
        <f t="shared" si="13"/>
        <v>45554</v>
      </c>
      <c r="AD64" s="141">
        <f t="shared" si="14"/>
        <v>119546</v>
      </c>
    </row>
    <row r="65" spans="1:30" ht="12" customHeight="1">
      <c r="A65" s="142" t="s">
        <v>121</v>
      </c>
      <c r="B65" s="140" t="s">
        <v>431</v>
      </c>
      <c r="C65" s="142" t="s">
        <v>445</v>
      </c>
      <c r="D65" s="141">
        <f t="shared" si="2"/>
        <v>86213</v>
      </c>
      <c r="E65" s="141">
        <f t="shared" si="3"/>
        <v>86213</v>
      </c>
      <c r="F65" s="141">
        <v>0</v>
      </c>
      <c r="G65" s="141">
        <v>0</v>
      </c>
      <c r="H65" s="141">
        <v>0</v>
      </c>
      <c r="I65" s="141">
        <v>18227</v>
      </c>
      <c r="J65" s="141">
        <v>377603</v>
      </c>
      <c r="K65" s="141">
        <v>67986</v>
      </c>
      <c r="L65" s="141">
        <v>0</v>
      </c>
      <c r="M65" s="141">
        <f t="shared" si="4"/>
        <v>63440</v>
      </c>
      <c r="N65" s="141">
        <f t="shared" si="5"/>
        <v>63440</v>
      </c>
      <c r="O65" s="141">
        <v>0</v>
      </c>
      <c r="P65" s="141">
        <v>0</v>
      </c>
      <c r="Q65" s="141">
        <v>0</v>
      </c>
      <c r="R65" s="141">
        <v>43624</v>
      </c>
      <c r="S65" s="141">
        <v>371286</v>
      </c>
      <c r="T65" s="141">
        <v>19816</v>
      </c>
      <c r="U65" s="141">
        <v>0</v>
      </c>
      <c r="V65" s="141">
        <f t="shared" si="6"/>
        <v>149653</v>
      </c>
      <c r="W65" s="141">
        <f t="shared" si="7"/>
        <v>149653</v>
      </c>
      <c r="X65" s="141">
        <f t="shared" si="8"/>
        <v>0</v>
      </c>
      <c r="Y65" s="141">
        <f t="shared" si="9"/>
        <v>0</v>
      </c>
      <c r="Z65" s="141">
        <f t="shared" si="10"/>
        <v>0</v>
      </c>
      <c r="AA65" s="141">
        <f t="shared" si="11"/>
        <v>61851</v>
      </c>
      <c r="AB65" s="141">
        <f t="shared" si="12"/>
        <v>748889</v>
      </c>
      <c r="AC65" s="141">
        <f t="shared" si="13"/>
        <v>87802</v>
      </c>
      <c r="AD65" s="141">
        <f t="shared" si="14"/>
        <v>0</v>
      </c>
    </row>
    <row r="66" spans="1:30" ht="12" customHeight="1">
      <c r="A66" s="142" t="s">
        <v>121</v>
      </c>
      <c r="B66" s="140" t="s">
        <v>432</v>
      </c>
      <c r="C66" s="142" t="s">
        <v>446</v>
      </c>
      <c r="D66" s="141">
        <f t="shared" si="2"/>
        <v>191797</v>
      </c>
      <c r="E66" s="141">
        <f t="shared" si="3"/>
        <v>191797</v>
      </c>
      <c r="F66" s="141">
        <v>0</v>
      </c>
      <c r="G66" s="141">
        <v>0</v>
      </c>
      <c r="H66" s="141">
        <v>0</v>
      </c>
      <c r="I66" s="141">
        <v>178361</v>
      </c>
      <c r="J66" s="141">
        <v>538949</v>
      </c>
      <c r="K66" s="141">
        <v>13436</v>
      </c>
      <c r="L66" s="141">
        <v>0</v>
      </c>
      <c r="M66" s="141">
        <f t="shared" si="4"/>
        <v>0</v>
      </c>
      <c r="N66" s="141">
        <f t="shared" si="5"/>
        <v>0</v>
      </c>
      <c r="O66" s="141">
        <v>0</v>
      </c>
      <c r="P66" s="141">
        <v>0</v>
      </c>
      <c r="Q66" s="141">
        <v>0</v>
      </c>
      <c r="R66" s="141">
        <v>0</v>
      </c>
      <c r="S66" s="141">
        <v>188194</v>
      </c>
      <c r="T66" s="141">
        <v>0</v>
      </c>
      <c r="U66" s="141">
        <v>0</v>
      </c>
      <c r="V66" s="141">
        <f t="shared" si="6"/>
        <v>191797</v>
      </c>
      <c r="W66" s="141">
        <f t="shared" si="7"/>
        <v>191797</v>
      </c>
      <c r="X66" s="141">
        <f t="shared" si="8"/>
        <v>0</v>
      </c>
      <c r="Y66" s="141">
        <f t="shared" si="9"/>
        <v>0</v>
      </c>
      <c r="Z66" s="141">
        <f t="shared" si="10"/>
        <v>0</v>
      </c>
      <c r="AA66" s="141">
        <f t="shared" si="11"/>
        <v>178361</v>
      </c>
      <c r="AB66" s="141">
        <f t="shared" si="12"/>
        <v>727143</v>
      </c>
      <c r="AC66" s="141">
        <f t="shared" si="13"/>
        <v>13436</v>
      </c>
      <c r="AD66" s="141">
        <f t="shared" si="14"/>
        <v>0</v>
      </c>
    </row>
    <row r="67" spans="1:30" ht="12" customHeight="1">
      <c r="A67" s="142" t="s">
        <v>121</v>
      </c>
      <c r="B67" s="140" t="s">
        <v>433</v>
      </c>
      <c r="C67" s="142" t="s">
        <v>447</v>
      </c>
      <c r="D67" s="141">
        <f t="shared" si="2"/>
        <v>0</v>
      </c>
      <c r="E67" s="141">
        <f t="shared" si="3"/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f t="shared" si="4"/>
        <v>27734</v>
      </c>
      <c r="N67" s="141">
        <f t="shared" si="5"/>
        <v>27734</v>
      </c>
      <c r="O67" s="141">
        <v>0</v>
      </c>
      <c r="P67" s="141">
        <v>0</v>
      </c>
      <c r="Q67" s="141">
        <v>0</v>
      </c>
      <c r="R67" s="141">
        <v>0</v>
      </c>
      <c r="S67" s="141">
        <v>241431</v>
      </c>
      <c r="T67" s="141">
        <v>27734</v>
      </c>
      <c r="U67" s="141">
        <v>0</v>
      </c>
      <c r="V67" s="141">
        <f t="shared" si="6"/>
        <v>27734</v>
      </c>
      <c r="W67" s="141">
        <f t="shared" si="7"/>
        <v>27734</v>
      </c>
      <c r="X67" s="141">
        <f t="shared" si="8"/>
        <v>0</v>
      </c>
      <c r="Y67" s="141">
        <f t="shared" si="9"/>
        <v>0</v>
      </c>
      <c r="Z67" s="141">
        <f t="shared" si="10"/>
        <v>0</v>
      </c>
      <c r="AA67" s="141">
        <f t="shared" si="11"/>
        <v>0</v>
      </c>
      <c r="AB67" s="141">
        <f t="shared" si="12"/>
        <v>241431</v>
      </c>
      <c r="AC67" s="141">
        <f t="shared" si="13"/>
        <v>27734</v>
      </c>
      <c r="AD67" s="141">
        <f t="shared" si="14"/>
        <v>0</v>
      </c>
    </row>
    <row r="68" spans="1:30" ht="12" customHeight="1">
      <c r="A68" s="142" t="s">
        <v>121</v>
      </c>
      <c r="B68" s="140" t="s">
        <v>434</v>
      </c>
      <c r="C68" s="142" t="s">
        <v>448</v>
      </c>
      <c r="D68" s="141">
        <f t="shared" si="2"/>
        <v>0</v>
      </c>
      <c r="E68" s="141">
        <f t="shared" si="3"/>
        <v>0</v>
      </c>
      <c r="F68" s="141">
        <v>0</v>
      </c>
      <c r="G68" s="141">
        <v>0</v>
      </c>
      <c r="H68" s="141">
        <v>0</v>
      </c>
      <c r="I68" s="141">
        <v>0</v>
      </c>
      <c r="J68" s="141">
        <v>673625</v>
      </c>
      <c r="K68" s="141">
        <v>0</v>
      </c>
      <c r="L68" s="141">
        <v>0</v>
      </c>
      <c r="M68" s="141">
        <f t="shared" si="4"/>
        <v>0</v>
      </c>
      <c r="N68" s="141">
        <f t="shared" si="5"/>
        <v>0</v>
      </c>
      <c r="O68" s="141">
        <v>0</v>
      </c>
      <c r="P68" s="141">
        <v>0</v>
      </c>
      <c r="Q68" s="141">
        <v>0</v>
      </c>
      <c r="R68" s="141">
        <v>0</v>
      </c>
      <c r="S68" s="141">
        <v>0</v>
      </c>
      <c r="T68" s="141">
        <v>0</v>
      </c>
      <c r="U68" s="141">
        <v>0</v>
      </c>
      <c r="V68" s="141">
        <f t="shared" si="6"/>
        <v>0</v>
      </c>
      <c r="W68" s="141">
        <f t="shared" si="7"/>
        <v>0</v>
      </c>
      <c r="X68" s="141">
        <f t="shared" si="8"/>
        <v>0</v>
      </c>
      <c r="Y68" s="141">
        <f t="shared" si="9"/>
        <v>0</v>
      </c>
      <c r="Z68" s="141">
        <f t="shared" si="10"/>
        <v>0</v>
      </c>
      <c r="AA68" s="141">
        <f t="shared" si="11"/>
        <v>0</v>
      </c>
      <c r="AB68" s="141">
        <f t="shared" si="12"/>
        <v>673625</v>
      </c>
      <c r="AC68" s="141">
        <f t="shared" si="13"/>
        <v>0</v>
      </c>
      <c r="AD68" s="141">
        <f t="shared" si="14"/>
        <v>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8" t="s">
        <v>320</v>
      </c>
      <c r="B2" s="151" t="s">
        <v>306</v>
      </c>
      <c r="C2" s="160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9"/>
      <c r="B3" s="152"/>
      <c r="C3" s="158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9"/>
      <c r="B4" s="152"/>
      <c r="C4" s="158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7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7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7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9"/>
      <c r="B5" s="152"/>
      <c r="C5" s="158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7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7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7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50"/>
      <c r="B6" s="153"/>
      <c r="C6" s="159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471</v>
      </c>
      <c r="B7" s="140" t="s">
        <v>472</v>
      </c>
      <c r="C7" s="139" t="s">
        <v>473</v>
      </c>
      <c r="D7" s="141">
        <f aca="true" t="shared" si="0" ref="D7:AI7">SUM(D8:D68)</f>
        <v>1978794</v>
      </c>
      <c r="E7" s="141">
        <f t="shared" si="0"/>
        <v>1960811</v>
      </c>
      <c r="F7" s="141">
        <f t="shared" si="0"/>
        <v>0</v>
      </c>
      <c r="G7" s="141">
        <f t="shared" si="0"/>
        <v>1818801</v>
      </c>
      <c r="H7" s="141">
        <f t="shared" si="0"/>
        <v>86100</v>
      </c>
      <c r="I7" s="141">
        <f t="shared" si="0"/>
        <v>55910</v>
      </c>
      <c r="J7" s="141">
        <f t="shared" si="0"/>
        <v>17983</v>
      </c>
      <c r="K7" s="141">
        <f t="shared" si="0"/>
        <v>341226</v>
      </c>
      <c r="L7" s="141">
        <f t="shared" si="0"/>
        <v>17150980</v>
      </c>
      <c r="M7" s="141">
        <f t="shared" si="0"/>
        <v>5940886</v>
      </c>
      <c r="N7" s="141">
        <f t="shared" si="0"/>
        <v>1905449</v>
      </c>
      <c r="O7" s="141">
        <f t="shared" si="0"/>
        <v>2174531</v>
      </c>
      <c r="P7" s="141">
        <f t="shared" si="0"/>
        <v>1729470</v>
      </c>
      <c r="Q7" s="141">
        <f t="shared" si="0"/>
        <v>131436</v>
      </c>
      <c r="R7" s="141">
        <f t="shared" si="0"/>
        <v>5243788</v>
      </c>
      <c r="S7" s="141">
        <f t="shared" si="0"/>
        <v>607349</v>
      </c>
      <c r="T7" s="141">
        <f t="shared" si="0"/>
        <v>4148522</v>
      </c>
      <c r="U7" s="141">
        <f t="shared" si="0"/>
        <v>487917</v>
      </c>
      <c r="V7" s="141">
        <f t="shared" si="0"/>
        <v>143678</v>
      </c>
      <c r="W7" s="141">
        <f t="shared" si="0"/>
        <v>5818200</v>
      </c>
      <c r="X7" s="141">
        <f t="shared" si="0"/>
        <v>2653670</v>
      </c>
      <c r="Y7" s="141">
        <f t="shared" si="0"/>
        <v>2476247</v>
      </c>
      <c r="Z7" s="141">
        <f t="shared" si="0"/>
        <v>556426</v>
      </c>
      <c r="AA7" s="141">
        <f t="shared" si="0"/>
        <v>131857</v>
      </c>
      <c r="AB7" s="141">
        <f t="shared" si="0"/>
        <v>5422299</v>
      </c>
      <c r="AC7" s="141">
        <f t="shared" si="0"/>
        <v>4428</v>
      </c>
      <c r="AD7" s="141">
        <f t="shared" si="0"/>
        <v>585338</v>
      </c>
      <c r="AE7" s="141">
        <f t="shared" si="0"/>
        <v>19715112</v>
      </c>
      <c r="AF7" s="141">
        <f t="shared" si="0"/>
        <v>447751</v>
      </c>
      <c r="AG7" s="141">
        <f t="shared" si="0"/>
        <v>447751</v>
      </c>
      <c r="AH7" s="141">
        <f t="shared" si="0"/>
        <v>878</v>
      </c>
      <c r="AI7" s="141">
        <f t="shared" si="0"/>
        <v>419212</v>
      </c>
      <c r="AJ7" s="141">
        <f aca="true" t="shared" si="1" ref="AJ7:BO7">SUM(AJ8:AJ68)</f>
        <v>0</v>
      </c>
      <c r="AK7" s="141">
        <f t="shared" si="1"/>
        <v>27661</v>
      </c>
      <c r="AL7" s="141">
        <f t="shared" si="1"/>
        <v>0</v>
      </c>
      <c r="AM7" s="141">
        <f t="shared" si="1"/>
        <v>94178</v>
      </c>
      <c r="AN7" s="141">
        <f t="shared" si="1"/>
        <v>3340293</v>
      </c>
      <c r="AO7" s="141">
        <f t="shared" si="1"/>
        <v>1006942</v>
      </c>
      <c r="AP7" s="141">
        <f t="shared" si="1"/>
        <v>727178</v>
      </c>
      <c r="AQ7" s="141">
        <f t="shared" si="1"/>
        <v>42736</v>
      </c>
      <c r="AR7" s="141">
        <f t="shared" si="1"/>
        <v>237028</v>
      </c>
      <c r="AS7" s="141">
        <f t="shared" si="1"/>
        <v>0</v>
      </c>
      <c r="AT7" s="141">
        <f t="shared" si="1"/>
        <v>1244760</v>
      </c>
      <c r="AU7" s="141">
        <f t="shared" si="1"/>
        <v>10035</v>
      </c>
      <c r="AV7" s="141">
        <f t="shared" si="1"/>
        <v>1234725</v>
      </c>
      <c r="AW7" s="141">
        <f t="shared" si="1"/>
        <v>0</v>
      </c>
      <c r="AX7" s="141">
        <f t="shared" si="1"/>
        <v>0</v>
      </c>
      <c r="AY7" s="141">
        <f t="shared" si="1"/>
        <v>1088591</v>
      </c>
      <c r="AZ7" s="141">
        <f t="shared" si="1"/>
        <v>294233</v>
      </c>
      <c r="BA7" s="141">
        <f t="shared" si="1"/>
        <v>401862</v>
      </c>
      <c r="BB7" s="141">
        <f t="shared" si="1"/>
        <v>384115</v>
      </c>
      <c r="BC7" s="141">
        <f t="shared" si="1"/>
        <v>8381</v>
      </c>
      <c r="BD7" s="141">
        <f t="shared" si="1"/>
        <v>2004647</v>
      </c>
      <c r="BE7" s="141">
        <f t="shared" si="1"/>
        <v>0</v>
      </c>
      <c r="BF7" s="141">
        <f t="shared" si="1"/>
        <v>345113</v>
      </c>
      <c r="BG7" s="141">
        <f t="shared" si="1"/>
        <v>4133157</v>
      </c>
      <c r="BH7" s="141">
        <f t="shared" si="1"/>
        <v>2426545</v>
      </c>
      <c r="BI7" s="141">
        <f t="shared" si="1"/>
        <v>2408562</v>
      </c>
      <c r="BJ7" s="141">
        <f t="shared" si="1"/>
        <v>878</v>
      </c>
      <c r="BK7" s="141">
        <f t="shared" si="1"/>
        <v>2238013</v>
      </c>
      <c r="BL7" s="141">
        <f t="shared" si="1"/>
        <v>86100</v>
      </c>
      <c r="BM7" s="141">
        <f t="shared" si="1"/>
        <v>83571</v>
      </c>
      <c r="BN7" s="141">
        <f t="shared" si="1"/>
        <v>17983</v>
      </c>
      <c r="BO7" s="141">
        <f t="shared" si="1"/>
        <v>435404</v>
      </c>
      <c r="BP7" s="141">
        <f aca="true" t="shared" si="2" ref="BP7:CI7">SUM(BP8:BP68)</f>
        <v>20491273</v>
      </c>
      <c r="BQ7" s="141">
        <f t="shared" si="2"/>
        <v>6947828</v>
      </c>
      <c r="BR7" s="141">
        <f t="shared" si="2"/>
        <v>2632627</v>
      </c>
      <c r="BS7" s="141">
        <f t="shared" si="2"/>
        <v>2217267</v>
      </c>
      <c r="BT7" s="141">
        <f t="shared" si="2"/>
        <v>1966498</v>
      </c>
      <c r="BU7" s="141">
        <f t="shared" si="2"/>
        <v>131436</v>
      </c>
      <c r="BV7" s="141">
        <f t="shared" si="2"/>
        <v>6488548</v>
      </c>
      <c r="BW7" s="141">
        <f t="shared" si="2"/>
        <v>617384</v>
      </c>
      <c r="BX7" s="141">
        <f t="shared" si="2"/>
        <v>5383247</v>
      </c>
      <c r="BY7" s="141">
        <f t="shared" si="2"/>
        <v>487917</v>
      </c>
      <c r="BZ7" s="141">
        <f t="shared" si="2"/>
        <v>143678</v>
      </c>
      <c r="CA7" s="141">
        <f t="shared" si="2"/>
        <v>6906791</v>
      </c>
      <c r="CB7" s="141">
        <f t="shared" si="2"/>
        <v>2947903</v>
      </c>
      <c r="CC7" s="141">
        <f t="shared" si="2"/>
        <v>2878109</v>
      </c>
      <c r="CD7" s="141">
        <f t="shared" si="2"/>
        <v>940541</v>
      </c>
      <c r="CE7" s="141">
        <f t="shared" si="2"/>
        <v>140238</v>
      </c>
      <c r="CF7" s="141">
        <f t="shared" si="2"/>
        <v>7426946</v>
      </c>
      <c r="CG7" s="141">
        <f t="shared" si="2"/>
        <v>4428</v>
      </c>
      <c r="CH7" s="141">
        <f t="shared" si="2"/>
        <v>930451</v>
      </c>
      <c r="CI7" s="141">
        <f t="shared" si="2"/>
        <v>23848269</v>
      </c>
    </row>
    <row r="8" spans="1:87" ht="12" customHeight="1">
      <c r="A8" s="142" t="s">
        <v>121</v>
      </c>
      <c r="B8" s="140" t="s">
        <v>326</v>
      </c>
      <c r="C8" s="142" t="s">
        <v>373</v>
      </c>
      <c r="D8" s="141">
        <f>+SUM(E8,J8)</f>
        <v>1182011</v>
      </c>
      <c r="E8" s="141">
        <f>+SUM(F8:I8)</f>
        <v>1181236</v>
      </c>
      <c r="F8" s="141">
        <v>0</v>
      </c>
      <c r="G8" s="141">
        <v>1158466</v>
      </c>
      <c r="H8" s="141">
        <v>16514</v>
      </c>
      <c r="I8" s="141">
        <v>6256</v>
      </c>
      <c r="J8" s="141">
        <v>775</v>
      </c>
      <c r="K8" s="141">
        <v>7302</v>
      </c>
      <c r="L8" s="141">
        <f>+SUM(M8,R8,V8,W8,AC8)</f>
        <v>5594136</v>
      </c>
      <c r="M8" s="141">
        <f>+SUM(N8:Q8)</f>
        <v>3196084</v>
      </c>
      <c r="N8" s="141">
        <v>458743</v>
      </c>
      <c r="O8" s="141">
        <v>1823108</v>
      </c>
      <c r="P8" s="141">
        <v>824773</v>
      </c>
      <c r="Q8" s="141">
        <v>89460</v>
      </c>
      <c r="R8" s="141">
        <f>+SUM(S8:U8)</f>
        <v>1356749</v>
      </c>
      <c r="S8" s="141">
        <v>151272</v>
      </c>
      <c r="T8" s="141">
        <v>881963</v>
      </c>
      <c r="U8" s="141">
        <v>323514</v>
      </c>
      <c r="V8" s="141">
        <v>126220</v>
      </c>
      <c r="W8" s="141">
        <f>+SUM(X8:AA8)</f>
        <v>915083</v>
      </c>
      <c r="X8" s="141">
        <v>545105</v>
      </c>
      <c r="Y8" s="141">
        <v>340868</v>
      </c>
      <c r="Z8" s="141">
        <v>29110</v>
      </c>
      <c r="AA8" s="141">
        <v>0</v>
      </c>
      <c r="AB8" s="141">
        <v>56882</v>
      </c>
      <c r="AC8" s="141">
        <v>0</v>
      </c>
      <c r="AD8" s="141">
        <v>121508</v>
      </c>
      <c r="AE8" s="141">
        <f>+SUM(D8,L8,AD8)</f>
        <v>6897655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362</v>
      </c>
      <c r="AN8" s="141">
        <f>+SUM(AO8,AT8,AX8,AY8,BE8)</f>
        <v>148894</v>
      </c>
      <c r="AO8" s="141">
        <f>+SUM(AP8:AS8)</f>
        <v>130423</v>
      </c>
      <c r="AP8" s="141">
        <v>130423</v>
      </c>
      <c r="AQ8" s="141">
        <v>0</v>
      </c>
      <c r="AR8" s="141">
        <v>0</v>
      </c>
      <c r="AS8" s="141">
        <v>0</v>
      </c>
      <c r="AT8" s="141">
        <f>+SUM(AU8:AW8)</f>
        <v>18471</v>
      </c>
      <c r="AU8" s="141">
        <v>0</v>
      </c>
      <c r="AV8" s="141">
        <v>18471</v>
      </c>
      <c r="AW8" s="141">
        <v>0</v>
      </c>
      <c r="AX8" s="141">
        <v>0</v>
      </c>
      <c r="AY8" s="141">
        <f>+SUM(AZ8:BC8)</f>
        <v>0</v>
      </c>
      <c r="AZ8" s="141">
        <v>0</v>
      </c>
      <c r="BA8" s="141">
        <v>0</v>
      </c>
      <c r="BB8" s="141">
        <v>0</v>
      </c>
      <c r="BC8" s="141">
        <v>0</v>
      </c>
      <c r="BD8" s="141">
        <v>10137</v>
      </c>
      <c r="BE8" s="141">
        <v>0</v>
      </c>
      <c r="BF8" s="141">
        <v>186302</v>
      </c>
      <c r="BG8" s="141">
        <f>+SUM(BF8,AN8,AF8)</f>
        <v>335196</v>
      </c>
      <c r="BH8" s="141">
        <f aca="true" t="shared" si="3" ref="BH8:CI8">SUM(D8,AF8)</f>
        <v>1182011</v>
      </c>
      <c r="BI8" s="141">
        <f t="shared" si="3"/>
        <v>1181236</v>
      </c>
      <c r="BJ8" s="141">
        <f t="shared" si="3"/>
        <v>0</v>
      </c>
      <c r="BK8" s="141">
        <f t="shared" si="3"/>
        <v>1158466</v>
      </c>
      <c r="BL8" s="141">
        <f t="shared" si="3"/>
        <v>16514</v>
      </c>
      <c r="BM8" s="141">
        <f t="shared" si="3"/>
        <v>6256</v>
      </c>
      <c r="BN8" s="141">
        <f t="shared" si="3"/>
        <v>775</v>
      </c>
      <c r="BO8" s="141">
        <f t="shared" si="3"/>
        <v>7664</v>
      </c>
      <c r="BP8" s="141">
        <f t="shared" si="3"/>
        <v>5743030</v>
      </c>
      <c r="BQ8" s="141">
        <f t="shared" si="3"/>
        <v>3326507</v>
      </c>
      <c r="BR8" s="141">
        <f t="shared" si="3"/>
        <v>589166</v>
      </c>
      <c r="BS8" s="141">
        <f t="shared" si="3"/>
        <v>1823108</v>
      </c>
      <c r="BT8" s="141">
        <f t="shared" si="3"/>
        <v>824773</v>
      </c>
      <c r="BU8" s="141">
        <f t="shared" si="3"/>
        <v>89460</v>
      </c>
      <c r="BV8" s="141">
        <f t="shared" si="3"/>
        <v>1375220</v>
      </c>
      <c r="BW8" s="141">
        <f t="shared" si="3"/>
        <v>151272</v>
      </c>
      <c r="BX8" s="141">
        <f t="shared" si="3"/>
        <v>900434</v>
      </c>
      <c r="BY8" s="141">
        <f t="shared" si="3"/>
        <v>323514</v>
      </c>
      <c r="BZ8" s="141">
        <f t="shared" si="3"/>
        <v>126220</v>
      </c>
      <c r="CA8" s="141">
        <f t="shared" si="3"/>
        <v>915083</v>
      </c>
      <c r="CB8" s="141">
        <f t="shared" si="3"/>
        <v>545105</v>
      </c>
      <c r="CC8" s="141">
        <f t="shared" si="3"/>
        <v>340868</v>
      </c>
      <c r="CD8" s="141">
        <f t="shared" si="3"/>
        <v>29110</v>
      </c>
      <c r="CE8" s="141">
        <f t="shared" si="3"/>
        <v>0</v>
      </c>
      <c r="CF8" s="141">
        <f t="shared" si="3"/>
        <v>67019</v>
      </c>
      <c r="CG8" s="141">
        <f t="shared" si="3"/>
        <v>0</v>
      </c>
      <c r="CH8" s="141">
        <f t="shared" si="3"/>
        <v>307810</v>
      </c>
      <c r="CI8" s="141">
        <f t="shared" si="3"/>
        <v>7232851</v>
      </c>
    </row>
    <row r="9" spans="1:87" ht="12" customHeight="1">
      <c r="A9" s="142" t="s">
        <v>121</v>
      </c>
      <c r="B9" s="140" t="s">
        <v>327</v>
      </c>
      <c r="C9" s="142" t="s">
        <v>374</v>
      </c>
      <c r="D9" s="141">
        <f aca="true" t="shared" si="4" ref="D9:D68">+SUM(E9,J9)</f>
        <v>0</v>
      </c>
      <c r="E9" s="141">
        <f aca="true" t="shared" si="5" ref="E9:E68">+SUM(F9:I9)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1239</v>
      </c>
      <c r="L9" s="141">
        <f aca="true" t="shared" si="6" ref="L9:L68">+SUM(M9,R9,V9,W9,AC9)</f>
        <v>1231997</v>
      </c>
      <c r="M9" s="141">
        <f aca="true" t="shared" si="7" ref="M9:M68">+SUM(N9:Q9)</f>
        <v>96099</v>
      </c>
      <c r="N9" s="141">
        <v>54348</v>
      </c>
      <c r="O9" s="141">
        <v>0</v>
      </c>
      <c r="P9" s="141">
        <v>41751</v>
      </c>
      <c r="Q9" s="141">
        <v>0</v>
      </c>
      <c r="R9" s="141">
        <f aca="true" t="shared" si="8" ref="R9:R68">+SUM(S9:U9)</f>
        <v>525904</v>
      </c>
      <c r="S9" s="141">
        <v>112773</v>
      </c>
      <c r="T9" s="141">
        <v>413131</v>
      </c>
      <c r="U9" s="141">
        <v>0</v>
      </c>
      <c r="V9" s="141">
        <v>5229</v>
      </c>
      <c r="W9" s="141">
        <f aca="true" t="shared" si="9" ref="W9:W68">+SUM(X9:AA9)</f>
        <v>604765</v>
      </c>
      <c r="X9" s="141">
        <v>255125</v>
      </c>
      <c r="Y9" s="141">
        <v>181752</v>
      </c>
      <c r="Z9" s="141">
        <v>150705</v>
      </c>
      <c r="AA9" s="141">
        <v>17183</v>
      </c>
      <c r="AB9" s="141">
        <v>66986</v>
      </c>
      <c r="AC9" s="141">
        <v>0</v>
      </c>
      <c r="AD9" s="141">
        <v>0</v>
      </c>
      <c r="AE9" s="141">
        <f aca="true" t="shared" si="10" ref="AE9:AE68">+SUM(D9,L9,AD9)</f>
        <v>1231997</v>
      </c>
      <c r="AF9" s="141">
        <f aca="true" t="shared" si="11" ref="AF9:AF68">+SUM(AG9,AL9)</f>
        <v>0</v>
      </c>
      <c r="AG9" s="141">
        <f aca="true" t="shared" si="12" ref="AG9:AG68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13938</v>
      </c>
      <c r="AN9" s="141">
        <f aca="true" t="shared" si="13" ref="AN9:AN68">+SUM(AO9,AT9,AX9,AY9,BE9)</f>
        <v>174003</v>
      </c>
      <c r="AO9" s="141">
        <f aca="true" t="shared" si="14" ref="AO9:AO68">+SUM(AP9:AS9)</f>
        <v>39514</v>
      </c>
      <c r="AP9" s="141">
        <v>23637</v>
      </c>
      <c r="AQ9" s="141">
        <v>0</v>
      </c>
      <c r="AR9" s="141">
        <v>15877</v>
      </c>
      <c r="AS9" s="141">
        <v>0</v>
      </c>
      <c r="AT9" s="141">
        <f aca="true" t="shared" si="15" ref="AT9:AT68">+SUM(AU9:AW9)</f>
        <v>50861</v>
      </c>
      <c r="AU9" s="141">
        <v>0</v>
      </c>
      <c r="AV9" s="141">
        <v>50861</v>
      </c>
      <c r="AW9" s="141">
        <v>0</v>
      </c>
      <c r="AX9" s="141">
        <v>0</v>
      </c>
      <c r="AY9" s="141">
        <f aca="true" t="shared" si="16" ref="AY9:AY68">+SUM(AZ9:BC9)</f>
        <v>83628</v>
      </c>
      <c r="AZ9" s="141">
        <v>20117</v>
      </c>
      <c r="BA9" s="141">
        <v>57939</v>
      </c>
      <c r="BB9" s="141">
        <v>0</v>
      </c>
      <c r="BC9" s="141">
        <v>5572</v>
      </c>
      <c r="BD9" s="141">
        <v>82509</v>
      </c>
      <c r="BE9" s="141">
        <v>0</v>
      </c>
      <c r="BF9" s="141">
        <v>0</v>
      </c>
      <c r="BG9" s="141">
        <f aca="true" t="shared" si="17" ref="BG9:BG68">+SUM(BF9,AN9,AF9)</f>
        <v>174003</v>
      </c>
      <c r="BH9" s="141">
        <f aca="true" t="shared" si="18" ref="BH9:BH68">SUM(D9,AF9)</f>
        <v>0</v>
      </c>
      <c r="BI9" s="141">
        <f aca="true" t="shared" si="19" ref="BI9:BI68">SUM(E9,AG9)</f>
        <v>0</v>
      </c>
      <c r="BJ9" s="141">
        <f aca="true" t="shared" si="20" ref="BJ9:BJ68">SUM(F9,AH9)</f>
        <v>0</v>
      </c>
      <c r="BK9" s="141">
        <f aca="true" t="shared" si="21" ref="BK9:BK68">SUM(G9,AI9)</f>
        <v>0</v>
      </c>
      <c r="BL9" s="141">
        <f aca="true" t="shared" si="22" ref="BL9:BL68">SUM(H9,AJ9)</f>
        <v>0</v>
      </c>
      <c r="BM9" s="141">
        <f aca="true" t="shared" si="23" ref="BM9:BM68">SUM(I9,AK9)</f>
        <v>0</v>
      </c>
      <c r="BN9" s="141">
        <f aca="true" t="shared" si="24" ref="BN9:BN68">SUM(J9,AL9)</f>
        <v>0</v>
      </c>
      <c r="BO9" s="141">
        <f aca="true" t="shared" si="25" ref="BO9:BO68">SUM(K9,AM9)</f>
        <v>15177</v>
      </c>
      <c r="BP9" s="141">
        <f aca="true" t="shared" si="26" ref="BP9:BP68">SUM(L9,AN9)</f>
        <v>1406000</v>
      </c>
      <c r="BQ9" s="141">
        <f aca="true" t="shared" si="27" ref="BQ9:BQ68">SUM(M9,AO9)</f>
        <v>135613</v>
      </c>
      <c r="BR9" s="141">
        <f aca="true" t="shared" si="28" ref="BR9:BR68">SUM(N9,AP9)</f>
        <v>77985</v>
      </c>
      <c r="BS9" s="141">
        <f aca="true" t="shared" si="29" ref="BS9:BS68">SUM(O9,AQ9)</f>
        <v>0</v>
      </c>
      <c r="BT9" s="141">
        <f aca="true" t="shared" si="30" ref="BT9:BT68">SUM(P9,AR9)</f>
        <v>57628</v>
      </c>
      <c r="BU9" s="141">
        <f aca="true" t="shared" si="31" ref="BU9:BU68">SUM(Q9,AS9)</f>
        <v>0</v>
      </c>
      <c r="BV9" s="141">
        <f aca="true" t="shared" si="32" ref="BV9:BV68">SUM(R9,AT9)</f>
        <v>576765</v>
      </c>
      <c r="BW9" s="141">
        <f aca="true" t="shared" si="33" ref="BW9:BW68">SUM(S9,AU9)</f>
        <v>112773</v>
      </c>
      <c r="BX9" s="141">
        <f aca="true" t="shared" si="34" ref="BX9:BX68">SUM(T9,AV9)</f>
        <v>463992</v>
      </c>
      <c r="BY9" s="141">
        <f aca="true" t="shared" si="35" ref="BY9:BY68">SUM(U9,AW9)</f>
        <v>0</v>
      </c>
      <c r="BZ9" s="141">
        <f aca="true" t="shared" si="36" ref="BZ9:BZ68">SUM(V9,AX9)</f>
        <v>5229</v>
      </c>
      <c r="CA9" s="141">
        <f aca="true" t="shared" si="37" ref="CA9:CA68">SUM(W9,AY9)</f>
        <v>688393</v>
      </c>
      <c r="CB9" s="141">
        <f aca="true" t="shared" si="38" ref="CB9:CB68">SUM(X9,AZ9)</f>
        <v>275242</v>
      </c>
      <c r="CC9" s="141">
        <f aca="true" t="shared" si="39" ref="CC9:CC68">SUM(Y9,BA9)</f>
        <v>239691</v>
      </c>
      <c r="CD9" s="141">
        <f aca="true" t="shared" si="40" ref="CD9:CD68">SUM(Z9,BB9)</f>
        <v>150705</v>
      </c>
      <c r="CE9" s="141">
        <f aca="true" t="shared" si="41" ref="CE9:CE68">SUM(AA9,BC9)</f>
        <v>22755</v>
      </c>
      <c r="CF9" s="141">
        <f aca="true" t="shared" si="42" ref="CF9:CF68">SUM(AB9,BD9)</f>
        <v>149495</v>
      </c>
      <c r="CG9" s="141">
        <f aca="true" t="shared" si="43" ref="CG9:CG68">SUM(AC9,BE9)</f>
        <v>0</v>
      </c>
      <c r="CH9" s="141">
        <f aca="true" t="shared" si="44" ref="CH9:CH68">SUM(AD9,BF9)</f>
        <v>0</v>
      </c>
      <c r="CI9" s="141">
        <f aca="true" t="shared" si="45" ref="CI9:CI68">SUM(AE9,BG9)</f>
        <v>1406000</v>
      </c>
    </row>
    <row r="10" spans="1:87" ht="12" customHeight="1">
      <c r="A10" s="142" t="s">
        <v>121</v>
      </c>
      <c r="B10" s="140" t="s">
        <v>328</v>
      </c>
      <c r="C10" s="142" t="s">
        <v>375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98910</v>
      </c>
      <c r="M10" s="141">
        <f t="shared" si="7"/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f t="shared" si="8"/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f t="shared" si="9"/>
        <v>98910</v>
      </c>
      <c r="X10" s="141">
        <v>98910</v>
      </c>
      <c r="Y10" s="141">
        <v>0</v>
      </c>
      <c r="Z10" s="141">
        <v>0</v>
      </c>
      <c r="AA10" s="141">
        <v>0</v>
      </c>
      <c r="AB10" s="141">
        <v>344854</v>
      </c>
      <c r="AC10" s="141">
        <v>0</v>
      </c>
      <c r="AD10" s="141">
        <v>10507</v>
      </c>
      <c r="AE10" s="141">
        <f t="shared" si="10"/>
        <v>109417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0</v>
      </c>
      <c r="AO10" s="141">
        <f t="shared" si="14"/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f t="shared" si="15"/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f t="shared" si="16"/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40638</v>
      </c>
      <c r="BE10" s="141">
        <v>0</v>
      </c>
      <c r="BF10" s="141">
        <v>0</v>
      </c>
      <c r="BG10" s="141">
        <f t="shared" si="17"/>
        <v>0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98910</v>
      </c>
      <c r="BQ10" s="141">
        <f t="shared" si="27"/>
        <v>0</v>
      </c>
      <c r="BR10" s="141">
        <f t="shared" si="28"/>
        <v>0</v>
      </c>
      <c r="BS10" s="141">
        <f t="shared" si="29"/>
        <v>0</v>
      </c>
      <c r="BT10" s="141">
        <f t="shared" si="30"/>
        <v>0</v>
      </c>
      <c r="BU10" s="141">
        <f t="shared" si="31"/>
        <v>0</v>
      </c>
      <c r="BV10" s="141">
        <f t="shared" si="32"/>
        <v>0</v>
      </c>
      <c r="BW10" s="141">
        <f t="shared" si="33"/>
        <v>0</v>
      </c>
      <c r="BX10" s="141">
        <f t="shared" si="34"/>
        <v>0</v>
      </c>
      <c r="BY10" s="141">
        <f t="shared" si="35"/>
        <v>0</v>
      </c>
      <c r="BZ10" s="141">
        <f t="shared" si="36"/>
        <v>0</v>
      </c>
      <c r="CA10" s="141">
        <f t="shared" si="37"/>
        <v>98910</v>
      </c>
      <c r="CB10" s="141">
        <f t="shared" si="38"/>
        <v>98910</v>
      </c>
      <c r="CC10" s="141">
        <f t="shared" si="39"/>
        <v>0</v>
      </c>
      <c r="CD10" s="141">
        <f t="shared" si="40"/>
        <v>0</v>
      </c>
      <c r="CE10" s="141">
        <f t="shared" si="41"/>
        <v>0</v>
      </c>
      <c r="CF10" s="141">
        <f t="shared" si="42"/>
        <v>385492</v>
      </c>
      <c r="CG10" s="141">
        <f t="shared" si="43"/>
        <v>0</v>
      </c>
      <c r="CH10" s="141">
        <f t="shared" si="44"/>
        <v>10507</v>
      </c>
      <c r="CI10" s="141">
        <f t="shared" si="45"/>
        <v>109417</v>
      </c>
    </row>
    <row r="11" spans="1:87" ht="12" customHeight="1">
      <c r="A11" s="142" t="s">
        <v>121</v>
      </c>
      <c r="B11" s="140" t="s">
        <v>329</v>
      </c>
      <c r="C11" s="142" t="s">
        <v>376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648498</v>
      </c>
      <c r="M11" s="141">
        <f t="shared" si="7"/>
        <v>316879</v>
      </c>
      <c r="N11" s="141">
        <v>34808</v>
      </c>
      <c r="O11" s="141">
        <v>201871</v>
      </c>
      <c r="P11" s="141">
        <v>56140</v>
      </c>
      <c r="Q11" s="141">
        <v>24060</v>
      </c>
      <c r="R11" s="141">
        <f t="shared" si="8"/>
        <v>65983</v>
      </c>
      <c r="S11" s="141">
        <v>10573</v>
      </c>
      <c r="T11" s="141">
        <v>30566</v>
      </c>
      <c r="U11" s="141">
        <v>24844</v>
      </c>
      <c r="V11" s="141">
        <v>11865</v>
      </c>
      <c r="W11" s="141">
        <f t="shared" si="9"/>
        <v>253771</v>
      </c>
      <c r="X11" s="141">
        <v>183945</v>
      </c>
      <c r="Y11" s="141">
        <v>69826</v>
      </c>
      <c r="Z11" s="141">
        <v>0</v>
      </c>
      <c r="AA11" s="141">
        <v>0</v>
      </c>
      <c r="AB11" s="141">
        <v>369810</v>
      </c>
      <c r="AC11" s="141">
        <v>0</v>
      </c>
      <c r="AD11" s="141">
        <v>167573</v>
      </c>
      <c r="AE11" s="141">
        <f t="shared" si="10"/>
        <v>816071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357343</v>
      </c>
      <c r="AO11" s="141">
        <f t="shared" si="14"/>
        <v>78303</v>
      </c>
      <c r="AP11" s="141">
        <v>27845</v>
      </c>
      <c r="AQ11" s="141">
        <v>0</v>
      </c>
      <c r="AR11" s="141">
        <v>50458</v>
      </c>
      <c r="AS11" s="141">
        <v>0</v>
      </c>
      <c r="AT11" s="141">
        <f t="shared" si="15"/>
        <v>100144</v>
      </c>
      <c r="AU11" s="141">
        <v>0</v>
      </c>
      <c r="AV11" s="141">
        <v>100144</v>
      </c>
      <c r="AW11" s="141">
        <v>0</v>
      </c>
      <c r="AX11" s="141">
        <v>0</v>
      </c>
      <c r="AY11" s="141">
        <f t="shared" si="16"/>
        <v>178896</v>
      </c>
      <c r="AZ11" s="141">
        <v>178896</v>
      </c>
      <c r="BA11" s="141">
        <v>0</v>
      </c>
      <c r="BB11" s="141">
        <v>0</v>
      </c>
      <c r="BC11" s="141">
        <v>0</v>
      </c>
      <c r="BD11" s="141">
        <v>0</v>
      </c>
      <c r="BE11" s="141">
        <v>0</v>
      </c>
      <c r="BF11" s="141">
        <v>0</v>
      </c>
      <c r="BG11" s="141">
        <f t="shared" si="17"/>
        <v>357343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1005841</v>
      </c>
      <c r="BQ11" s="141">
        <f t="shared" si="27"/>
        <v>395182</v>
      </c>
      <c r="BR11" s="141">
        <f t="shared" si="28"/>
        <v>62653</v>
      </c>
      <c r="BS11" s="141">
        <f t="shared" si="29"/>
        <v>201871</v>
      </c>
      <c r="BT11" s="141">
        <f t="shared" si="30"/>
        <v>106598</v>
      </c>
      <c r="BU11" s="141">
        <f t="shared" si="31"/>
        <v>24060</v>
      </c>
      <c r="BV11" s="141">
        <f t="shared" si="32"/>
        <v>166127</v>
      </c>
      <c r="BW11" s="141">
        <f t="shared" si="33"/>
        <v>10573</v>
      </c>
      <c r="BX11" s="141">
        <f t="shared" si="34"/>
        <v>130710</v>
      </c>
      <c r="BY11" s="141">
        <f t="shared" si="35"/>
        <v>24844</v>
      </c>
      <c r="BZ11" s="141">
        <f t="shared" si="36"/>
        <v>11865</v>
      </c>
      <c r="CA11" s="141">
        <f t="shared" si="37"/>
        <v>432667</v>
      </c>
      <c r="CB11" s="141">
        <f t="shared" si="38"/>
        <v>362841</v>
      </c>
      <c r="CC11" s="141">
        <f t="shared" si="39"/>
        <v>69826</v>
      </c>
      <c r="CD11" s="141">
        <f t="shared" si="40"/>
        <v>0</v>
      </c>
      <c r="CE11" s="141">
        <f t="shared" si="41"/>
        <v>0</v>
      </c>
      <c r="CF11" s="141">
        <f t="shared" si="42"/>
        <v>369810</v>
      </c>
      <c r="CG11" s="141">
        <f t="shared" si="43"/>
        <v>0</v>
      </c>
      <c r="CH11" s="141">
        <f t="shared" si="44"/>
        <v>167573</v>
      </c>
      <c r="CI11" s="141">
        <f t="shared" si="45"/>
        <v>1173414</v>
      </c>
    </row>
    <row r="12" spans="1:87" ht="12" customHeight="1">
      <c r="A12" s="142" t="s">
        <v>121</v>
      </c>
      <c r="B12" s="140" t="s">
        <v>330</v>
      </c>
      <c r="C12" s="142" t="s">
        <v>377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229640</v>
      </c>
      <c r="M12" s="141">
        <f t="shared" si="7"/>
        <v>32474</v>
      </c>
      <c r="N12" s="141">
        <v>32474</v>
      </c>
      <c r="O12" s="141">
        <v>0</v>
      </c>
      <c r="P12" s="141">
        <v>0</v>
      </c>
      <c r="Q12" s="141">
        <v>0</v>
      </c>
      <c r="R12" s="141">
        <f t="shared" si="8"/>
        <v>17499</v>
      </c>
      <c r="S12" s="141">
        <v>528</v>
      </c>
      <c r="T12" s="141">
        <v>14436</v>
      </c>
      <c r="U12" s="141">
        <v>2535</v>
      </c>
      <c r="V12" s="141">
        <v>0</v>
      </c>
      <c r="W12" s="141">
        <f t="shared" si="9"/>
        <v>179667</v>
      </c>
      <c r="X12" s="141">
        <v>75520</v>
      </c>
      <c r="Y12" s="141">
        <v>91459</v>
      </c>
      <c r="Z12" s="141">
        <v>7889</v>
      </c>
      <c r="AA12" s="141">
        <v>4799</v>
      </c>
      <c r="AB12" s="141">
        <v>245153</v>
      </c>
      <c r="AC12" s="141">
        <v>0</v>
      </c>
      <c r="AD12" s="141">
        <v>103309</v>
      </c>
      <c r="AE12" s="141">
        <f t="shared" si="10"/>
        <v>332949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0</v>
      </c>
      <c r="AO12" s="141">
        <f t="shared" si="14"/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f t="shared" si="15"/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f t="shared" si="16"/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141388</v>
      </c>
      <c r="BE12" s="141">
        <v>0</v>
      </c>
      <c r="BF12" s="141">
        <v>0</v>
      </c>
      <c r="BG12" s="141">
        <f t="shared" si="17"/>
        <v>0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229640</v>
      </c>
      <c r="BQ12" s="141">
        <f t="shared" si="27"/>
        <v>32474</v>
      </c>
      <c r="BR12" s="141">
        <f t="shared" si="28"/>
        <v>32474</v>
      </c>
      <c r="BS12" s="141">
        <f t="shared" si="29"/>
        <v>0</v>
      </c>
      <c r="BT12" s="141">
        <f t="shared" si="30"/>
        <v>0</v>
      </c>
      <c r="BU12" s="141">
        <f t="shared" si="31"/>
        <v>0</v>
      </c>
      <c r="BV12" s="141">
        <f t="shared" si="32"/>
        <v>17499</v>
      </c>
      <c r="BW12" s="141">
        <f t="shared" si="33"/>
        <v>528</v>
      </c>
      <c r="BX12" s="141">
        <f t="shared" si="34"/>
        <v>14436</v>
      </c>
      <c r="BY12" s="141">
        <f t="shared" si="35"/>
        <v>2535</v>
      </c>
      <c r="BZ12" s="141">
        <f t="shared" si="36"/>
        <v>0</v>
      </c>
      <c r="CA12" s="141">
        <f t="shared" si="37"/>
        <v>179667</v>
      </c>
      <c r="CB12" s="141">
        <f t="shared" si="38"/>
        <v>75520</v>
      </c>
      <c r="CC12" s="141">
        <f t="shared" si="39"/>
        <v>91459</v>
      </c>
      <c r="CD12" s="141">
        <f t="shared" si="40"/>
        <v>7889</v>
      </c>
      <c r="CE12" s="141">
        <f t="shared" si="41"/>
        <v>4799</v>
      </c>
      <c r="CF12" s="141">
        <f t="shared" si="42"/>
        <v>386541</v>
      </c>
      <c r="CG12" s="141">
        <f t="shared" si="43"/>
        <v>0</v>
      </c>
      <c r="CH12" s="141">
        <f t="shared" si="44"/>
        <v>103309</v>
      </c>
      <c r="CI12" s="141">
        <f t="shared" si="45"/>
        <v>332949</v>
      </c>
    </row>
    <row r="13" spans="1:87" ht="12" customHeight="1">
      <c r="A13" s="142" t="s">
        <v>121</v>
      </c>
      <c r="B13" s="140" t="s">
        <v>331</v>
      </c>
      <c r="C13" s="142" t="s">
        <v>378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190623</v>
      </c>
      <c r="M13" s="141">
        <f t="shared" si="7"/>
        <v>21100</v>
      </c>
      <c r="N13" s="141">
        <v>7933</v>
      </c>
      <c r="O13" s="141">
        <v>13167</v>
      </c>
      <c r="P13" s="141">
        <v>0</v>
      </c>
      <c r="Q13" s="141">
        <v>0</v>
      </c>
      <c r="R13" s="141">
        <f t="shared" si="8"/>
        <v>2355</v>
      </c>
      <c r="S13" s="141">
        <v>2355</v>
      </c>
      <c r="T13" s="141">
        <v>0</v>
      </c>
      <c r="U13" s="141">
        <v>0</v>
      </c>
      <c r="V13" s="141">
        <v>0</v>
      </c>
      <c r="W13" s="141">
        <f t="shared" si="9"/>
        <v>167168</v>
      </c>
      <c r="X13" s="141">
        <v>124085</v>
      </c>
      <c r="Y13" s="141">
        <v>0</v>
      </c>
      <c r="Z13" s="141">
        <v>0</v>
      </c>
      <c r="AA13" s="141">
        <v>43083</v>
      </c>
      <c r="AB13" s="141">
        <v>371159</v>
      </c>
      <c r="AC13" s="141">
        <v>0</v>
      </c>
      <c r="AD13" s="141">
        <v>0</v>
      </c>
      <c r="AE13" s="141">
        <f t="shared" si="10"/>
        <v>190623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40754</v>
      </c>
      <c r="AO13" s="141">
        <f t="shared" si="14"/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f t="shared" si="15"/>
        <v>17863</v>
      </c>
      <c r="AU13" s="141">
        <v>0</v>
      </c>
      <c r="AV13" s="141">
        <v>17863</v>
      </c>
      <c r="AW13" s="141">
        <v>0</v>
      </c>
      <c r="AX13" s="141">
        <v>0</v>
      </c>
      <c r="AY13" s="141">
        <f t="shared" si="16"/>
        <v>22891</v>
      </c>
      <c r="AZ13" s="141">
        <v>0</v>
      </c>
      <c r="BA13" s="141">
        <v>10959</v>
      </c>
      <c r="BB13" s="141">
        <v>11932</v>
      </c>
      <c r="BC13" s="141">
        <v>0</v>
      </c>
      <c r="BD13" s="141">
        <v>70390</v>
      </c>
      <c r="BE13" s="141">
        <v>0</v>
      </c>
      <c r="BF13" s="141">
        <v>0</v>
      </c>
      <c r="BG13" s="141">
        <f t="shared" si="17"/>
        <v>40754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231377</v>
      </c>
      <c r="BQ13" s="141">
        <f t="shared" si="27"/>
        <v>21100</v>
      </c>
      <c r="BR13" s="141">
        <f t="shared" si="28"/>
        <v>7933</v>
      </c>
      <c r="BS13" s="141">
        <f t="shared" si="29"/>
        <v>13167</v>
      </c>
      <c r="BT13" s="141">
        <f t="shared" si="30"/>
        <v>0</v>
      </c>
      <c r="BU13" s="141">
        <f t="shared" si="31"/>
        <v>0</v>
      </c>
      <c r="BV13" s="141">
        <f t="shared" si="32"/>
        <v>20218</v>
      </c>
      <c r="BW13" s="141">
        <f t="shared" si="33"/>
        <v>2355</v>
      </c>
      <c r="BX13" s="141">
        <f t="shared" si="34"/>
        <v>17863</v>
      </c>
      <c r="BY13" s="141">
        <f t="shared" si="35"/>
        <v>0</v>
      </c>
      <c r="BZ13" s="141">
        <f t="shared" si="36"/>
        <v>0</v>
      </c>
      <c r="CA13" s="141">
        <f t="shared" si="37"/>
        <v>190059</v>
      </c>
      <c r="CB13" s="141">
        <f t="shared" si="38"/>
        <v>124085</v>
      </c>
      <c r="CC13" s="141">
        <f t="shared" si="39"/>
        <v>10959</v>
      </c>
      <c r="CD13" s="141">
        <f t="shared" si="40"/>
        <v>11932</v>
      </c>
      <c r="CE13" s="141">
        <f t="shared" si="41"/>
        <v>43083</v>
      </c>
      <c r="CF13" s="141">
        <f t="shared" si="42"/>
        <v>441549</v>
      </c>
      <c r="CG13" s="141">
        <f t="shared" si="43"/>
        <v>0</v>
      </c>
      <c r="CH13" s="141">
        <f t="shared" si="44"/>
        <v>0</v>
      </c>
      <c r="CI13" s="141">
        <f t="shared" si="45"/>
        <v>231377</v>
      </c>
    </row>
    <row r="14" spans="1:87" ht="12" customHeight="1">
      <c r="A14" s="142" t="s">
        <v>121</v>
      </c>
      <c r="B14" s="140" t="s">
        <v>332</v>
      </c>
      <c r="C14" s="142" t="s">
        <v>379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75791</v>
      </c>
      <c r="L14" s="141">
        <f t="shared" si="6"/>
        <v>215427</v>
      </c>
      <c r="M14" s="141">
        <f t="shared" si="7"/>
        <v>20833</v>
      </c>
      <c r="N14" s="141">
        <v>20833</v>
      </c>
      <c r="O14" s="141">
        <v>0</v>
      </c>
      <c r="P14" s="141">
        <v>0</v>
      </c>
      <c r="Q14" s="141">
        <v>0</v>
      </c>
      <c r="R14" s="141">
        <f t="shared" si="8"/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f t="shared" si="9"/>
        <v>194594</v>
      </c>
      <c r="X14" s="141">
        <v>194594</v>
      </c>
      <c r="Y14" s="141">
        <v>0</v>
      </c>
      <c r="Z14" s="141">
        <v>0</v>
      </c>
      <c r="AA14" s="141">
        <v>0</v>
      </c>
      <c r="AB14" s="141">
        <v>149774</v>
      </c>
      <c r="AC14" s="141">
        <v>0</v>
      </c>
      <c r="AD14" s="141">
        <v>30934</v>
      </c>
      <c r="AE14" s="141">
        <f t="shared" si="10"/>
        <v>246361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15316</v>
      </c>
      <c r="AN14" s="141">
        <f t="shared" si="13"/>
        <v>56011</v>
      </c>
      <c r="AO14" s="141">
        <f t="shared" si="14"/>
        <v>10417</v>
      </c>
      <c r="AP14" s="141">
        <v>10417</v>
      </c>
      <c r="AQ14" s="141">
        <v>0</v>
      </c>
      <c r="AR14" s="141">
        <v>0</v>
      </c>
      <c r="AS14" s="141">
        <v>0</v>
      </c>
      <c r="AT14" s="141">
        <f t="shared" si="15"/>
        <v>45594</v>
      </c>
      <c r="AU14" s="141">
        <v>0</v>
      </c>
      <c r="AV14" s="141">
        <v>45594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23285</v>
      </c>
      <c r="BE14" s="141">
        <v>0</v>
      </c>
      <c r="BF14" s="141">
        <v>162</v>
      </c>
      <c r="BG14" s="141">
        <f t="shared" si="17"/>
        <v>56173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91107</v>
      </c>
      <c r="BP14" s="141">
        <f t="shared" si="26"/>
        <v>271438</v>
      </c>
      <c r="BQ14" s="141">
        <f t="shared" si="27"/>
        <v>31250</v>
      </c>
      <c r="BR14" s="141">
        <f t="shared" si="28"/>
        <v>31250</v>
      </c>
      <c r="BS14" s="141">
        <f t="shared" si="29"/>
        <v>0</v>
      </c>
      <c r="BT14" s="141">
        <f t="shared" si="30"/>
        <v>0</v>
      </c>
      <c r="BU14" s="141">
        <f t="shared" si="31"/>
        <v>0</v>
      </c>
      <c r="BV14" s="141">
        <f t="shared" si="32"/>
        <v>45594</v>
      </c>
      <c r="BW14" s="141">
        <f t="shared" si="33"/>
        <v>0</v>
      </c>
      <c r="BX14" s="141">
        <f t="shared" si="34"/>
        <v>45594</v>
      </c>
      <c r="BY14" s="141">
        <f t="shared" si="35"/>
        <v>0</v>
      </c>
      <c r="BZ14" s="141">
        <f t="shared" si="36"/>
        <v>0</v>
      </c>
      <c r="CA14" s="141">
        <f t="shared" si="37"/>
        <v>194594</v>
      </c>
      <c r="CB14" s="141">
        <f t="shared" si="38"/>
        <v>194594</v>
      </c>
      <c r="CC14" s="141">
        <f t="shared" si="39"/>
        <v>0</v>
      </c>
      <c r="CD14" s="141">
        <f t="shared" si="40"/>
        <v>0</v>
      </c>
      <c r="CE14" s="141">
        <f t="shared" si="41"/>
        <v>0</v>
      </c>
      <c r="CF14" s="141">
        <f t="shared" si="42"/>
        <v>173059</v>
      </c>
      <c r="CG14" s="141">
        <f t="shared" si="43"/>
        <v>0</v>
      </c>
      <c r="CH14" s="141">
        <f t="shared" si="44"/>
        <v>31096</v>
      </c>
      <c r="CI14" s="141">
        <f t="shared" si="45"/>
        <v>302534</v>
      </c>
    </row>
    <row r="15" spans="1:87" ht="12" customHeight="1">
      <c r="A15" s="142" t="s">
        <v>121</v>
      </c>
      <c r="B15" s="140" t="s">
        <v>333</v>
      </c>
      <c r="C15" s="142" t="s">
        <v>380</v>
      </c>
      <c r="D15" s="141">
        <f t="shared" si="4"/>
        <v>51828</v>
      </c>
      <c r="E15" s="141">
        <f t="shared" si="5"/>
        <v>50489</v>
      </c>
      <c r="F15" s="141">
        <v>0</v>
      </c>
      <c r="G15" s="141">
        <v>50489</v>
      </c>
      <c r="H15" s="141">
        <v>0</v>
      </c>
      <c r="I15" s="141">
        <v>0</v>
      </c>
      <c r="J15" s="141">
        <v>1339</v>
      </c>
      <c r="K15" s="141">
        <v>65929</v>
      </c>
      <c r="L15" s="141">
        <f t="shared" si="6"/>
        <v>678192</v>
      </c>
      <c r="M15" s="141">
        <f t="shared" si="7"/>
        <v>66357</v>
      </c>
      <c r="N15" s="141">
        <v>59615</v>
      </c>
      <c r="O15" s="141">
        <v>0</v>
      </c>
      <c r="P15" s="141">
        <v>4495</v>
      </c>
      <c r="Q15" s="141">
        <v>2247</v>
      </c>
      <c r="R15" s="141">
        <f t="shared" si="8"/>
        <v>324098</v>
      </c>
      <c r="S15" s="141">
        <v>0</v>
      </c>
      <c r="T15" s="141">
        <v>321640</v>
      </c>
      <c r="U15" s="141">
        <v>2458</v>
      </c>
      <c r="V15" s="141">
        <v>0</v>
      </c>
      <c r="W15" s="141">
        <f t="shared" si="9"/>
        <v>283316</v>
      </c>
      <c r="X15" s="141">
        <v>138252</v>
      </c>
      <c r="Y15" s="141">
        <v>31811</v>
      </c>
      <c r="Z15" s="141">
        <v>113253</v>
      </c>
      <c r="AA15" s="141">
        <v>0</v>
      </c>
      <c r="AB15" s="141">
        <v>93504</v>
      </c>
      <c r="AC15" s="141">
        <v>4421</v>
      </c>
      <c r="AD15" s="141">
        <v>0</v>
      </c>
      <c r="AE15" s="141">
        <f t="shared" si="10"/>
        <v>730020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0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126457</v>
      </c>
      <c r="BE15" s="141">
        <v>0</v>
      </c>
      <c r="BF15" s="141">
        <v>0</v>
      </c>
      <c r="BG15" s="141">
        <f t="shared" si="17"/>
        <v>0</v>
      </c>
      <c r="BH15" s="141">
        <f t="shared" si="18"/>
        <v>51828</v>
      </c>
      <c r="BI15" s="141">
        <f t="shared" si="19"/>
        <v>50489</v>
      </c>
      <c r="BJ15" s="141">
        <f t="shared" si="20"/>
        <v>0</v>
      </c>
      <c r="BK15" s="141">
        <f t="shared" si="21"/>
        <v>50489</v>
      </c>
      <c r="BL15" s="141">
        <f t="shared" si="22"/>
        <v>0</v>
      </c>
      <c r="BM15" s="141">
        <f t="shared" si="23"/>
        <v>0</v>
      </c>
      <c r="BN15" s="141">
        <f t="shared" si="24"/>
        <v>1339</v>
      </c>
      <c r="BO15" s="141">
        <f t="shared" si="25"/>
        <v>65929</v>
      </c>
      <c r="BP15" s="141">
        <f t="shared" si="26"/>
        <v>678192</v>
      </c>
      <c r="BQ15" s="141">
        <f t="shared" si="27"/>
        <v>66357</v>
      </c>
      <c r="BR15" s="141">
        <f t="shared" si="28"/>
        <v>59615</v>
      </c>
      <c r="BS15" s="141">
        <f t="shared" si="29"/>
        <v>0</v>
      </c>
      <c r="BT15" s="141">
        <f t="shared" si="30"/>
        <v>4495</v>
      </c>
      <c r="BU15" s="141">
        <f t="shared" si="31"/>
        <v>2247</v>
      </c>
      <c r="BV15" s="141">
        <f t="shared" si="32"/>
        <v>324098</v>
      </c>
      <c r="BW15" s="141">
        <f t="shared" si="33"/>
        <v>0</v>
      </c>
      <c r="BX15" s="141">
        <f t="shared" si="34"/>
        <v>321640</v>
      </c>
      <c r="BY15" s="141">
        <f t="shared" si="35"/>
        <v>2458</v>
      </c>
      <c r="BZ15" s="141">
        <f t="shared" si="36"/>
        <v>0</v>
      </c>
      <c r="CA15" s="141">
        <f t="shared" si="37"/>
        <v>283316</v>
      </c>
      <c r="CB15" s="141">
        <f t="shared" si="38"/>
        <v>138252</v>
      </c>
      <c r="CC15" s="141">
        <f t="shared" si="39"/>
        <v>31811</v>
      </c>
      <c r="CD15" s="141">
        <f t="shared" si="40"/>
        <v>113253</v>
      </c>
      <c r="CE15" s="141">
        <f t="shared" si="41"/>
        <v>0</v>
      </c>
      <c r="CF15" s="141">
        <f t="shared" si="42"/>
        <v>219961</v>
      </c>
      <c r="CG15" s="141">
        <f t="shared" si="43"/>
        <v>4421</v>
      </c>
      <c r="CH15" s="141">
        <f t="shared" si="44"/>
        <v>0</v>
      </c>
      <c r="CI15" s="141">
        <f t="shared" si="45"/>
        <v>730020</v>
      </c>
    </row>
    <row r="16" spans="1:87" ht="12" customHeight="1">
      <c r="A16" s="142" t="s">
        <v>121</v>
      </c>
      <c r="B16" s="140" t="s">
        <v>334</v>
      </c>
      <c r="C16" s="142" t="s">
        <v>381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23314</v>
      </c>
      <c r="L16" s="141">
        <f t="shared" si="6"/>
        <v>0</v>
      </c>
      <c r="M16" s="141">
        <f t="shared" si="7"/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f t="shared" si="8"/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f t="shared" si="9"/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181602</v>
      </c>
      <c r="AC16" s="141">
        <v>0</v>
      </c>
      <c r="AD16" s="141">
        <v>0</v>
      </c>
      <c r="AE16" s="141">
        <f t="shared" si="10"/>
        <v>0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1751</v>
      </c>
      <c r="AN16" s="141">
        <f t="shared" si="13"/>
        <v>0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49004</v>
      </c>
      <c r="BE16" s="141">
        <v>0</v>
      </c>
      <c r="BF16" s="141">
        <v>0</v>
      </c>
      <c r="BG16" s="141">
        <f t="shared" si="17"/>
        <v>0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25065</v>
      </c>
      <c r="BP16" s="141">
        <f t="shared" si="26"/>
        <v>0</v>
      </c>
      <c r="BQ16" s="141">
        <f t="shared" si="27"/>
        <v>0</v>
      </c>
      <c r="BR16" s="141">
        <f t="shared" si="28"/>
        <v>0</v>
      </c>
      <c r="BS16" s="141">
        <f t="shared" si="29"/>
        <v>0</v>
      </c>
      <c r="BT16" s="141">
        <f t="shared" si="30"/>
        <v>0</v>
      </c>
      <c r="BU16" s="141">
        <f t="shared" si="31"/>
        <v>0</v>
      </c>
      <c r="BV16" s="141">
        <f t="shared" si="32"/>
        <v>0</v>
      </c>
      <c r="BW16" s="141">
        <f t="shared" si="33"/>
        <v>0</v>
      </c>
      <c r="BX16" s="141">
        <f t="shared" si="34"/>
        <v>0</v>
      </c>
      <c r="BY16" s="141">
        <f t="shared" si="35"/>
        <v>0</v>
      </c>
      <c r="BZ16" s="141">
        <f t="shared" si="36"/>
        <v>0</v>
      </c>
      <c r="CA16" s="141">
        <f t="shared" si="37"/>
        <v>0</v>
      </c>
      <c r="CB16" s="141">
        <f t="shared" si="38"/>
        <v>0</v>
      </c>
      <c r="CC16" s="141">
        <f t="shared" si="39"/>
        <v>0</v>
      </c>
      <c r="CD16" s="141">
        <f t="shared" si="40"/>
        <v>0</v>
      </c>
      <c r="CE16" s="141">
        <f t="shared" si="41"/>
        <v>0</v>
      </c>
      <c r="CF16" s="141">
        <f t="shared" si="42"/>
        <v>230606</v>
      </c>
      <c r="CG16" s="141">
        <f t="shared" si="43"/>
        <v>0</v>
      </c>
      <c r="CH16" s="141">
        <f t="shared" si="44"/>
        <v>0</v>
      </c>
      <c r="CI16" s="141">
        <f t="shared" si="45"/>
        <v>0</v>
      </c>
    </row>
    <row r="17" spans="1:87" ht="12" customHeight="1">
      <c r="A17" s="142" t="s">
        <v>121</v>
      </c>
      <c r="B17" s="140" t="s">
        <v>335</v>
      </c>
      <c r="C17" s="142" t="s">
        <v>382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30745</v>
      </c>
      <c r="L17" s="141">
        <f t="shared" si="6"/>
        <v>73984</v>
      </c>
      <c r="M17" s="141">
        <f t="shared" si="7"/>
        <v>750</v>
      </c>
      <c r="N17" s="141">
        <v>750</v>
      </c>
      <c r="O17" s="141">
        <v>0</v>
      </c>
      <c r="P17" s="141">
        <v>0</v>
      </c>
      <c r="Q17" s="141">
        <v>0</v>
      </c>
      <c r="R17" s="141">
        <f t="shared" si="8"/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f t="shared" si="9"/>
        <v>73234</v>
      </c>
      <c r="X17" s="141">
        <v>73234</v>
      </c>
      <c r="Y17" s="141">
        <v>0</v>
      </c>
      <c r="Z17" s="141">
        <v>0</v>
      </c>
      <c r="AA17" s="141">
        <v>0</v>
      </c>
      <c r="AB17" s="141">
        <v>176530</v>
      </c>
      <c r="AC17" s="141">
        <v>0</v>
      </c>
      <c r="AD17" s="141">
        <v>11896</v>
      </c>
      <c r="AE17" s="141">
        <f t="shared" si="10"/>
        <v>85880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700</v>
      </c>
      <c r="AO17" s="141">
        <f t="shared" si="14"/>
        <v>700</v>
      </c>
      <c r="AP17" s="141">
        <v>700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72040</v>
      </c>
      <c r="BE17" s="141">
        <v>0</v>
      </c>
      <c r="BF17" s="141">
        <v>42774</v>
      </c>
      <c r="BG17" s="141">
        <f t="shared" si="17"/>
        <v>43474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30745</v>
      </c>
      <c r="BP17" s="141">
        <f t="shared" si="26"/>
        <v>74684</v>
      </c>
      <c r="BQ17" s="141">
        <f t="shared" si="27"/>
        <v>1450</v>
      </c>
      <c r="BR17" s="141">
        <f t="shared" si="28"/>
        <v>1450</v>
      </c>
      <c r="BS17" s="141">
        <f t="shared" si="29"/>
        <v>0</v>
      </c>
      <c r="BT17" s="141">
        <f t="shared" si="30"/>
        <v>0</v>
      </c>
      <c r="BU17" s="141">
        <f t="shared" si="31"/>
        <v>0</v>
      </c>
      <c r="BV17" s="141">
        <f t="shared" si="32"/>
        <v>0</v>
      </c>
      <c r="BW17" s="141">
        <f t="shared" si="33"/>
        <v>0</v>
      </c>
      <c r="BX17" s="141">
        <f t="shared" si="34"/>
        <v>0</v>
      </c>
      <c r="BY17" s="141">
        <f t="shared" si="35"/>
        <v>0</v>
      </c>
      <c r="BZ17" s="141">
        <f t="shared" si="36"/>
        <v>0</v>
      </c>
      <c r="CA17" s="141">
        <f t="shared" si="37"/>
        <v>73234</v>
      </c>
      <c r="CB17" s="141">
        <f t="shared" si="38"/>
        <v>73234</v>
      </c>
      <c r="CC17" s="141">
        <f t="shared" si="39"/>
        <v>0</v>
      </c>
      <c r="CD17" s="141">
        <f t="shared" si="40"/>
        <v>0</v>
      </c>
      <c r="CE17" s="141">
        <f t="shared" si="41"/>
        <v>0</v>
      </c>
      <c r="CF17" s="141">
        <f t="shared" si="42"/>
        <v>248570</v>
      </c>
      <c r="CG17" s="141">
        <f t="shared" si="43"/>
        <v>0</v>
      </c>
      <c r="CH17" s="141">
        <f t="shared" si="44"/>
        <v>54670</v>
      </c>
      <c r="CI17" s="141">
        <f t="shared" si="45"/>
        <v>129354</v>
      </c>
    </row>
    <row r="18" spans="1:87" ht="12" customHeight="1">
      <c r="A18" s="142" t="s">
        <v>121</v>
      </c>
      <c r="B18" s="140" t="s">
        <v>336</v>
      </c>
      <c r="C18" s="142" t="s">
        <v>383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479</v>
      </c>
      <c r="L18" s="141">
        <f t="shared" si="6"/>
        <v>135648</v>
      </c>
      <c r="M18" s="141">
        <f t="shared" si="7"/>
        <v>28906</v>
      </c>
      <c r="N18" s="141">
        <v>28906</v>
      </c>
      <c r="O18" s="141">
        <v>0</v>
      </c>
      <c r="P18" s="141">
        <v>0</v>
      </c>
      <c r="Q18" s="141">
        <v>0</v>
      </c>
      <c r="R18" s="141">
        <f t="shared" si="8"/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f t="shared" si="9"/>
        <v>106742</v>
      </c>
      <c r="X18" s="141">
        <v>106742</v>
      </c>
      <c r="Y18" s="141">
        <v>0</v>
      </c>
      <c r="Z18" s="141">
        <v>0</v>
      </c>
      <c r="AA18" s="141">
        <v>0</v>
      </c>
      <c r="AB18" s="141">
        <v>175493</v>
      </c>
      <c r="AC18" s="141">
        <v>0</v>
      </c>
      <c r="AD18" s="141">
        <v>0</v>
      </c>
      <c r="AE18" s="141">
        <f t="shared" si="10"/>
        <v>135648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2910</v>
      </c>
      <c r="AN18" s="141">
        <f t="shared" si="13"/>
        <v>7226</v>
      </c>
      <c r="AO18" s="141">
        <f t="shared" si="14"/>
        <v>7226</v>
      </c>
      <c r="AP18" s="141">
        <v>7226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81441</v>
      </c>
      <c r="BE18" s="141">
        <v>0</v>
      </c>
      <c r="BF18" s="141">
        <v>0</v>
      </c>
      <c r="BG18" s="141">
        <f t="shared" si="17"/>
        <v>7226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3389</v>
      </c>
      <c r="BP18" s="141">
        <f t="shared" si="26"/>
        <v>142874</v>
      </c>
      <c r="BQ18" s="141">
        <f t="shared" si="27"/>
        <v>36132</v>
      </c>
      <c r="BR18" s="141">
        <f t="shared" si="28"/>
        <v>36132</v>
      </c>
      <c r="BS18" s="141">
        <f t="shared" si="29"/>
        <v>0</v>
      </c>
      <c r="BT18" s="141">
        <f t="shared" si="30"/>
        <v>0</v>
      </c>
      <c r="BU18" s="141">
        <f t="shared" si="31"/>
        <v>0</v>
      </c>
      <c r="BV18" s="141">
        <f t="shared" si="32"/>
        <v>0</v>
      </c>
      <c r="BW18" s="141">
        <f t="shared" si="33"/>
        <v>0</v>
      </c>
      <c r="BX18" s="141">
        <f t="shared" si="34"/>
        <v>0</v>
      </c>
      <c r="BY18" s="141">
        <f t="shared" si="35"/>
        <v>0</v>
      </c>
      <c r="BZ18" s="141">
        <f t="shared" si="36"/>
        <v>0</v>
      </c>
      <c r="CA18" s="141">
        <f t="shared" si="37"/>
        <v>106742</v>
      </c>
      <c r="CB18" s="141">
        <f t="shared" si="38"/>
        <v>106742</v>
      </c>
      <c r="CC18" s="141">
        <f t="shared" si="39"/>
        <v>0</v>
      </c>
      <c r="CD18" s="141">
        <f t="shared" si="40"/>
        <v>0</v>
      </c>
      <c r="CE18" s="141">
        <f t="shared" si="41"/>
        <v>0</v>
      </c>
      <c r="CF18" s="141">
        <f t="shared" si="42"/>
        <v>256934</v>
      </c>
      <c r="CG18" s="141">
        <f t="shared" si="43"/>
        <v>0</v>
      </c>
      <c r="CH18" s="141">
        <f t="shared" si="44"/>
        <v>0</v>
      </c>
      <c r="CI18" s="141">
        <f t="shared" si="45"/>
        <v>142874</v>
      </c>
    </row>
    <row r="19" spans="1:87" ht="12" customHeight="1">
      <c r="A19" s="142" t="s">
        <v>121</v>
      </c>
      <c r="B19" s="140" t="s">
        <v>337</v>
      </c>
      <c r="C19" s="142" t="s">
        <v>384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f t="shared" si="6"/>
        <v>36977</v>
      </c>
      <c r="M19" s="141">
        <f t="shared" si="7"/>
        <v>2961</v>
      </c>
      <c r="N19" s="141">
        <v>2961</v>
      </c>
      <c r="O19" s="141">
        <v>0</v>
      </c>
      <c r="P19" s="141">
        <v>0</v>
      </c>
      <c r="Q19" s="141">
        <v>0</v>
      </c>
      <c r="R19" s="141">
        <f t="shared" si="8"/>
        <v>0</v>
      </c>
      <c r="S19" s="141">
        <v>0</v>
      </c>
      <c r="T19" s="141">
        <v>0</v>
      </c>
      <c r="U19" s="141">
        <v>0</v>
      </c>
      <c r="V19" s="141">
        <v>364</v>
      </c>
      <c r="W19" s="141">
        <f t="shared" si="9"/>
        <v>33652</v>
      </c>
      <c r="X19" s="141">
        <v>33652</v>
      </c>
      <c r="Y19" s="141">
        <v>0</v>
      </c>
      <c r="Z19" s="141">
        <v>0</v>
      </c>
      <c r="AA19" s="141">
        <v>0</v>
      </c>
      <c r="AB19" s="141">
        <v>314497</v>
      </c>
      <c r="AC19" s="141">
        <v>0</v>
      </c>
      <c r="AD19" s="141">
        <v>1367</v>
      </c>
      <c r="AE19" s="141">
        <f t="shared" si="10"/>
        <v>38344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0</v>
      </c>
      <c r="AO19" s="141">
        <f t="shared" si="14"/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114064</v>
      </c>
      <c r="BE19" s="141">
        <v>0</v>
      </c>
      <c r="BF19" s="141">
        <v>0</v>
      </c>
      <c r="BG19" s="141">
        <f t="shared" si="17"/>
        <v>0</v>
      </c>
      <c r="BH19" s="141">
        <f t="shared" si="18"/>
        <v>0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0</v>
      </c>
      <c r="BP19" s="141">
        <f t="shared" si="26"/>
        <v>36977</v>
      </c>
      <c r="BQ19" s="141">
        <f t="shared" si="27"/>
        <v>2961</v>
      </c>
      <c r="BR19" s="141">
        <f t="shared" si="28"/>
        <v>2961</v>
      </c>
      <c r="BS19" s="141">
        <f t="shared" si="29"/>
        <v>0</v>
      </c>
      <c r="BT19" s="141">
        <f t="shared" si="30"/>
        <v>0</v>
      </c>
      <c r="BU19" s="141">
        <f t="shared" si="31"/>
        <v>0</v>
      </c>
      <c r="BV19" s="141">
        <f t="shared" si="32"/>
        <v>0</v>
      </c>
      <c r="BW19" s="141">
        <f t="shared" si="33"/>
        <v>0</v>
      </c>
      <c r="BX19" s="141">
        <f t="shared" si="34"/>
        <v>0</v>
      </c>
      <c r="BY19" s="141">
        <f t="shared" si="35"/>
        <v>0</v>
      </c>
      <c r="BZ19" s="141">
        <f t="shared" si="36"/>
        <v>364</v>
      </c>
      <c r="CA19" s="141">
        <f t="shared" si="37"/>
        <v>33652</v>
      </c>
      <c r="CB19" s="141">
        <f t="shared" si="38"/>
        <v>33652</v>
      </c>
      <c r="CC19" s="141">
        <f t="shared" si="39"/>
        <v>0</v>
      </c>
      <c r="CD19" s="141">
        <f t="shared" si="40"/>
        <v>0</v>
      </c>
      <c r="CE19" s="141">
        <f t="shared" si="41"/>
        <v>0</v>
      </c>
      <c r="CF19" s="141">
        <f t="shared" si="42"/>
        <v>428561</v>
      </c>
      <c r="CG19" s="141">
        <f t="shared" si="43"/>
        <v>0</v>
      </c>
      <c r="CH19" s="141">
        <f t="shared" si="44"/>
        <v>1367</v>
      </c>
      <c r="CI19" s="141">
        <f t="shared" si="45"/>
        <v>38344</v>
      </c>
    </row>
    <row r="20" spans="1:87" ht="12" customHeight="1">
      <c r="A20" s="142" t="s">
        <v>121</v>
      </c>
      <c r="B20" s="140" t="s">
        <v>338</v>
      </c>
      <c r="C20" s="142" t="s">
        <v>385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61090</v>
      </c>
      <c r="L20" s="141">
        <f t="shared" si="6"/>
        <v>652964</v>
      </c>
      <c r="M20" s="141">
        <f t="shared" si="7"/>
        <v>194444</v>
      </c>
      <c r="N20" s="141">
        <v>82463</v>
      </c>
      <c r="O20" s="141">
        <v>34994</v>
      </c>
      <c r="P20" s="141">
        <v>69988</v>
      </c>
      <c r="Q20" s="141">
        <v>6999</v>
      </c>
      <c r="R20" s="141">
        <f t="shared" si="8"/>
        <v>143255</v>
      </c>
      <c r="S20" s="141">
        <v>63169</v>
      </c>
      <c r="T20" s="141">
        <v>78009</v>
      </c>
      <c r="U20" s="141">
        <v>2077</v>
      </c>
      <c r="V20" s="141">
        <v>0</v>
      </c>
      <c r="W20" s="141">
        <f t="shared" si="9"/>
        <v>315265</v>
      </c>
      <c r="X20" s="141">
        <v>261664</v>
      </c>
      <c r="Y20" s="141">
        <v>36682</v>
      </c>
      <c r="Z20" s="141">
        <v>16919</v>
      </c>
      <c r="AA20" s="141">
        <v>0</v>
      </c>
      <c r="AB20" s="141">
        <v>350765</v>
      </c>
      <c r="AC20" s="141">
        <v>0</v>
      </c>
      <c r="AD20" s="141">
        <v>4963</v>
      </c>
      <c r="AE20" s="141">
        <f t="shared" si="10"/>
        <v>657927</v>
      </c>
      <c r="AF20" s="141">
        <f t="shared" si="11"/>
        <v>306682</v>
      </c>
      <c r="AG20" s="141">
        <f t="shared" si="12"/>
        <v>306682</v>
      </c>
      <c r="AH20" s="141">
        <v>878</v>
      </c>
      <c r="AI20" s="141">
        <v>305804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332644</v>
      </c>
      <c r="AO20" s="141">
        <f t="shared" si="14"/>
        <v>62989</v>
      </c>
      <c r="AP20" s="141">
        <v>34994</v>
      </c>
      <c r="AQ20" s="141">
        <v>0</v>
      </c>
      <c r="AR20" s="141">
        <v>27995</v>
      </c>
      <c r="AS20" s="141">
        <v>0</v>
      </c>
      <c r="AT20" s="141">
        <f t="shared" si="15"/>
        <v>166048</v>
      </c>
      <c r="AU20" s="141">
        <v>1554</v>
      </c>
      <c r="AV20" s="141">
        <v>164494</v>
      </c>
      <c r="AW20" s="141">
        <v>0</v>
      </c>
      <c r="AX20" s="141">
        <v>0</v>
      </c>
      <c r="AY20" s="141">
        <f t="shared" si="16"/>
        <v>103607</v>
      </c>
      <c r="AZ20" s="141">
        <v>50385</v>
      </c>
      <c r="BA20" s="141">
        <v>53222</v>
      </c>
      <c r="BB20" s="141">
        <v>0</v>
      </c>
      <c r="BC20" s="141">
        <v>0</v>
      </c>
      <c r="BD20" s="141">
        <v>75310</v>
      </c>
      <c r="BE20" s="141">
        <v>0</v>
      </c>
      <c r="BF20" s="141">
        <v>12638</v>
      </c>
      <c r="BG20" s="141">
        <f t="shared" si="17"/>
        <v>651964</v>
      </c>
      <c r="BH20" s="141">
        <f t="shared" si="18"/>
        <v>306682</v>
      </c>
      <c r="BI20" s="141">
        <f t="shared" si="19"/>
        <v>306682</v>
      </c>
      <c r="BJ20" s="141">
        <f t="shared" si="20"/>
        <v>878</v>
      </c>
      <c r="BK20" s="141">
        <f t="shared" si="21"/>
        <v>305804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61090</v>
      </c>
      <c r="BP20" s="141">
        <f t="shared" si="26"/>
        <v>985608</v>
      </c>
      <c r="BQ20" s="141">
        <f t="shared" si="27"/>
        <v>257433</v>
      </c>
      <c r="BR20" s="141">
        <f t="shared" si="28"/>
        <v>117457</v>
      </c>
      <c r="BS20" s="141">
        <f t="shared" si="29"/>
        <v>34994</v>
      </c>
      <c r="BT20" s="141">
        <f t="shared" si="30"/>
        <v>97983</v>
      </c>
      <c r="BU20" s="141">
        <f t="shared" si="31"/>
        <v>6999</v>
      </c>
      <c r="BV20" s="141">
        <f t="shared" si="32"/>
        <v>309303</v>
      </c>
      <c r="BW20" s="141">
        <f t="shared" si="33"/>
        <v>64723</v>
      </c>
      <c r="BX20" s="141">
        <f t="shared" si="34"/>
        <v>242503</v>
      </c>
      <c r="BY20" s="141">
        <f t="shared" si="35"/>
        <v>2077</v>
      </c>
      <c r="BZ20" s="141">
        <f t="shared" si="36"/>
        <v>0</v>
      </c>
      <c r="CA20" s="141">
        <f t="shared" si="37"/>
        <v>418872</v>
      </c>
      <c r="CB20" s="141">
        <f t="shared" si="38"/>
        <v>312049</v>
      </c>
      <c r="CC20" s="141">
        <f t="shared" si="39"/>
        <v>89904</v>
      </c>
      <c r="CD20" s="141">
        <f t="shared" si="40"/>
        <v>16919</v>
      </c>
      <c r="CE20" s="141">
        <f t="shared" si="41"/>
        <v>0</v>
      </c>
      <c r="CF20" s="141">
        <f t="shared" si="42"/>
        <v>426075</v>
      </c>
      <c r="CG20" s="141">
        <f t="shared" si="43"/>
        <v>0</v>
      </c>
      <c r="CH20" s="141">
        <f t="shared" si="44"/>
        <v>17601</v>
      </c>
      <c r="CI20" s="141">
        <f t="shared" si="45"/>
        <v>1309891</v>
      </c>
    </row>
    <row r="21" spans="1:87" ht="12" customHeight="1">
      <c r="A21" s="142" t="s">
        <v>121</v>
      </c>
      <c r="B21" s="140" t="s">
        <v>339</v>
      </c>
      <c r="C21" s="142" t="s">
        <v>386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155226</v>
      </c>
      <c r="M21" s="141">
        <f t="shared" si="7"/>
        <v>7072</v>
      </c>
      <c r="N21" s="141">
        <v>7072</v>
      </c>
      <c r="O21" s="141">
        <v>0</v>
      </c>
      <c r="P21" s="141">
        <v>0</v>
      </c>
      <c r="Q21" s="141">
        <v>0</v>
      </c>
      <c r="R21" s="141">
        <f t="shared" si="8"/>
        <v>148154</v>
      </c>
      <c r="S21" s="141">
        <v>148154</v>
      </c>
      <c r="T21" s="141">
        <v>0</v>
      </c>
      <c r="U21" s="141">
        <v>0</v>
      </c>
      <c r="V21" s="141">
        <v>0</v>
      </c>
      <c r="W21" s="141">
        <f t="shared" si="9"/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223192</v>
      </c>
      <c r="AC21" s="141">
        <v>0</v>
      </c>
      <c r="AD21" s="141">
        <v>0</v>
      </c>
      <c r="AE21" s="141">
        <f t="shared" si="10"/>
        <v>155226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4137</v>
      </c>
      <c r="AO21" s="141">
        <f t="shared" si="14"/>
        <v>4137</v>
      </c>
      <c r="AP21" s="141">
        <v>4137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33544</v>
      </c>
      <c r="BE21" s="141">
        <v>0</v>
      </c>
      <c r="BF21" s="141">
        <v>0</v>
      </c>
      <c r="BG21" s="141">
        <f t="shared" si="17"/>
        <v>4137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159363</v>
      </c>
      <c r="BQ21" s="141">
        <f t="shared" si="27"/>
        <v>11209</v>
      </c>
      <c r="BR21" s="141">
        <f t="shared" si="28"/>
        <v>11209</v>
      </c>
      <c r="BS21" s="141">
        <f t="shared" si="29"/>
        <v>0</v>
      </c>
      <c r="BT21" s="141">
        <f t="shared" si="30"/>
        <v>0</v>
      </c>
      <c r="BU21" s="141">
        <f t="shared" si="31"/>
        <v>0</v>
      </c>
      <c r="BV21" s="141">
        <f t="shared" si="32"/>
        <v>148154</v>
      </c>
      <c r="BW21" s="141">
        <f t="shared" si="33"/>
        <v>148154</v>
      </c>
      <c r="BX21" s="141">
        <f t="shared" si="34"/>
        <v>0</v>
      </c>
      <c r="BY21" s="141">
        <f t="shared" si="35"/>
        <v>0</v>
      </c>
      <c r="BZ21" s="141">
        <f t="shared" si="36"/>
        <v>0</v>
      </c>
      <c r="CA21" s="141">
        <f t="shared" si="37"/>
        <v>0</v>
      </c>
      <c r="CB21" s="141">
        <f t="shared" si="38"/>
        <v>0</v>
      </c>
      <c r="CC21" s="141">
        <f t="shared" si="39"/>
        <v>0</v>
      </c>
      <c r="CD21" s="141">
        <f t="shared" si="40"/>
        <v>0</v>
      </c>
      <c r="CE21" s="141">
        <f t="shared" si="41"/>
        <v>0</v>
      </c>
      <c r="CF21" s="141">
        <f t="shared" si="42"/>
        <v>256736</v>
      </c>
      <c r="CG21" s="141">
        <f t="shared" si="43"/>
        <v>0</v>
      </c>
      <c r="CH21" s="141">
        <f t="shared" si="44"/>
        <v>0</v>
      </c>
      <c r="CI21" s="141">
        <f t="shared" si="45"/>
        <v>159363</v>
      </c>
    </row>
    <row r="22" spans="1:87" ht="12" customHeight="1">
      <c r="A22" s="142" t="s">
        <v>121</v>
      </c>
      <c r="B22" s="140" t="s">
        <v>340</v>
      </c>
      <c r="C22" s="142" t="s">
        <v>387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168</v>
      </c>
      <c r="L22" s="141">
        <f t="shared" si="6"/>
        <v>52328</v>
      </c>
      <c r="M22" s="141">
        <f t="shared" si="7"/>
        <v>21000</v>
      </c>
      <c r="N22" s="141">
        <v>21000</v>
      </c>
      <c r="O22" s="141">
        <v>0</v>
      </c>
      <c r="P22" s="141">
        <v>0</v>
      </c>
      <c r="Q22" s="141">
        <v>0</v>
      </c>
      <c r="R22" s="141">
        <f t="shared" si="8"/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f t="shared" si="9"/>
        <v>31328</v>
      </c>
      <c r="X22" s="141">
        <v>31328</v>
      </c>
      <c r="Y22" s="141">
        <v>0</v>
      </c>
      <c r="Z22" s="141">
        <v>0</v>
      </c>
      <c r="AA22" s="141">
        <v>0</v>
      </c>
      <c r="AB22" s="141">
        <v>61501</v>
      </c>
      <c r="AC22" s="141">
        <v>0</v>
      </c>
      <c r="AD22" s="141">
        <v>0</v>
      </c>
      <c r="AE22" s="141">
        <f t="shared" si="10"/>
        <v>52328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900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25166</v>
      </c>
      <c r="BE22" s="141">
        <v>0</v>
      </c>
      <c r="BF22" s="141">
        <v>0</v>
      </c>
      <c r="BG22" s="141">
        <f t="shared" si="17"/>
        <v>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1068</v>
      </c>
      <c r="BP22" s="141">
        <f t="shared" si="26"/>
        <v>52328</v>
      </c>
      <c r="BQ22" s="141">
        <f t="shared" si="27"/>
        <v>21000</v>
      </c>
      <c r="BR22" s="141">
        <f t="shared" si="28"/>
        <v>21000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0</v>
      </c>
      <c r="BW22" s="141">
        <f t="shared" si="33"/>
        <v>0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31328</v>
      </c>
      <c r="CB22" s="141">
        <f t="shared" si="38"/>
        <v>31328</v>
      </c>
      <c r="CC22" s="141">
        <f t="shared" si="39"/>
        <v>0</v>
      </c>
      <c r="CD22" s="141">
        <f t="shared" si="40"/>
        <v>0</v>
      </c>
      <c r="CE22" s="141">
        <f t="shared" si="41"/>
        <v>0</v>
      </c>
      <c r="CF22" s="141">
        <f t="shared" si="42"/>
        <v>86667</v>
      </c>
      <c r="CG22" s="141">
        <f t="shared" si="43"/>
        <v>0</v>
      </c>
      <c r="CH22" s="141">
        <f t="shared" si="44"/>
        <v>0</v>
      </c>
      <c r="CI22" s="141">
        <f t="shared" si="45"/>
        <v>52328</v>
      </c>
    </row>
    <row r="23" spans="1:87" ht="12" customHeight="1">
      <c r="A23" s="142" t="s">
        <v>121</v>
      </c>
      <c r="B23" s="140" t="s">
        <v>341</v>
      </c>
      <c r="C23" s="142" t="s">
        <v>388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88</v>
      </c>
      <c r="L23" s="141">
        <f t="shared" si="6"/>
        <v>0</v>
      </c>
      <c r="M23" s="141">
        <f t="shared" si="7"/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f t="shared" si="8"/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f t="shared" si="9"/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32117</v>
      </c>
      <c r="AC23" s="141">
        <v>0</v>
      </c>
      <c r="AD23" s="141">
        <v>0</v>
      </c>
      <c r="AE23" s="141">
        <f t="shared" si="10"/>
        <v>0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570</v>
      </c>
      <c r="AN23" s="141">
        <f t="shared" si="13"/>
        <v>0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15953</v>
      </c>
      <c r="BE23" s="141">
        <v>0</v>
      </c>
      <c r="BF23" s="141">
        <v>0</v>
      </c>
      <c r="BG23" s="141">
        <f t="shared" si="17"/>
        <v>0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658</v>
      </c>
      <c r="BP23" s="141">
        <f t="shared" si="26"/>
        <v>0</v>
      </c>
      <c r="BQ23" s="141">
        <f t="shared" si="27"/>
        <v>0</v>
      </c>
      <c r="BR23" s="141">
        <f t="shared" si="28"/>
        <v>0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0</v>
      </c>
      <c r="BW23" s="141">
        <f t="shared" si="33"/>
        <v>0</v>
      </c>
      <c r="BX23" s="141">
        <f t="shared" si="34"/>
        <v>0</v>
      </c>
      <c r="BY23" s="141">
        <f t="shared" si="35"/>
        <v>0</v>
      </c>
      <c r="BZ23" s="141">
        <f t="shared" si="36"/>
        <v>0</v>
      </c>
      <c r="CA23" s="141">
        <f t="shared" si="37"/>
        <v>0</v>
      </c>
      <c r="CB23" s="141">
        <f t="shared" si="38"/>
        <v>0</v>
      </c>
      <c r="CC23" s="141">
        <f t="shared" si="39"/>
        <v>0</v>
      </c>
      <c r="CD23" s="141">
        <f t="shared" si="40"/>
        <v>0</v>
      </c>
      <c r="CE23" s="141">
        <f t="shared" si="41"/>
        <v>0</v>
      </c>
      <c r="CF23" s="141">
        <f t="shared" si="42"/>
        <v>48070</v>
      </c>
      <c r="CG23" s="141">
        <f t="shared" si="43"/>
        <v>0</v>
      </c>
      <c r="CH23" s="141">
        <f t="shared" si="44"/>
        <v>0</v>
      </c>
      <c r="CI23" s="141">
        <f t="shared" si="45"/>
        <v>0</v>
      </c>
    </row>
    <row r="24" spans="1:87" ht="12" customHeight="1">
      <c r="A24" s="142" t="s">
        <v>121</v>
      </c>
      <c r="B24" s="140" t="s">
        <v>342</v>
      </c>
      <c r="C24" s="142" t="s">
        <v>389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11049</v>
      </c>
      <c r="M24" s="141">
        <f t="shared" si="7"/>
        <v>9638</v>
      </c>
      <c r="N24" s="141">
        <v>4909</v>
      </c>
      <c r="O24" s="141">
        <v>4729</v>
      </c>
      <c r="P24" s="141">
        <v>0</v>
      </c>
      <c r="Q24" s="141">
        <v>0</v>
      </c>
      <c r="R24" s="141">
        <f t="shared" si="8"/>
        <v>596</v>
      </c>
      <c r="S24" s="141">
        <v>596</v>
      </c>
      <c r="T24" s="141">
        <v>0</v>
      </c>
      <c r="U24" s="141">
        <v>0</v>
      </c>
      <c r="V24" s="141">
        <v>0</v>
      </c>
      <c r="W24" s="141">
        <f t="shared" si="9"/>
        <v>815</v>
      </c>
      <c r="X24" s="141">
        <v>815</v>
      </c>
      <c r="Y24" s="141">
        <v>0</v>
      </c>
      <c r="Z24" s="141">
        <v>0</v>
      </c>
      <c r="AA24" s="141">
        <v>0</v>
      </c>
      <c r="AB24" s="141">
        <v>35154</v>
      </c>
      <c r="AC24" s="141">
        <v>0</v>
      </c>
      <c r="AD24" s="141">
        <v>0</v>
      </c>
      <c r="AE24" s="141">
        <f t="shared" si="10"/>
        <v>11049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70390</v>
      </c>
      <c r="BE24" s="141">
        <v>0</v>
      </c>
      <c r="BF24" s="141">
        <v>0</v>
      </c>
      <c r="BG24" s="141">
        <f t="shared" si="17"/>
        <v>0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11049</v>
      </c>
      <c r="BQ24" s="141">
        <f t="shared" si="27"/>
        <v>9638</v>
      </c>
      <c r="BR24" s="141">
        <f t="shared" si="28"/>
        <v>4909</v>
      </c>
      <c r="BS24" s="141">
        <f t="shared" si="29"/>
        <v>4729</v>
      </c>
      <c r="BT24" s="141">
        <f t="shared" si="30"/>
        <v>0</v>
      </c>
      <c r="BU24" s="141">
        <f t="shared" si="31"/>
        <v>0</v>
      </c>
      <c r="BV24" s="141">
        <f t="shared" si="32"/>
        <v>596</v>
      </c>
      <c r="BW24" s="141">
        <f t="shared" si="33"/>
        <v>596</v>
      </c>
      <c r="BX24" s="141">
        <f t="shared" si="34"/>
        <v>0</v>
      </c>
      <c r="BY24" s="141">
        <f t="shared" si="35"/>
        <v>0</v>
      </c>
      <c r="BZ24" s="141">
        <f t="shared" si="36"/>
        <v>0</v>
      </c>
      <c r="CA24" s="141">
        <f t="shared" si="37"/>
        <v>815</v>
      </c>
      <c r="CB24" s="141">
        <f t="shared" si="38"/>
        <v>815</v>
      </c>
      <c r="CC24" s="141">
        <f t="shared" si="39"/>
        <v>0</v>
      </c>
      <c r="CD24" s="141">
        <f t="shared" si="40"/>
        <v>0</v>
      </c>
      <c r="CE24" s="141">
        <f t="shared" si="41"/>
        <v>0</v>
      </c>
      <c r="CF24" s="141">
        <f t="shared" si="42"/>
        <v>105544</v>
      </c>
      <c r="CG24" s="141">
        <f t="shared" si="43"/>
        <v>0</v>
      </c>
      <c r="CH24" s="141">
        <f t="shared" si="44"/>
        <v>0</v>
      </c>
      <c r="CI24" s="141">
        <f t="shared" si="45"/>
        <v>11049</v>
      </c>
    </row>
    <row r="25" spans="1:87" ht="12" customHeight="1">
      <c r="A25" s="142" t="s">
        <v>121</v>
      </c>
      <c r="B25" s="140" t="s">
        <v>343</v>
      </c>
      <c r="C25" s="142" t="s">
        <v>390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f t="shared" si="6"/>
        <v>34445</v>
      </c>
      <c r="M25" s="141">
        <f t="shared" si="7"/>
        <v>8003</v>
      </c>
      <c r="N25" s="141">
        <v>8003</v>
      </c>
      <c r="O25" s="141">
        <v>0</v>
      </c>
      <c r="P25" s="141">
        <v>0</v>
      </c>
      <c r="Q25" s="141">
        <v>0</v>
      </c>
      <c r="R25" s="141">
        <f t="shared" si="8"/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f t="shared" si="9"/>
        <v>26442</v>
      </c>
      <c r="X25" s="141">
        <v>26442</v>
      </c>
      <c r="Y25" s="141">
        <v>0</v>
      </c>
      <c r="Z25" s="141">
        <v>0</v>
      </c>
      <c r="AA25" s="141">
        <v>0</v>
      </c>
      <c r="AB25" s="141">
        <v>59303</v>
      </c>
      <c r="AC25" s="141">
        <v>0</v>
      </c>
      <c r="AD25" s="141">
        <v>0</v>
      </c>
      <c r="AE25" s="141">
        <f t="shared" si="10"/>
        <v>34445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0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42958</v>
      </c>
      <c r="BE25" s="141">
        <v>0</v>
      </c>
      <c r="BF25" s="141">
        <v>0</v>
      </c>
      <c r="BG25" s="141">
        <f t="shared" si="17"/>
        <v>0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34445</v>
      </c>
      <c r="BQ25" s="141">
        <f t="shared" si="27"/>
        <v>8003</v>
      </c>
      <c r="BR25" s="141">
        <f t="shared" si="28"/>
        <v>8003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0</v>
      </c>
      <c r="BW25" s="141">
        <f t="shared" si="33"/>
        <v>0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26442</v>
      </c>
      <c r="CB25" s="141">
        <f t="shared" si="38"/>
        <v>26442</v>
      </c>
      <c r="CC25" s="141">
        <f t="shared" si="39"/>
        <v>0</v>
      </c>
      <c r="CD25" s="141">
        <f t="shared" si="40"/>
        <v>0</v>
      </c>
      <c r="CE25" s="141">
        <f t="shared" si="41"/>
        <v>0</v>
      </c>
      <c r="CF25" s="141">
        <f t="shared" si="42"/>
        <v>102261</v>
      </c>
      <c r="CG25" s="141">
        <f t="shared" si="43"/>
        <v>0</v>
      </c>
      <c r="CH25" s="141">
        <f t="shared" si="44"/>
        <v>0</v>
      </c>
      <c r="CI25" s="141">
        <f t="shared" si="45"/>
        <v>34445</v>
      </c>
    </row>
    <row r="26" spans="1:87" ht="12" customHeight="1">
      <c r="A26" s="142" t="s">
        <v>121</v>
      </c>
      <c r="B26" s="140" t="s">
        <v>344</v>
      </c>
      <c r="C26" s="142" t="s">
        <v>391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f t="shared" si="6"/>
        <v>33495</v>
      </c>
      <c r="M26" s="141">
        <f t="shared" si="7"/>
        <v>420</v>
      </c>
      <c r="N26" s="141">
        <v>420</v>
      </c>
      <c r="O26" s="141">
        <v>0</v>
      </c>
      <c r="P26" s="141">
        <v>0</v>
      </c>
      <c r="Q26" s="141">
        <v>0</v>
      </c>
      <c r="R26" s="141">
        <f t="shared" si="8"/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f t="shared" si="9"/>
        <v>33075</v>
      </c>
      <c r="X26" s="141">
        <v>33075</v>
      </c>
      <c r="Y26" s="141">
        <v>0</v>
      </c>
      <c r="Z26" s="141">
        <v>0</v>
      </c>
      <c r="AA26" s="141">
        <v>0</v>
      </c>
      <c r="AB26" s="141">
        <v>103332</v>
      </c>
      <c r="AC26" s="141">
        <v>0</v>
      </c>
      <c r="AD26" s="141">
        <v>0</v>
      </c>
      <c r="AE26" s="141">
        <f t="shared" si="10"/>
        <v>33495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45255</v>
      </c>
      <c r="AO26" s="141">
        <f t="shared" si="14"/>
        <v>420</v>
      </c>
      <c r="AP26" s="141">
        <v>420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44835</v>
      </c>
      <c r="AZ26" s="141">
        <v>44835</v>
      </c>
      <c r="BA26" s="141">
        <v>0</v>
      </c>
      <c r="BB26" s="141">
        <v>0</v>
      </c>
      <c r="BC26" s="141">
        <v>0</v>
      </c>
      <c r="BD26" s="141">
        <v>21613</v>
      </c>
      <c r="BE26" s="141">
        <v>0</v>
      </c>
      <c r="BF26" s="141">
        <v>0</v>
      </c>
      <c r="BG26" s="141">
        <f t="shared" si="17"/>
        <v>45255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0</v>
      </c>
      <c r="BP26" s="141">
        <f t="shared" si="26"/>
        <v>78750</v>
      </c>
      <c r="BQ26" s="141">
        <f t="shared" si="27"/>
        <v>840</v>
      </c>
      <c r="BR26" s="141">
        <f t="shared" si="28"/>
        <v>840</v>
      </c>
      <c r="BS26" s="141">
        <f t="shared" si="29"/>
        <v>0</v>
      </c>
      <c r="BT26" s="141">
        <f t="shared" si="30"/>
        <v>0</v>
      </c>
      <c r="BU26" s="141">
        <f t="shared" si="31"/>
        <v>0</v>
      </c>
      <c r="BV26" s="141">
        <f t="shared" si="32"/>
        <v>0</v>
      </c>
      <c r="BW26" s="141">
        <f t="shared" si="33"/>
        <v>0</v>
      </c>
      <c r="BX26" s="141">
        <f t="shared" si="34"/>
        <v>0</v>
      </c>
      <c r="BY26" s="141">
        <f t="shared" si="35"/>
        <v>0</v>
      </c>
      <c r="BZ26" s="141">
        <f t="shared" si="36"/>
        <v>0</v>
      </c>
      <c r="CA26" s="141">
        <f t="shared" si="37"/>
        <v>77910</v>
      </c>
      <c r="CB26" s="141">
        <f t="shared" si="38"/>
        <v>77910</v>
      </c>
      <c r="CC26" s="141">
        <f t="shared" si="39"/>
        <v>0</v>
      </c>
      <c r="CD26" s="141">
        <f t="shared" si="40"/>
        <v>0</v>
      </c>
      <c r="CE26" s="141">
        <f t="shared" si="41"/>
        <v>0</v>
      </c>
      <c r="CF26" s="141">
        <f t="shared" si="42"/>
        <v>124945</v>
      </c>
      <c r="CG26" s="141">
        <f t="shared" si="43"/>
        <v>0</v>
      </c>
      <c r="CH26" s="141">
        <f t="shared" si="44"/>
        <v>0</v>
      </c>
      <c r="CI26" s="141">
        <f t="shared" si="45"/>
        <v>78750</v>
      </c>
    </row>
    <row r="27" spans="1:87" ht="12" customHeight="1">
      <c r="A27" s="142" t="s">
        <v>121</v>
      </c>
      <c r="B27" s="140" t="s">
        <v>345</v>
      </c>
      <c r="C27" s="142" t="s">
        <v>392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41426</v>
      </c>
      <c r="M27" s="141">
        <f t="shared" si="7"/>
        <v>18485</v>
      </c>
      <c r="N27" s="141">
        <v>18485</v>
      </c>
      <c r="O27" s="141">
        <v>0</v>
      </c>
      <c r="P27" s="141">
        <v>0</v>
      </c>
      <c r="Q27" s="141">
        <v>0</v>
      </c>
      <c r="R27" s="141">
        <f t="shared" si="8"/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f t="shared" si="9"/>
        <v>22941</v>
      </c>
      <c r="X27" s="141">
        <v>22941</v>
      </c>
      <c r="Y27" s="141">
        <v>0</v>
      </c>
      <c r="Z27" s="141">
        <v>0</v>
      </c>
      <c r="AA27" s="141">
        <v>0</v>
      </c>
      <c r="AB27" s="141">
        <v>61795</v>
      </c>
      <c r="AC27" s="141">
        <v>0</v>
      </c>
      <c r="AD27" s="141">
        <v>19357</v>
      </c>
      <c r="AE27" s="141">
        <f t="shared" si="10"/>
        <v>60783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45334</v>
      </c>
      <c r="BE27" s="141">
        <v>0</v>
      </c>
      <c r="BF27" s="141">
        <v>0</v>
      </c>
      <c r="BG27" s="141">
        <f t="shared" si="17"/>
        <v>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41426</v>
      </c>
      <c r="BQ27" s="141">
        <f t="shared" si="27"/>
        <v>18485</v>
      </c>
      <c r="BR27" s="141">
        <f t="shared" si="28"/>
        <v>18485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0</v>
      </c>
      <c r="BW27" s="141">
        <f t="shared" si="33"/>
        <v>0</v>
      </c>
      <c r="BX27" s="141">
        <f t="shared" si="34"/>
        <v>0</v>
      </c>
      <c r="BY27" s="141">
        <f t="shared" si="35"/>
        <v>0</v>
      </c>
      <c r="BZ27" s="141">
        <f t="shared" si="36"/>
        <v>0</v>
      </c>
      <c r="CA27" s="141">
        <f t="shared" si="37"/>
        <v>22941</v>
      </c>
      <c r="CB27" s="141">
        <f t="shared" si="38"/>
        <v>22941</v>
      </c>
      <c r="CC27" s="141">
        <f t="shared" si="39"/>
        <v>0</v>
      </c>
      <c r="CD27" s="141">
        <f t="shared" si="40"/>
        <v>0</v>
      </c>
      <c r="CE27" s="141">
        <f t="shared" si="41"/>
        <v>0</v>
      </c>
      <c r="CF27" s="141">
        <f t="shared" si="42"/>
        <v>107129</v>
      </c>
      <c r="CG27" s="141">
        <f t="shared" si="43"/>
        <v>0</v>
      </c>
      <c r="CH27" s="141">
        <f t="shared" si="44"/>
        <v>19357</v>
      </c>
      <c r="CI27" s="141">
        <f t="shared" si="45"/>
        <v>60783</v>
      </c>
    </row>
    <row r="28" spans="1:87" ht="12" customHeight="1">
      <c r="A28" s="142" t="s">
        <v>121</v>
      </c>
      <c r="B28" s="140" t="s">
        <v>346</v>
      </c>
      <c r="C28" s="142" t="s">
        <v>393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40774</v>
      </c>
      <c r="L28" s="141">
        <f t="shared" si="6"/>
        <v>73623</v>
      </c>
      <c r="M28" s="141">
        <f t="shared" si="7"/>
        <v>43266</v>
      </c>
      <c r="N28" s="141">
        <v>6057</v>
      </c>
      <c r="O28" s="141">
        <v>37209</v>
      </c>
      <c r="P28" s="141">
        <v>0</v>
      </c>
      <c r="Q28" s="141">
        <v>0</v>
      </c>
      <c r="R28" s="141">
        <f t="shared" si="8"/>
        <v>4621</v>
      </c>
      <c r="S28" s="141">
        <v>4621</v>
      </c>
      <c r="T28" s="141">
        <v>0</v>
      </c>
      <c r="U28" s="141">
        <v>0</v>
      </c>
      <c r="V28" s="141">
        <v>0</v>
      </c>
      <c r="W28" s="141">
        <f t="shared" si="9"/>
        <v>25736</v>
      </c>
      <c r="X28" s="141">
        <v>25736</v>
      </c>
      <c r="Y28" s="141">
        <v>0</v>
      </c>
      <c r="Z28" s="141">
        <v>0</v>
      </c>
      <c r="AA28" s="141">
        <v>0</v>
      </c>
      <c r="AB28" s="141">
        <v>80577</v>
      </c>
      <c r="AC28" s="141">
        <v>0</v>
      </c>
      <c r="AD28" s="141">
        <v>0</v>
      </c>
      <c r="AE28" s="141">
        <f t="shared" si="10"/>
        <v>73623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24446</v>
      </c>
      <c r="AN28" s="141">
        <f t="shared" si="13"/>
        <v>3183</v>
      </c>
      <c r="AO28" s="141">
        <f t="shared" si="14"/>
        <v>3183</v>
      </c>
      <c r="AP28" s="141">
        <v>3183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37165</v>
      </c>
      <c r="BE28" s="141">
        <v>0</v>
      </c>
      <c r="BF28" s="141">
        <v>0</v>
      </c>
      <c r="BG28" s="141">
        <f t="shared" si="17"/>
        <v>3183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65220</v>
      </c>
      <c r="BP28" s="141">
        <f t="shared" si="26"/>
        <v>76806</v>
      </c>
      <c r="BQ28" s="141">
        <f t="shared" si="27"/>
        <v>46449</v>
      </c>
      <c r="BR28" s="141">
        <f t="shared" si="28"/>
        <v>9240</v>
      </c>
      <c r="BS28" s="141">
        <f t="shared" si="29"/>
        <v>37209</v>
      </c>
      <c r="BT28" s="141">
        <f t="shared" si="30"/>
        <v>0</v>
      </c>
      <c r="BU28" s="141">
        <f t="shared" si="31"/>
        <v>0</v>
      </c>
      <c r="BV28" s="141">
        <f t="shared" si="32"/>
        <v>4621</v>
      </c>
      <c r="BW28" s="141">
        <f t="shared" si="33"/>
        <v>4621</v>
      </c>
      <c r="BX28" s="141">
        <f t="shared" si="34"/>
        <v>0</v>
      </c>
      <c r="BY28" s="141">
        <f t="shared" si="35"/>
        <v>0</v>
      </c>
      <c r="BZ28" s="141">
        <f t="shared" si="36"/>
        <v>0</v>
      </c>
      <c r="CA28" s="141">
        <f t="shared" si="37"/>
        <v>25736</v>
      </c>
      <c r="CB28" s="141">
        <f t="shared" si="38"/>
        <v>25736</v>
      </c>
      <c r="CC28" s="141">
        <f t="shared" si="39"/>
        <v>0</v>
      </c>
      <c r="CD28" s="141">
        <f t="shared" si="40"/>
        <v>0</v>
      </c>
      <c r="CE28" s="141">
        <f t="shared" si="41"/>
        <v>0</v>
      </c>
      <c r="CF28" s="141">
        <f t="shared" si="42"/>
        <v>117742</v>
      </c>
      <c r="CG28" s="141">
        <f t="shared" si="43"/>
        <v>0</v>
      </c>
      <c r="CH28" s="141">
        <f t="shared" si="44"/>
        <v>0</v>
      </c>
      <c r="CI28" s="141">
        <f t="shared" si="45"/>
        <v>76806</v>
      </c>
    </row>
    <row r="29" spans="1:87" ht="12" customHeight="1">
      <c r="A29" s="142" t="s">
        <v>121</v>
      </c>
      <c r="B29" s="140" t="s">
        <v>347</v>
      </c>
      <c r="C29" s="142" t="s">
        <v>394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66675</v>
      </c>
      <c r="M29" s="141">
        <f t="shared" si="7"/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f t="shared" si="8"/>
        <v>66675</v>
      </c>
      <c r="S29" s="141">
        <v>66675</v>
      </c>
      <c r="T29" s="141">
        <v>0</v>
      </c>
      <c r="U29" s="141">
        <v>0</v>
      </c>
      <c r="V29" s="141">
        <v>0</v>
      </c>
      <c r="W29" s="141">
        <f t="shared" si="9"/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149917</v>
      </c>
      <c r="AC29" s="141">
        <v>0</v>
      </c>
      <c r="AD29" s="141">
        <v>0</v>
      </c>
      <c r="AE29" s="141">
        <f t="shared" si="10"/>
        <v>66675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0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55794</v>
      </c>
      <c r="BE29" s="141">
        <v>0</v>
      </c>
      <c r="BF29" s="141">
        <v>0</v>
      </c>
      <c r="BG29" s="141">
        <f t="shared" si="17"/>
        <v>0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66675</v>
      </c>
      <c r="BQ29" s="141">
        <f t="shared" si="27"/>
        <v>0</v>
      </c>
      <c r="BR29" s="141">
        <f t="shared" si="28"/>
        <v>0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66675</v>
      </c>
      <c r="BW29" s="141">
        <f t="shared" si="33"/>
        <v>66675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0</v>
      </c>
      <c r="CB29" s="141">
        <f t="shared" si="38"/>
        <v>0</v>
      </c>
      <c r="CC29" s="141">
        <f t="shared" si="39"/>
        <v>0</v>
      </c>
      <c r="CD29" s="141">
        <f t="shared" si="40"/>
        <v>0</v>
      </c>
      <c r="CE29" s="141">
        <f t="shared" si="41"/>
        <v>0</v>
      </c>
      <c r="CF29" s="141">
        <f t="shared" si="42"/>
        <v>205711</v>
      </c>
      <c r="CG29" s="141">
        <f t="shared" si="43"/>
        <v>0</v>
      </c>
      <c r="CH29" s="141">
        <f t="shared" si="44"/>
        <v>0</v>
      </c>
      <c r="CI29" s="141">
        <f t="shared" si="45"/>
        <v>66675</v>
      </c>
    </row>
    <row r="30" spans="1:87" ht="12" customHeight="1">
      <c r="A30" s="142" t="s">
        <v>121</v>
      </c>
      <c r="B30" s="140" t="s">
        <v>348</v>
      </c>
      <c r="C30" s="142" t="s">
        <v>395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f t="shared" si="6"/>
        <v>67524</v>
      </c>
      <c r="M30" s="141">
        <f t="shared" si="7"/>
        <v>12725</v>
      </c>
      <c r="N30" s="141">
        <v>12725</v>
      </c>
      <c r="O30" s="141">
        <v>0</v>
      </c>
      <c r="P30" s="141">
        <v>0</v>
      </c>
      <c r="Q30" s="141">
        <v>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54799</v>
      </c>
      <c r="X30" s="141">
        <v>54799</v>
      </c>
      <c r="Y30" s="141">
        <v>0</v>
      </c>
      <c r="Z30" s="141">
        <v>0</v>
      </c>
      <c r="AA30" s="141">
        <v>0</v>
      </c>
      <c r="AB30" s="141">
        <v>173117</v>
      </c>
      <c r="AC30" s="141">
        <v>0</v>
      </c>
      <c r="AD30" s="141">
        <v>0</v>
      </c>
      <c r="AE30" s="141">
        <f t="shared" si="10"/>
        <v>67524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0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25636</v>
      </c>
      <c r="BE30" s="141">
        <v>0</v>
      </c>
      <c r="BF30" s="141">
        <v>0</v>
      </c>
      <c r="BG30" s="141">
        <f t="shared" si="17"/>
        <v>0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67524</v>
      </c>
      <c r="BQ30" s="141">
        <f t="shared" si="27"/>
        <v>12725</v>
      </c>
      <c r="BR30" s="141">
        <f t="shared" si="28"/>
        <v>12725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0</v>
      </c>
      <c r="BW30" s="141">
        <f t="shared" si="33"/>
        <v>0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54799</v>
      </c>
      <c r="CB30" s="141">
        <f t="shared" si="38"/>
        <v>54799</v>
      </c>
      <c r="CC30" s="141">
        <f t="shared" si="39"/>
        <v>0</v>
      </c>
      <c r="CD30" s="141">
        <f t="shared" si="40"/>
        <v>0</v>
      </c>
      <c r="CE30" s="141">
        <f t="shared" si="41"/>
        <v>0</v>
      </c>
      <c r="CF30" s="141">
        <f t="shared" si="42"/>
        <v>198753</v>
      </c>
      <c r="CG30" s="141">
        <f t="shared" si="43"/>
        <v>0</v>
      </c>
      <c r="CH30" s="141">
        <f t="shared" si="44"/>
        <v>0</v>
      </c>
      <c r="CI30" s="141">
        <f t="shared" si="45"/>
        <v>67524</v>
      </c>
    </row>
    <row r="31" spans="1:87" ht="12" customHeight="1">
      <c r="A31" s="142" t="s">
        <v>121</v>
      </c>
      <c r="B31" s="140" t="s">
        <v>349</v>
      </c>
      <c r="C31" s="142" t="s">
        <v>396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6428</v>
      </c>
      <c r="L31" s="141">
        <f t="shared" si="6"/>
        <v>1359</v>
      </c>
      <c r="M31" s="141">
        <f t="shared" si="7"/>
        <v>1359</v>
      </c>
      <c r="N31" s="141">
        <v>1359</v>
      </c>
      <c r="O31" s="141">
        <v>0</v>
      </c>
      <c r="P31" s="141">
        <v>0</v>
      </c>
      <c r="Q31" s="141">
        <v>0</v>
      </c>
      <c r="R31" s="141">
        <f t="shared" si="8"/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f t="shared" si="9"/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54114</v>
      </c>
      <c r="AC31" s="141">
        <v>0</v>
      </c>
      <c r="AD31" s="141">
        <v>0</v>
      </c>
      <c r="AE31" s="141">
        <f t="shared" si="10"/>
        <v>1359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582</v>
      </c>
      <c r="AO31" s="141">
        <f t="shared" si="14"/>
        <v>582</v>
      </c>
      <c r="AP31" s="141">
        <v>582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23467</v>
      </c>
      <c r="BE31" s="141">
        <v>0</v>
      </c>
      <c r="BF31" s="141">
        <v>0</v>
      </c>
      <c r="BG31" s="141">
        <f t="shared" si="17"/>
        <v>582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6428</v>
      </c>
      <c r="BP31" s="141">
        <f t="shared" si="26"/>
        <v>1941</v>
      </c>
      <c r="BQ31" s="141">
        <f t="shared" si="27"/>
        <v>1941</v>
      </c>
      <c r="BR31" s="141">
        <f t="shared" si="28"/>
        <v>1941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0</v>
      </c>
      <c r="BW31" s="141">
        <f t="shared" si="33"/>
        <v>0</v>
      </c>
      <c r="BX31" s="141">
        <f t="shared" si="34"/>
        <v>0</v>
      </c>
      <c r="BY31" s="141">
        <f t="shared" si="35"/>
        <v>0</v>
      </c>
      <c r="BZ31" s="141">
        <f t="shared" si="36"/>
        <v>0</v>
      </c>
      <c r="CA31" s="141">
        <f t="shared" si="37"/>
        <v>0</v>
      </c>
      <c r="CB31" s="141">
        <f t="shared" si="38"/>
        <v>0</v>
      </c>
      <c r="CC31" s="141">
        <f t="shared" si="39"/>
        <v>0</v>
      </c>
      <c r="CD31" s="141">
        <f t="shared" si="40"/>
        <v>0</v>
      </c>
      <c r="CE31" s="141">
        <f t="shared" si="41"/>
        <v>0</v>
      </c>
      <c r="CF31" s="141">
        <f t="shared" si="42"/>
        <v>77581</v>
      </c>
      <c r="CG31" s="141">
        <f t="shared" si="43"/>
        <v>0</v>
      </c>
      <c r="CH31" s="141">
        <f t="shared" si="44"/>
        <v>0</v>
      </c>
      <c r="CI31" s="141">
        <f t="shared" si="45"/>
        <v>1941</v>
      </c>
    </row>
    <row r="32" spans="1:87" ht="12" customHeight="1">
      <c r="A32" s="142" t="s">
        <v>121</v>
      </c>
      <c r="B32" s="140" t="s">
        <v>350</v>
      </c>
      <c r="C32" s="142" t="s">
        <v>397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9782</v>
      </c>
      <c r="L32" s="141">
        <f t="shared" si="6"/>
        <v>2400</v>
      </c>
      <c r="M32" s="141">
        <f t="shared" si="7"/>
        <v>2400</v>
      </c>
      <c r="N32" s="141">
        <v>2400</v>
      </c>
      <c r="O32" s="141">
        <v>0</v>
      </c>
      <c r="P32" s="141">
        <v>0</v>
      </c>
      <c r="Q32" s="141">
        <v>0</v>
      </c>
      <c r="R32" s="141">
        <f t="shared" si="8"/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f t="shared" si="9"/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87873</v>
      </c>
      <c r="AC32" s="141">
        <v>0</v>
      </c>
      <c r="AD32" s="141">
        <v>0</v>
      </c>
      <c r="AE32" s="141">
        <f t="shared" si="10"/>
        <v>2400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600</v>
      </c>
      <c r="AO32" s="141">
        <f t="shared" si="14"/>
        <v>600</v>
      </c>
      <c r="AP32" s="141">
        <v>600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35800</v>
      </c>
      <c r="BE32" s="141">
        <v>0</v>
      </c>
      <c r="BF32" s="141">
        <v>0</v>
      </c>
      <c r="BG32" s="141">
        <f t="shared" si="17"/>
        <v>600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9782</v>
      </c>
      <c r="BP32" s="141">
        <f t="shared" si="26"/>
        <v>3000</v>
      </c>
      <c r="BQ32" s="141">
        <f t="shared" si="27"/>
        <v>3000</v>
      </c>
      <c r="BR32" s="141">
        <f t="shared" si="28"/>
        <v>3000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0</v>
      </c>
      <c r="BW32" s="141">
        <f t="shared" si="33"/>
        <v>0</v>
      </c>
      <c r="BX32" s="141">
        <f t="shared" si="34"/>
        <v>0</v>
      </c>
      <c r="BY32" s="141">
        <f t="shared" si="35"/>
        <v>0</v>
      </c>
      <c r="BZ32" s="141">
        <f t="shared" si="36"/>
        <v>0</v>
      </c>
      <c r="CA32" s="141">
        <f t="shared" si="37"/>
        <v>0</v>
      </c>
      <c r="CB32" s="141">
        <f t="shared" si="38"/>
        <v>0</v>
      </c>
      <c r="CC32" s="141">
        <f t="shared" si="39"/>
        <v>0</v>
      </c>
      <c r="CD32" s="141">
        <f t="shared" si="40"/>
        <v>0</v>
      </c>
      <c r="CE32" s="141">
        <f t="shared" si="41"/>
        <v>0</v>
      </c>
      <c r="CF32" s="141">
        <f t="shared" si="42"/>
        <v>123673</v>
      </c>
      <c r="CG32" s="141">
        <f t="shared" si="43"/>
        <v>0</v>
      </c>
      <c r="CH32" s="141">
        <f t="shared" si="44"/>
        <v>0</v>
      </c>
      <c r="CI32" s="141">
        <f t="shared" si="45"/>
        <v>3000</v>
      </c>
    </row>
    <row r="33" spans="1:87" ht="12" customHeight="1">
      <c r="A33" s="142" t="s">
        <v>121</v>
      </c>
      <c r="B33" s="140" t="s">
        <v>351</v>
      </c>
      <c r="C33" s="142" t="s">
        <v>398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f t="shared" si="6"/>
        <v>3545</v>
      </c>
      <c r="M33" s="141">
        <f t="shared" si="7"/>
        <v>500</v>
      </c>
      <c r="N33" s="141">
        <v>500</v>
      </c>
      <c r="O33" s="141">
        <v>0</v>
      </c>
      <c r="P33" s="141">
        <v>0</v>
      </c>
      <c r="Q33" s="141">
        <v>0</v>
      </c>
      <c r="R33" s="141">
        <f t="shared" si="8"/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f t="shared" si="9"/>
        <v>3045</v>
      </c>
      <c r="X33" s="141">
        <v>3045</v>
      </c>
      <c r="Y33" s="141">
        <v>0</v>
      </c>
      <c r="Z33" s="141">
        <v>0</v>
      </c>
      <c r="AA33" s="141">
        <v>0</v>
      </c>
      <c r="AB33" s="141">
        <v>19176</v>
      </c>
      <c r="AC33" s="141">
        <v>0</v>
      </c>
      <c r="AD33" s="141">
        <v>0</v>
      </c>
      <c r="AE33" s="141">
        <f t="shared" si="10"/>
        <v>3545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220</v>
      </c>
      <c r="AO33" s="141">
        <f t="shared" si="14"/>
        <v>220</v>
      </c>
      <c r="AP33" s="141">
        <v>220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5776</v>
      </c>
      <c r="BE33" s="141">
        <v>0</v>
      </c>
      <c r="BF33" s="141">
        <v>0</v>
      </c>
      <c r="BG33" s="141">
        <f t="shared" si="17"/>
        <v>220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3765</v>
      </c>
      <c r="BQ33" s="141">
        <f t="shared" si="27"/>
        <v>720</v>
      </c>
      <c r="BR33" s="141">
        <f t="shared" si="28"/>
        <v>720</v>
      </c>
      <c r="BS33" s="141">
        <f t="shared" si="29"/>
        <v>0</v>
      </c>
      <c r="BT33" s="141">
        <f t="shared" si="30"/>
        <v>0</v>
      </c>
      <c r="BU33" s="141">
        <f t="shared" si="31"/>
        <v>0</v>
      </c>
      <c r="BV33" s="141">
        <f t="shared" si="32"/>
        <v>0</v>
      </c>
      <c r="BW33" s="141">
        <f t="shared" si="33"/>
        <v>0</v>
      </c>
      <c r="BX33" s="141">
        <f t="shared" si="34"/>
        <v>0</v>
      </c>
      <c r="BY33" s="141">
        <f t="shared" si="35"/>
        <v>0</v>
      </c>
      <c r="BZ33" s="141">
        <f t="shared" si="36"/>
        <v>0</v>
      </c>
      <c r="CA33" s="141">
        <f t="shared" si="37"/>
        <v>3045</v>
      </c>
      <c r="CB33" s="141">
        <f t="shared" si="38"/>
        <v>3045</v>
      </c>
      <c r="CC33" s="141">
        <f t="shared" si="39"/>
        <v>0</v>
      </c>
      <c r="CD33" s="141">
        <f t="shared" si="40"/>
        <v>0</v>
      </c>
      <c r="CE33" s="141">
        <f t="shared" si="41"/>
        <v>0</v>
      </c>
      <c r="CF33" s="141">
        <f t="shared" si="42"/>
        <v>24952</v>
      </c>
      <c r="CG33" s="141">
        <f t="shared" si="43"/>
        <v>0</v>
      </c>
      <c r="CH33" s="141">
        <f t="shared" si="44"/>
        <v>0</v>
      </c>
      <c r="CI33" s="141">
        <f t="shared" si="45"/>
        <v>3765</v>
      </c>
    </row>
    <row r="34" spans="1:87" ht="12" customHeight="1">
      <c r="A34" s="142" t="s">
        <v>121</v>
      </c>
      <c r="B34" s="140" t="s">
        <v>352</v>
      </c>
      <c r="C34" s="142" t="s">
        <v>399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f t="shared" si="6"/>
        <v>0</v>
      </c>
      <c r="M34" s="141">
        <f t="shared" si="7"/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f t="shared" si="8"/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f t="shared" si="9"/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85162</v>
      </c>
      <c r="AC34" s="141">
        <v>0</v>
      </c>
      <c r="AD34" s="141">
        <v>0</v>
      </c>
      <c r="AE34" s="141">
        <f t="shared" si="10"/>
        <v>0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f t="shared" si="13"/>
        <v>0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32637</v>
      </c>
      <c r="BE34" s="141">
        <v>0</v>
      </c>
      <c r="BF34" s="141">
        <v>0</v>
      </c>
      <c r="BG34" s="141">
        <f t="shared" si="17"/>
        <v>0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0</v>
      </c>
      <c r="BQ34" s="141">
        <f t="shared" si="27"/>
        <v>0</v>
      </c>
      <c r="BR34" s="141">
        <f t="shared" si="28"/>
        <v>0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0</v>
      </c>
      <c r="BW34" s="141">
        <f t="shared" si="33"/>
        <v>0</v>
      </c>
      <c r="BX34" s="141">
        <f t="shared" si="34"/>
        <v>0</v>
      </c>
      <c r="BY34" s="141">
        <f t="shared" si="35"/>
        <v>0</v>
      </c>
      <c r="BZ34" s="141">
        <f t="shared" si="36"/>
        <v>0</v>
      </c>
      <c r="CA34" s="141">
        <f t="shared" si="37"/>
        <v>0</v>
      </c>
      <c r="CB34" s="141">
        <f t="shared" si="38"/>
        <v>0</v>
      </c>
      <c r="CC34" s="141">
        <f t="shared" si="39"/>
        <v>0</v>
      </c>
      <c r="CD34" s="141">
        <f t="shared" si="40"/>
        <v>0</v>
      </c>
      <c r="CE34" s="141">
        <f t="shared" si="41"/>
        <v>0</v>
      </c>
      <c r="CF34" s="141">
        <f t="shared" si="42"/>
        <v>117799</v>
      </c>
      <c r="CG34" s="141">
        <f t="shared" si="43"/>
        <v>0</v>
      </c>
      <c r="CH34" s="141">
        <f t="shared" si="44"/>
        <v>0</v>
      </c>
      <c r="CI34" s="141">
        <f t="shared" si="45"/>
        <v>0</v>
      </c>
    </row>
    <row r="35" spans="1:87" ht="12" customHeight="1">
      <c r="A35" s="142" t="s">
        <v>121</v>
      </c>
      <c r="B35" s="140" t="s">
        <v>353</v>
      </c>
      <c r="C35" s="142" t="s">
        <v>400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f t="shared" si="6"/>
        <v>8554</v>
      </c>
      <c r="M35" s="141">
        <f t="shared" si="7"/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f t="shared" si="8"/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f t="shared" si="9"/>
        <v>8554</v>
      </c>
      <c r="X35" s="141">
        <v>8554</v>
      </c>
      <c r="Y35" s="141">
        <v>0</v>
      </c>
      <c r="Z35" s="141">
        <v>0</v>
      </c>
      <c r="AA35" s="141">
        <v>0</v>
      </c>
      <c r="AB35" s="141">
        <v>69728</v>
      </c>
      <c r="AC35" s="141">
        <v>0</v>
      </c>
      <c r="AD35" s="141">
        <v>0</v>
      </c>
      <c r="AE35" s="141">
        <f t="shared" si="10"/>
        <v>8554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0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0</v>
      </c>
      <c r="AZ35" s="141">
        <v>0</v>
      </c>
      <c r="BA35" s="141">
        <v>0</v>
      </c>
      <c r="BB35" s="141">
        <v>0</v>
      </c>
      <c r="BC35" s="141">
        <v>0</v>
      </c>
      <c r="BD35" s="141">
        <v>28402</v>
      </c>
      <c r="BE35" s="141">
        <v>0</v>
      </c>
      <c r="BF35" s="141">
        <v>0</v>
      </c>
      <c r="BG35" s="141">
        <f t="shared" si="17"/>
        <v>0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8554</v>
      </c>
      <c r="BQ35" s="141">
        <f t="shared" si="27"/>
        <v>0</v>
      </c>
      <c r="BR35" s="141">
        <f t="shared" si="28"/>
        <v>0</v>
      </c>
      <c r="BS35" s="141">
        <f t="shared" si="29"/>
        <v>0</v>
      </c>
      <c r="BT35" s="141">
        <f t="shared" si="30"/>
        <v>0</v>
      </c>
      <c r="BU35" s="141">
        <f t="shared" si="31"/>
        <v>0</v>
      </c>
      <c r="BV35" s="141">
        <f t="shared" si="32"/>
        <v>0</v>
      </c>
      <c r="BW35" s="141">
        <f t="shared" si="33"/>
        <v>0</v>
      </c>
      <c r="BX35" s="141">
        <f t="shared" si="34"/>
        <v>0</v>
      </c>
      <c r="BY35" s="141">
        <f t="shared" si="35"/>
        <v>0</v>
      </c>
      <c r="BZ35" s="141">
        <f t="shared" si="36"/>
        <v>0</v>
      </c>
      <c r="CA35" s="141">
        <f t="shared" si="37"/>
        <v>8554</v>
      </c>
      <c r="CB35" s="141">
        <f t="shared" si="38"/>
        <v>8554</v>
      </c>
      <c r="CC35" s="141">
        <f t="shared" si="39"/>
        <v>0</v>
      </c>
      <c r="CD35" s="141">
        <f t="shared" si="40"/>
        <v>0</v>
      </c>
      <c r="CE35" s="141">
        <f t="shared" si="41"/>
        <v>0</v>
      </c>
      <c r="CF35" s="141">
        <f t="shared" si="42"/>
        <v>98130</v>
      </c>
      <c r="CG35" s="141">
        <f t="shared" si="43"/>
        <v>0</v>
      </c>
      <c r="CH35" s="141">
        <f t="shared" si="44"/>
        <v>0</v>
      </c>
      <c r="CI35" s="141">
        <f t="shared" si="45"/>
        <v>8554</v>
      </c>
    </row>
    <row r="36" spans="1:87" ht="12" customHeight="1">
      <c r="A36" s="142" t="s">
        <v>121</v>
      </c>
      <c r="B36" s="140" t="s">
        <v>354</v>
      </c>
      <c r="C36" s="142" t="s">
        <v>401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f t="shared" si="6"/>
        <v>3390</v>
      </c>
      <c r="M36" s="141">
        <f t="shared" si="7"/>
        <v>3390</v>
      </c>
      <c r="N36" s="141">
        <v>3390</v>
      </c>
      <c r="O36" s="141">
        <v>0</v>
      </c>
      <c r="P36" s="141">
        <v>0</v>
      </c>
      <c r="Q36" s="141">
        <v>0</v>
      </c>
      <c r="R36" s="141">
        <f t="shared" si="8"/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f t="shared" si="9"/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179241</v>
      </c>
      <c r="AC36" s="141">
        <v>0</v>
      </c>
      <c r="AD36" s="141">
        <v>0</v>
      </c>
      <c r="AE36" s="141">
        <f t="shared" si="10"/>
        <v>3390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f t="shared" si="13"/>
        <v>1371</v>
      </c>
      <c r="AO36" s="141">
        <f t="shared" si="14"/>
        <v>1371</v>
      </c>
      <c r="AP36" s="141">
        <v>1371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0</v>
      </c>
      <c r="AZ36" s="141">
        <v>0</v>
      </c>
      <c r="BA36" s="141">
        <v>0</v>
      </c>
      <c r="BB36" s="141">
        <v>0</v>
      </c>
      <c r="BC36" s="141">
        <v>0</v>
      </c>
      <c r="BD36" s="141">
        <v>56840</v>
      </c>
      <c r="BE36" s="141">
        <v>0</v>
      </c>
      <c r="BF36" s="141">
        <v>0</v>
      </c>
      <c r="BG36" s="141">
        <f t="shared" si="17"/>
        <v>1371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4761</v>
      </c>
      <c r="BQ36" s="141">
        <f t="shared" si="27"/>
        <v>4761</v>
      </c>
      <c r="BR36" s="141">
        <f t="shared" si="28"/>
        <v>4761</v>
      </c>
      <c r="BS36" s="141">
        <f t="shared" si="29"/>
        <v>0</v>
      </c>
      <c r="BT36" s="141">
        <f t="shared" si="30"/>
        <v>0</v>
      </c>
      <c r="BU36" s="141">
        <f t="shared" si="31"/>
        <v>0</v>
      </c>
      <c r="BV36" s="141">
        <f t="shared" si="32"/>
        <v>0</v>
      </c>
      <c r="BW36" s="141">
        <f t="shared" si="33"/>
        <v>0</v>
      </c>
      <c r="BX36" s="141">
        <f t="shared" si="34"/>
        <v>0</v>
      </c>
      <c r="BY36" s="141">
        <f t="shared" si="35"/>
        <v>0</v>
      </c>
      <c r="BZ36" s="141">
        <f t="shared" si="36"/>
        <v>0</v>
      </c>
      <c r="CA36" s="141">
        <f t="shared" si="37"/>
        <v>0</v>
      </c>
      <c r="CB36" s="141">
        <f t="shared" si="38"/>
        <v>0</v>
      </c>
      <c r="CC36" s="141">
        <f t="shared" si="39"/>
        <v>0</v>
      </c>
      <c r="CD36" s="141">
        <f t="shared" si="40"/>
        <v>0</v>
      </c>
      <c r="CE36" s="141">
        <f t="shared" si="41"/>
        <v>0</v>
      </c>
      <c r="CF36" s="141">
        <f t="shared" si="42"/>
        <v>236081</v>
      </c>
      <c r="CG36" s="141">
        <f t="shared" si="43"/>
        <v>0</v>
      </c>
      <c r="CH36" s="141">
        <f t="shared" si="44"/>
        <v>0</v>
      </c>
      <c r="CI36" s="141">
        <f t="shared" si="45"/>
        <v>4761</v>
      </c>
    </row>
    <row r="37" spans="1:87" ht="12" customHeight="1">
      <c r="A37" s="142" t="s">
        <v>121</v>
      </c>
      <c r="B37" s="140" t="s">
        <v>355</v>
      </c>
      <c r="C37" s="142" t="s">
        <v>402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f t="shared" si="6"/>
        <v>31019</v>
      </c>
      <c r="M37" s="141">
        <f t="shared" si="7"/>
        <v>1400</v>
      </c>
      <c r="N37" s="141">
        <v>1400</v>
      </c>
      <c r="O37" s="141">
        <v>0</v>
      </c>
      <c r="P37" s="141">
        <v>0</v>
      </c>
      <c r="Q37" s="141">
        <v>0</v>
      </c>
      <c r="R37" s="141">
        <f t="shared" si="8"/>
        <v>29619</v>
      </c>
      <c r="S37" s="141">
        <v>29619</v>
      </c>
      <c r="T37" s="141">
        <v>0</v>
      </c>
      <c r="U37" s="141">
        <v>0</v>
      </c>
      <c r="V37" s="141">
        <v>0</v>
      </c>
      <c r="W37" s="141">
        <f t="shared" si="9"/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86370</v>
      </c>
      <c r="AC37" s="141">
        <v>0</v>
      </c>
      <c r="AD37" s="141">
        <v>0</v>
      </c>
      <c r="AE37" s="141">
        <f t="shared" si="10"/>
        <v>31019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f t="shared" si="13"/>
        <v>1400</v>
      </c>
      <c r="AO37" s="141">
        <f t="shared" si="14"/>
        <v>1400</v>
      </c>
      <c r="AP37" s="141">
        <v>1400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0</v>
      </c>
      <c r="AZ37" s="141">
        <v>0</v>
      </c>
      <c r="BA37" s="141">
        <v>0</v>
      </c>
      <c r="BB37" s="141">
        <v>0</v>
      </c>
      <c r="BC37" s="141">
        <v>0</v>
      </c>
      <c r="BD37" s="141">
        <v>48371</v>
      </c>
      <c r="BE37" s="141">
        <v>0</v>
      </c>
      <c r="BF37" s="141">
        <v>0</v>
      </c>
      <c r="BG37" s="141">
        <f t="shared" si="17"/>
        <v>1400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32419</v>
      </c>
      <c r="BQ37" s="141">
        <f t="shared" si="27"/>
        <v>2800</v>
      </c>
      <c r="BR37" s="141">
        <f t="shared" si="28"/>
        <v>2800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29619</v>
      </c>
      <c r="BW37" s="141">
        <f t="shared" si="33"/>
        <v>29619</v>
      </c>
      <c r="BX37" s="141">
        <f t="shared" si="34"/>
        <v>0</v>
      </c>
      <c r="BY37" s="141">
        <f t="shared" si="35"/>
        <v>0</v>
      </c>
      <c r="BZ37" s="141">
        <f t="shared" si="36"/>
        <v>0</v>
      </c>
      <c r="CA37" s="141">
        <f t="shared" si="37"/>
        <v>0</v>
      </c>
      <c r="CB37" s="141">
        <f t="shared" si="38"/>
        <v>0</v>
      </c>
      <c r="CC37" s="141">
        <f t="shared" si="39"/>
        <v>0</v>
      </c>
      <c r="CD37" s="141">
        <f t="shared" si="40"/>
        <v>0</v>
      </c>
      <c r="CE37" s="141">
        <f t="shared" si="41"/>
        <v>0</v>
      </c>
      <c r="CF37" s="141">
        <f t="shared" si="42"/>
        <v>134741</v>
      </c>
      <c r="CG37" s="141">
        <f t="shared" si="43"/>
        <v>0</v>
      </c>
      <c r="CH37" s="141">
        <f t="shared" si="44"/>
        <v>0</v>
      </c>
      <c r="CI37" s="141">
        <f t="shared" si="45"/>
        <v>32419</v>
      </c>
    </row>
    <row r="38" spans="1:87" ht="12" customHeight="1">
      <c r="A38" s="142" t="s">
        <v>121</v>
      </c>
      <c r="B38" s="140" t="s">
        <v>356</v>
      </c>
      <c r="C38" s="142" t="s">
        <v>403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f t="shared" si="6"/>
        <v>14134</v>
      </c>
      <c r="M38" s="141">
        <f t="shared" si="7"/>
        <v>1218</v>
      </c>
      <c r="N38" s="141">
        <v>1218</v>
      </c>
      <c r="O38" s="141">
        <v>0</v>
      </c>
      <c r="P38" s="141">
        <v>0</v>
      </c>
      <c r="Q38" s="141">
        <v>0</v>
      </c>
      <c r="R38" s="141">
        <f t="shared" si="8"/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f t="shared" si="9"/>
        <v>12916</v>
      </c>
      <c r="X38" s="141">
        <v>12916</v>
      </c>
      <c r="Y38" s="141">
        <v>0</v>
      </c>
      <c r="Z38" s="141">
        <v>0</v>
      </c>
      <c r="AA38" s="141">
        <v>0</v>
      </c>
      <c r="AB38" s="141">
        <v>80346</v>
      </c>
      <c r="AC38" s="141">
        <v>0</v>
      </c>
      <c r="AD38" s="141">
        <v>0</v>
      </c>
      <c r="AE38" s="141">
        <f t="shared" si="10"/>
        <v>14134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13465</v>
      </c>
      <c r="AN38" s="141">
        <f t="shared" si="13"/>
        <v>0</v>
      </c>
      <c r="AO38" s="141">
        <f t="shared" si="14"/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f t="shared" si="15"/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f t="shared" si="16"/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32090</v>
      </c>
      <c r="BE38" s="141">
        <v>0</v>
      </c>
      <c r="BF38" s="141">
        <v>0</v>
      </c>
      <c r="BG38" s="141">
        <f t="shared" si="17"/>
        <v>0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13465</v>
      </c>
      <c r="BP38" s="141">
        <f t="shared" si="26"/>
        <v>14134</v>
      </c>
      <c r="BQ38" s="141">
        <f t="shared" si="27"/>
        <v>1218</v>
      </c>
      <c r="BR38" s="141">
        <f t="shared" si="28"/>
        <v>1218</v>
      </c>
      <c r="BS38" s="141">
        <f t="shared" si="29"/>
        <v>0</v>
      </c>
      <c r="BT38" s="141">
        <f t="shared" si="30"/>
        <v>0</v>
      </c>
      <c r="BU38" s="141">
        <f t="shared" si="31"/>
        <v>0</v>
      </c>
      <c r="BV38" s="141">
        <f t="shared" si="32"/>
        <v>0</v>
      </c>
      <c r="BW38" s="141">
        <f t="shared" si="33"/>
        <v>0</v>
      </c>
      <c r="BX38" s="141">
        <f t="shared" si="34"/>
        <v>0</v>
      </c>
      <c r="BY38" s="141">
        <f t="shared" si="35"/>
        <v>0</v>
      </c>
      <c r="BZ38" s="141">
        <f t="shared" si="36"/>
        <v>0</v>
      </c>
      <c r="CA38" s="141">
        <f t="shared" si="37"/>
        <v>12916</v>
      </c>
      <c r="CB38" s="141">
        <f t="shared" si="38"/>
        <v>12916</v>
      </c>
      <c r="CC38" s="141">
        <f t="shared" si="39"/>
        <v>0</v>
      </c>
      <c r="CD38" s="141">
        <f t="shared" si="40"/>
        <v>0</v>
      </c>
      <c r="CE38" s="141">
        <f t="shared" si="41"/>
        <v>0</v>
      </c>
      <c r="CF38" s="141">
        <f t="shared" si="42"/>
        <v>112436</v>
      </c>
      <c r="CG38" s="141">
        <f t="shared" si="43"/>
        <v>0</v>
      </c>
      <c r="CH38" s="141">
        <f t="shared" si="44"/>
        <v>0</v>
      </c>
      <c r="CI38" s="141">
        <f t="shared" si="45"/>
        <v>14134</v>
      </c>
    </row>
    <row r="39" spans="1:87" ht="12" customHeight="1">
      <c r="A39" s="142" t="s">
        <v>121</v>
      </c>
      <c r="B39" s="140" t="s">
        <v>357</v>
      </c>
      <c r="C39" s="142" t="s">
        <v>404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f t="shared" si="6"/>
        <v>62670</v>
      </c>
      <c r="M39" s="141">
        <f t="shared" si="7"/>
        <v>870</v>
      </c>
      <c r="N39" s="141">
        <v>0</v>
      </c>
      <c r="O39" s="141">
        <v>870</v>
      </c>
      <c r="P39" s="141">
        <v>0</v>
      </c>
      <c r="Q39" s="141">
        <v>0</v>
      </c>
      <c r="R39" s="141">
        <f t="shared" si="8"/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f t="shared" si="9"/>
        <v>61800</v>
      </c>
      <c r="X39" s="141">
        <v>61800</v>
      </c>
      <c r="Y39" s="141">
        <v>0</v>
      </c>
      <c r="Z39" s="141">
        <v>0</v>
      </c>
      <c r="AA39" s="141">
        <v>0</v>
      </c>
      <c r="AB39" s="141">
        <v>203875</v>
      </c>
      <c r="AC39" s="141">
        <v>0</v>
      </c>
      <c r="AD39" s="141">
        <v>0</v>
      </c>
      <c r="AE39" s="141">
        <f t="shared" si="10"/>
        <v>62670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16104</v>
      </c>
      <c r="AN39" s="141">
        <f t="shared" si="13"/>
        <v>0</v>
      </c>
      <c r="AO39" s="141">
        <f t="shared" si="14"/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f t="shared" si="15"/>
        <v>0</v>
      </c>
      <c r="AU39" s="141">
        <v>0</v>
      </c>
      <c r="AV39" s="141">
        <v>0</v>
      </c>
      <c r="AW39" s="141">
        <v>0</v>
      </c>
      <c r="AX39" s="141">
        <v>0</v>
      </c>
      <c r="AY39" s="141">
        <f t="shared" si="16"/>
        <v>0</v>
      </c>
      <c r="AZ39" s="141">
        <v>0</v>
      </c>
      <c r="BA39" s="141">
        <v>0</v>
      </c>
      <c r="BB39" s="141">
        <v>0</v>
      </c>
      <c r="BC39" s="141">
        <v>0</v>
      </c>
      <c r="BD39" s="141">
        <v>38381</v>
      </c>
      <c r="BE39" s="141">
        <v>0</v>
      </c>
      <c r="BF39" s="141">
        <v>0</v>
      </c>
      <c r="BG39" s="141">
        <f t="shared" si="17"/>
        <v>0</v>
      </c>
      <c r="BH39" s="141">
        <f t="shared" si="18"/>
        <v>0</v>
      </c>
      <c r="BI39" s="141">
        <f t="shared" si="19"/>
        <v>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16104</v>
      </c>
      <c r="BP39" s="141">
        <f t="shared" si="26"/>
        <v>62670</v>
      </c>
      <c r="BQ39" s="141">
        <f t="shared" si="27"/>
        <v>870</v>
      </c>
      <c r="BR39" s="141">
        <f t="shared" si="28"/>
        <v>0</v>
      </c>
      <c r="BS39" s="141">
        <f t="shared" si="29"/>
        <v>870</v>
      </c>
      <c r="BT39" s="141">
        <f t="shared" si="30"/>
        <v>0</v>
      </c>
      <c r="BU39" s="141">
        <f t="shared" si="31"/>
        <v>0</v>
      </c>
      <c r="BV39" s="141">
        <f t="shared" si="32"/>
        <v>0</v>
      </c>
      <c r="BW39" s="141">
        <f t="shared" si="33"/>
        <v>0</v>
      </c>
      <c r="BX39" s="141">
        <f t="shared" si="34"/>
        <v>0</v>
      </c>
      <c r="BY39" s="141">
        <f t="shared" si="35"/>
        <v>0</v>
      </c>
      <c r="BZ39" s="141">
        <f t="shared" si="36"/>
        <v>0</v>
      </c>
      <c r="CA39" s="141">
        <f t="shared" si="37"/>
        <v>61800</v>
      </c>
      <c r="CB39" s="141">
        <f t="shared" si="38"/>
        <v>61800</v>
      </c>
      <c r="CC39" s="141">
        <f t="shared" si="39"/>
        <v>0</v>
      </c>
      <c r="CD39" s="141">
        <f t="shared" si="40"/>
        <v>0</v>
      </c>
      <c r="CE39" s="141">
        <f t="shared" si="41"/>
        <v>0</v>
      </c>
      <c r="CF39" s="141">
        <f t="shared" si="42"/>
        <v>242256</v>
      </c>
      <c r="CG39" s="141">
        <f t="shared" si="43"/>
        <v>0</v>
      </c>
      <c r="CH39" s="141">
        <f t="shared" si="44"/>
        <v>0</v>
      </c>
      <c r="CI39" s="141">
        <f t="shared" si="45"/>
        <v>62670</v>
      </c>
    </row>
    <row r="40" spans="1:87" ht="12" customHeight="1">
      <c r="A40" s="142" t="s">
        <v>121</v>
      </c>
      <c r="B40" s="140" t="s">
        <v>358</v>
      </c>
      <c r="C40" s="142" t="s">
        <v>405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f t="shared" si="6"/>
        <v>16847</v>
      </c>
      <c r="M40" s="141">
        <f t="shared" si="7"/>
        <v>300</v>
      </c>
      <c r="N40" s="141">
        <v>300</v>
      </c>
      <c r="O40" s="141">
        <v>0</v>
      </c>
      <c r="P40" s="141">
        <v>0</v>
      </c>
      <c r="Q40" s="141">
        <v>0</v>
      </c>
      <c r="R40" s="141">
        <f t="shared" si="8"/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f t="shared" si="9"/>
        <v>16547</v>
      </c>
      <c r="X40" s="141">
        <v>16547</v>
      </c>
      <c r="Y40" s="141">
        <v>0</v>
      </c>
      <c r="Z40" s="141">
        <v>0</v>
      </c>
      <c r="AA40" s="141">
        <v>0</v>
      </c>
      <c r="AB40" s="141">
        <v>63901</v>
      </c>
      <c r="AC40" s="141">
        <v>0</v>
      </c>
      <c r="AD40" s="141">
        <v>0</v>
      </c>
      <c r="AE40" s="141">
        <f t="shared" si="10"/>
        <v>16847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141">
        <f t="shared" si="13"/>
        <v>100</v>
      </c>
      <c r="AO40" s="141">
        <f t="shared" si="14"/>
        <v>100</v>
      </c>
      <c r="AP40" s="141">
        <v>100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0</v>
      </c>
      <c r="AZ40" s="141">
        <v>0</v>
      </c>
      <c r="BA40" s="141">
        <v>0</v>
      </c>
      <c r="BB40" s="141">
        <v>0</v>
      </c>
      <c r="BC40" s="141">
        <v>0</v>
      </c>
      <c r="BD40" s="141">
        <v>40583</v>
      </c>
      <c r="BE40" s="141">
        <v>0</v>
      </c>
      <c r="BF40" s="141">
        <v>0</v>
      </c>
      <c r="BG40" s="141">
        <f t="shared" si="17"/>
        <v>100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16947</v>
      </c>
      <c r="BQ40" s="141">
        <f t="shared" si="27"/>
        <v>400</v>
      </c>
      <c r="BR40" s="141">
        <f t="shared" si="28"/>
        <v>400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0</v>
      </c>
      <c r="BW40" s="141">
        <f t="shared" si="33"/>
        <v>0</v>
      </c>
      <c r="BX40" s="141">
        <f t="shared" si="34"/>
        <v>0</v>
      </c>
      <c r="BY40" s="141">
        <f t="shared" si="35"/>
        <v>0</v>
      </c>
      <c r="BZ40" s="141">
        <f t="shared" si="36"/>
        <v>0</v>
      </c>
      <c r="CA40" s="141">
        <f t="shared" si="37"/>
        <v>16547</v>
      </c>
      <c r="CB40" s="141">
        <f t="shared" si="38"/>
        <v>16547</v>
      </c>
      <c r="CC40" s="141">
        <f t="shared" si="39"/>
        <v>0</v>
      </c>
      <c r="CD40" s="141">
        <f t="shared" si="40"/>
        <v>0</v>
      </c>
      <c r="CE40" s="141">
        <f t="shared" si="41"/>
        <v>0</v>
      </c>
      <c r="CF40" s="141">
        <f t="shared" si="42"/>
        <v>104484</v>
      </c>
      <c r="CG40" s="141">
        <f t="shared" si="43"/>
        <v>0</v>
      </c>
      <c r="CH40" s="141">
        <f t="shared" si="44"/>
        <v>0</v>
      </c>
      <c r="CI40" s="141">
        <f t="shared" si="45"/>
        <v>16947</v>
      </c>
    </row>
    <row r="41" spans="1:87" ht="12" customHeight="1">
      <c r="A41" s="142" t="s">
        <v>121</v>
      </c>
      <c r="B41" s="140" t="s">
        <v>359</v>
      </c>
      <c r="C41" s="142" t="s">
        <v>406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f t="shared" si="6"/>
        <v>175710</v>
      </c>
      <c r="M41" s="141">
        <f t="shared" si="7"/>
        <v>24804</v>
      </c>
      <c r="N41" s="141">
        <v>7077</v>
      </c>
      <c r="O41" s="141">
        <v>0</v>
      </c>
      <c r="P41" s="141">
        <v>17727</v>
      </c>
      <c r="Q41" s="141">
        <v>0</v>
      </c>
      <c r="R41" s="141">
        <f t="shared" si="8"/>
        <v>79042</v>
      </c>
      <c r="S41" s="141">
        <v>0</v>
      </c>
      <c r="T41" s="141">
        <v>79042</v>
      </c>
      <c r="U41" s="141">
        <v>0</v>
      </c>
      <c r="V41" s="141">
        <v>0</v>
      </c>
      <c r="W41" s="141">
        <f t="shared" si="9"/>
        <v>71864</v>
      </c>
      <c r="X41" s="141">
        <v>47524</v>
      </c>
      <c r="Y41" s="141">
        <v>0</v>
      </c>
      <c r="Z41" s="141">
        <v>24340</v>
      </c>
      <c r="AA41" s="141">
        <v>0</v>
      </c>
      <c r="AB41" s="141">
        <v>0</v>
      </c>
      <c r="AC41" s="141">
        <v>0</v>
      </c>
      <c r="AD41" s="141">
        <v>510</v>
      </c>
      <c r="AE41" s="141">
        <f t="shared" si="10"/>
        <v>176220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0</v>
      </c>
      <c r="AN41" s="141">
        <f t="shared" si="13"/>
        <v>106533</v>
      </c>
      <c r="AO41" s="141">
        <f t="shared" si="14"/>
        <v>14397</v>
      </c>
      <c r="AP41" s="141">
        <v>0</v>
      </c>
      <c r="AQ41" s="141">
        <v>0</v>
      </c>
      <c r="AR41" s="141">
        <v>14397</v>
      </c>
      <c r="AS41" s="141">
        <v>0</v>
      </c>
      <c r="AT41" s="141">
        <f t="shared" si="15"/>
        <v>91538</v>
      </c>
      <c r="AU41" s="141">
        <v>0</v>
      </c>
      <c r="AV41" s="141">
        <v>91538</v>
      </c>
      <c r="AW41" s="141">
        <v>0</v>
      </c>
      <c r="AX41" s="141">
        <v>0</v>
      </c>
      <c r="AY41" s="141">
        <f t="shared" si="16"/>
        <v>598</v>
      </c>
      <c r="AZ41" s="141">
        <v>0</v>
      </c>
      <c r="BA41" s="141">
        <v>0</v>
      </c>
      <c r="BB41" s="141">
        <v>598</v>
      </c>
      <c r="BC41" s="141">
        <v>0</v>
      </c>
      <c r="BD41" s="141">
        <v>0</v>
      </c>
      <c r="BE41" s="141">
        <v>0</v>
      </c>
      <c r="BF41" s="141">
        <v>230</v>
      </c>
      <c r="BG41" s="141">
        <f t="shared" si="17"/>
        <v>106763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0</v>
      </c>
      <c r="BP41" s="141">
        <f t="shared" si="26"/>
        <v>282243</v>
      </c>
      <c r="BQ41" s="141">
        <f t="shared" si="27"/>
        <v>39201</v>
      </c>
      <c r="BR41" s="141">
        <f t="shared" si="28"/>
        <v>7077</v>
      </c>
      <c r="BS41" s="141">
        <f t="shared" si="29"/>
        <v>0</v>
      </c>
      <c r="BT41" s="141">
        <f t="shared" si="30"/>
        <v>32124</v>
      </c>
      <c r="BU41" s="141">
        <f t="shared" si="31"/>
        <v>0</v>
      </c>
      <c r="BV41" s="141">
        <f t="shared" si="32"/>
        <v>170580</v>
      </c>
      <c r="BW41" s="141">
        <f t="shared" si="33"/>
        <v>0</v>
      </c>
      <c r="BX41" s="141">
        <f t="shared" si="34"/>
        <v>170580</v>
      </c>
      <c r="BY41" s="141">
        <f t="shared" si="35"/>
        <v>0</v>
      </c>
      <c r="BZ41" s="141">
        <f t="shared" si="36"/>
        <v>0</v>
      </c>
      <c r="CA41" s="141">
        <f t="shared" si="37"/>
        <v>72462</v>
      </c>
      <c r="CB41" s="141">
        <f t="shared" si="38"/>
        <v>47524</v>
      </c>
      <c r="CC41" s="141">
        <f t="shared" si="39"/>
        <v>0</v>
      </c>
      <c r="CD41" s="141">
        <f t="shared" si="40"/>
        <v>24938</v>
      </c>
      <c r="CE41" s="141">
        <f t="shared" si="41"/>
        <v>0</v>
      </c>
      <c r="CF41" s="141">
        <f t="shared" si="42"/>
        <v>0</v>
      </c>
      <c r="CG41" s="141">
        <f t="shared" si="43"/>
        <v>0</v>
      </c>
      <c r="CH41" s="141">
        <f t="shared" si="44"/>
        <v>740</v>
      </c>
      <c r="CI41" s="141">
        <f t="shared" si="45"/>
        <v>282983</v>
      </c>
    </row>
    <row r="42" spans="1:87" ht="12" customHeight="1">
      <c r="A42" s="142" t="s">
        <v>121</v>
      </c>
      <c r="B42" s="140" t="s">
        <v>360</v>
      </c>
      <c r="C42" s="142" t="s">
        <v>407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1261</v>
      </c>
      <c r="L42" s="141">
        <f t="shared" si="6"/>
        <v>21622</v>
      </c>
      <c r="M42" s="141">
        <f t="shared" si="7"/>
        <v>5861</v>
      </c>
      <c r="N42" s="141">
        <v>5861</v>
      </c>
      <c r="O42" s="141">
        <v>0</v>
      </c>
      <c r="P42" s="141">
        <v>0</v>
      </c>
      <c r="Q42" s="141">
        <v>0</v>
      </c>
      <c r="R42" s="141">
        <f t="shared" si="8"/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f t="shared" si="9"/>
        <v>15761</v>
      </c>
      <c r="X42" s="141">
        <v>15756</v>
      </c>
      <c r="Y42" s="141">
        <v>0</v>
      </c>
      <c r="Z42" s="141">
        <v>0</v>
      </c>
      <c r="AA42" s="141">
        <v>5</v>
      </c>
      <c r="AB42" s="141">
        <v>68176</v>
      </c>
      <c r="AC42" s="141">
        <v>0</v>
      </c>
      <c r="AD42" s="141">
        <v>0</v>
      </c>
      <c r="AE42" s="141">
        <f t="shared" si="10"/>
        <v>21622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4416</v>
      </c>
      <c r="AN42" s="141">
        <f t="shared" si="13"/>
        <v>0</v>
      </c>
      <c r="AO42" s="141">
        <f t="shared" si="14"/>
        <v>0</v>
      </c>
      <c r="AP42" s="141">
        <v>0</v>
      </c>
      <c r="AQ42" s="141">
        <v>0</v>
      </c>
      <c r="AR42" s="141">
        <v>0</v>
      </c>
      <c r="AS42" s="141">
        <v>0</v>
      </c>
      <c r="AT42" s="141">
        <f t="shared" si="15"/>
        <v>0</v>
      </c>
      <c r="AU42" s="141">
        <v>0</v>
      </c>
      <c r="AV42" s="141">
        <v>0</v>
      </c>
      <c r="AW42" s="141">
        <v>0</v>
      </c>
      <c r="AX42" s="141">
        <v>0</v>
      </c>
      <c r="AY42" s="141">
        <f t="shared" si="16"/>
        <v>0</v>
      </c>
      <c r="AZ42" s="141">
        <v>0</v>
      </c>
      <c r="BA42" s="141">
        <v>0</v>
      </c>
      <c r="BB42" s="141">
        <v>0</v>
      </c>
      <c r="BC42" s="141">
        <v>0</v>
      </c>
      <c r="BD42" s="141">
        <v>26142</v>
      </c>
      <c r="BE42" s="141">
        <v>0</v>
      </c>
      <c r="BF42" s="141">
        <v>0</v>
      </c>
      <c r="BG42" s="141">
        <f t="shared" si="17"/>
        <v>0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5677</v>
      </c>
      <c r="BP42" s="141">
        <f t="shared" si="26"/>
        <v>21622</v>
      </c>
      <c r="BQ42" s="141">
        <f t="shared" si="27"/>
        <v>5861</v>
      </c>
      <c r="BR42" s="141">
        <f t="shared" si="28"/>
        <v>5861</v>
      </c>
      <c r="BS42" s="141">
        <f t="shared" si="29"/>
        <v>0</v>
      </c>
      <c r="BT42" s="141">
        <f t="shared" si="30"/>
        <v>0</v>
      </c>
      <c r="BU42" s="141">
        <f t="shared" si="31"/>
        <v>0</v>
      </c>
      <c r="BV42" s="141">
        <f t="shared" si="32"/>
        <v>0</v>
      </c>
      <c r="BW42" s="141">
        <f t="shared" si="33"/>
        <v>0</v>
      </c>
      <c r="BX42" s="141">
        <f t="shared" si="34"/>
        <v>0</v>
      </c>
      <c r="BY42" s="141">
        <f t="shared" si="35"/>
        <v>0</v>
      </c>
      <c r="BZ42" s="141">
        <f t="shared" si="36"/>
        <v>0</v>
      </c>
      <c r="CA42" s="141">
        <f t="shared" si="37"/>
        <v>15761</v>
      </c>
      <c r="CB42" s="141">
        <f t="shared" si="38"/>
        <v>15756</v>
      </c>
      <c r="CC42" s="141">
        <f t="shared" si="39"/>
        <v>0</v>
      </c>
      <c r="CD42" s="141">
        <f t="shared" si="40"/>
        <v>0</v>
      </c>
      <c r="CE42" s="141">
        <f t="shared" si="41"/>
        <v>5</v>
      </c>
      <c r="CF42" s="141">
        <f t="shared" si="42"/>
        <v>94318</v>
      </c>
      <c r="CG42" s="141">
        <f t="shared" si="43"/>
        <v>0</v>
      </c>
      <c r="CH42" s="141">
        <f t="shared" si="44"/>
        <v>0</v>
      </c>
      <c r="CI42" s="141">
        <f t="shared" si="45"/>
        <v>21622</v>
      </c>
    </row>
    <row r="43" spans="1:87" ht="12" customHeight="1">
      <c r="A43" s="142" t="s">
        <v>121</v>
      </c>
      <c r="B43" s="140" t="s">
        <v>361</v>
      </c>
      <c r="C43" s="142" t="s">
        <v>408</v>
      </c>
      <c r="D43" s="141">
        <f t="shared" si="4"/>
        <v>12658</v>
      </c>
      <c r="E43" s="141">
        <f t="shared" si="5"/>
        <v>6195</v>
      </c>
      <c r="F43" s="141">
        <v>0</v>
      </c>
      <c r="G43" s="141">
        <v>6195</v>
      </c>
      <c r="H43" s="141">
        <v>0</v>
      </c>
      <c r="I43" s="141">
        <v>0</v>
      </c>
      <c r="J43" s="141">
        <v>6463</v>
      </c>
      <c r="K43" s="141">
        <v>0</v>
      </c>
      <c r="L43" s="141">
        <f t="shared" si="6"/>
        <v>129850</v>
      </c>
      <c r="M43" s="141">
        <f t="shared" si="7"/>
        <v>52372</v>
      </c>
      <c r="N43" s="141">
        <v>3651</v>
      </c>
      <c r="O43" s="141">
        <v>48721</v>
      </c>
      <c r="P43" s="141">
        <v>0</v>
      </c>
      <c r="Q43" s="141">
        <v>0</v>
      </c>
      <c r="R43" s="141">
        <f t="shared" si="8"/>
        <v>7701</v>
      </c>
      <c r="S43" s="141">
        <v>7476</v>
      </c>
      <c r="T43" s="141">
        <v>225</v>
      </c>
      <c r="U43" s="141">
        <v>0</v>
      </c>
      <c r="V43" s="141">
        <v>0</v>
      </c>
      <c r="W43" s="141">
        <f t="shared" si="9"/>
        <v>69770</v>
      </c>
      <c r="X43" s="141">
        <v>29764</v>
      </c>
      <c r="Y43" s="141">
        <v>38694</v>
      </c>
      <c r="Z43" s="141">
        <v>1312</v>
      </c>
      <c r="AA43" s="141">
        <v>0</v>
      </c>
      <c r="AB43" s="141">
        <v>104721</v>
      </c>
      <c r="AC43" s="141">
        <v>7</v>
      </c>
      <c r="AD43" s="141">
        <v>0</v>
      </c>
      <c r="AE43" s="141">
        <f t="shared" si="10"/>
        <v>142508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0</v>
      </c>
      <c r="AN43" s="141">
        <f t="shared" si="13"/>
        <v>28509</v>
      </c>
      <c r="AO43" s="141">
        <f t="shared" si="14"/>
        <v>6225</v>
      </c>
      <c r="AP43" s="141">
        <v>6225</v>
      </c>
      <c r="AQ43" s="141">
        <v>0</v>
      </c>
      <c r="AR43" s="141">
        <v>0</v>
      </c>
      <c r="AS43" s="141">
        <v>0</v>
      </c>
      <c r="AT43" s="141">
        <f t="shared" si="15"/>
        <v>401</v>
      </c>
      <c r="AU43" s="141">
        <v>0</v>
      </c>
      <c r="AV43" s="141">
        <v>401</v>
      </c>
      <c r="AW43" s="141">
        <v>0</v>
      </c>
      <c r="AX43" s="141">
        <v>0</v>
      </c>
      <c r="AY43" s="141">
        <f t="shared" si="16"/>
        <v>21883</v>
      </c>
      <c r="AZ43" s="141">
        <v>0</v>
      </c>
      <c r="BA43" s="141">
        <v>21883</v>
      </c>
      <c r="BB43" s="141">
        <v>0</v>
      </c>
      <c r="BC43" s="141">
        <v>0</v>
      </c>
      <c r="BD43" s="141">
        <v>183364</v>
      </c>
      <c r="BE43" s="141">
        <v>0</v>
      </c>
      <c r="BF43" s="141">
        <v>0</v>
      </c>
      <c r="BG43" s="141">
        <f t="shared" si="17"/>
        <v>28509</v>
      </c>
      <c r="BH43" s="141">
        <f t="shared" si="18"/>
        <v>12658</v>
      </c>
      <c r="BI43" s="141">
        <f t="shared" si="19"/>
        <v>6195</v>
      </c>
      <c r="BJ43" s="141">
        <f t="shared" si="20"/>
        <v>0</v>
      </c>
      <c r="BK43" s="141">
        <f t="shared" si="21"/>
        <v>6195</v>
      </c>
      <c r="BL43" s="141">
        <f t="shared" si="22"/>
        <v>0</v>
      </c>
      <c r="BM43" s="141">
        <f t="shared" si="23"/>
        <v>0</v>
      </c>
      <c r="BN43" s="141">
        <f t="shared" si="24"/>
        <v>6463</v>
      </c>
      <c r="BO43" s="141">
        <f t="shared" si="25"/>
        <v>0</v>
      </c>
      <c r="BP43" s="141">
        <f t="shared" si="26"/>
        <v>158359</v>
      </c>
      <c r="BQ43" s="141">
        <f t="shared" si="27"/>
        <v>58597</v>
      </c>
      <c r="BR43" s="141">
        <f t="shared" si="28"/>
        <v>9876</v>
      </c>
      <c r="BS43" s="141">
        <f t="shared" si="29"/>
        <v>48721</v>
      </c>
      <c r="BT43" s="141">
        <f t="shared" si="30"/>
        <v>0</v>
      </c>
      <c r="BU43" s="141">
        <f t="shared" si="31"/>
        <v>0</v>
      </c>
      <c r="BV43" s="141">
        <f t="shared" si="32"/>
        <v>8102</v>
      </c>
      <c r="BW43" s="141">
        <f t="shared" si="33"/>
        <v>7476</v>
      </c>
      <c r="BX43" s="141">
        <f t="shared" si="34"/>
        <v>626</v>
      </c>
      <c r="BY43" s="141">
        <f t="shared" si="35"/>
        <v>0</v>
      </c>
      <c r="BZ43" s="141">
        <f t="shared" si="36"/>
        <v>0</v>
      </c>
      <c r="CA43" s="141">
        <f t="shared" si="37"/>
        <v>91653</v>
      </c>
      <c r="CB43" s="141">
        <f t="shared" si="38"/>
        <v>29764</v>
      </c>
      <c r="CC43" s="141">
        <f t="shared" si="39"/>
        <v>60577</v>
      </c>
      <c r="CD43" s="141">
        <f t="shared" si="40"/>
        <v>1312</v>
      </c>
      <c r="CE43" s="141">
        <f t="shared" si="41"/>
        <v>0</v>
      </c>
      <c r="CF43" s="141">
        <f t="shared" si="42"/>
        <v>288085</v>
      </c>
      <c r="CG43" s="141">
        <f t="shared" si="43"/>
        <v>7</v>
      </c>
      <c r="CH43" s="141">
        <f t="shared" si="44"/>
        <v>0</v>
      </c>
      <c r="CI43" s="141">
        <f t="shared" si="45"/>
        <v>171017</v>
      </c>
    </row>
    <row r="44" spans="1:87" ht="12" customHeight="1">
      <c r="A44" s="142" t="s">
        <v>121</v>
      </c>
      <c r="B44" s="140" t="s">
        <v>362</v>
      </c>
      <c r="C44" s="142" t="s">
        <v>409</v>
      </c>
      <c r="D44" s="141">
        <f t="shared" si="4"/>
        <v>0</v>
      </c>
      <c r="E44" s="141">
        <f t="shared" si="5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8753</v>
      </c>
      <c r="L44" s="141">
        <f t="shared" si="6"/>
        <v>30615</v>
      </c>
      <c r="M44" s="141">
        <f t="shared" si="7"/>
        <v>16772</v>
      </c>
      <c r="N44" s="141">
        <v>8386</v>
      </c>
      <c r="O44" s="141">
        <v>5954</v>
      </c>
      <c r="P44" s="141">
        <v>2432</v>
      </c>
      <c r="Q44" s="141">
        <v>0</v>
      </c>
      <c r="R44" s="141">
        <f t="shared" si="8"/>
        <v>0</v>
      </c>
      <c r="S44" s="141">
        <v>0</v>
      </c>
      <c r="T44" s="141">
        <v>0</v>
      </c>
      <c r="U44" s="141">
        <v>0</v>
      </c>
      <c r="V44" s="141">
        <v>0</v>
      </c>
      <c r="W44" s="141">
        <f t="shared" si="9"/>
        <v>13843</v>
      </c>
      <c r="X44" s="141">
        <v>8044</v>
      </c>
      <c r="Y44" s="141">
        <v>1399</v>
      </c>
      <c r="Z44" s="141">
        <v>4400</v>
      </c>
      <c r="AA44" s="141">
        <v>0</v>
      </c>
      <c r="AB44" s="141">
        <v>27729</v>
      </c>
      <c r="AC44" s="141">
        <v>0</v>
      </c>
      <c r="AD44" s="141">
        <v>0</v>
      </c>
      <c r="AE44" s="141">
        <f t="shared" si="10"/>
        <v>30615</v>
      </c>
      <c r="AF44" s="141">
        <f t="shared" si="11"/>
        <v>20600</v>
      </c>
      <c r="AG44" s="141">
        <f t="shared" si="12"/>
        <v>20600</v>
      </c>
      <c r="AH44" s="141">
        <v>0</v>
      </c>
      <c r="AI44" s="141">
        <v>0</v>
      </c>
      <c r="AJ44" s="141">
        <v>0</v>
      </c>
      <c r="AK44" s="141">
        <v>20600</v>
      </c>
      <c r="AL44" s="141">
        <v>0</v>
      </c>
      <c r="AM44" s="141">
        <v>0</v>
      </c>
      <c r="AN44" s="141">
        <f t="shared" si="13"/>
        <v>0</v>
      </c>
      <c r="AO44" s="141">
        <f t="shared" si="14"/>
        <v>0</v>
      </c>
      <c r="AP44" s="141">
        <v>0</v>
      </c>
      <c r="AQ44" s="141">
        <v>0</v>
      </c>
      <c r="AR44" s="141">
        <v>0</v>
      </c>
      <c r="AS44" s="141">
        <v>0</v>
      </c>
      <c r="AT44" s="141">
        <f t="shared" si="15"/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f t="shared" si="16"/>
        <v>0</v>
      </c>
      <c r="AZ44" s="141">
        <v>0</v>
      </c>
      <c r="BA44" s="141">
        <v>0</v>
      </c>
      <c r="BB44" s="141">
        <v>0</v>
      </c>
      <c r="BC44" s="141">
        <v>0</v>
      </c>
      <c r="BD44" s="141">
        <v>46534</v>
      </c>
      <c r="BE44" s="141">
        <v>0</v>
      </c>
      <c r="BF44" s="141">
        <v>0</v>
      </c>
      <c r="BG44" s="141">
        <f t="shared" si="17"/>
        <v>20600</v>
      </c>
      <c r="BH44" s="141">
        <f t="shared" si="18"/>
        <v>20600</v>
      </c>
      <c r="BI44" s="141">
        <f t="shared" si="19"/>
        <v>20600</v>
      </c>
      <c r="BJ44" s="141">
        <f t="shared" si="20"/>
        <v>0</v>
      </c>
      <c r="BK44" s="141">
        <f t="shared" si="21"/>
        <v>0</v>
      </c>
      <c r="BL44" s="141">
        <f t="shared" si="22"/>
        <v>0</v>
      </c>
      <c r="BM44" s="141">
        <f t="shared" si="23"/>
        <v>20600</v>
      </c>
      <c r="BN44" s="141">
        <f t="shared" si="24"/>
        <v>0</v>
      </c>
      <c r="BO44" s="141">
        <f t="shared" si="25"/>
        <v>8753</v>
      </c>
      <c r="BP44" s="141">
        <f t="shared" si="26"/>
        <v>30615</v>
      </c>
      <c r="BQ44" s="141">
        <f t="shared" si="27"/>
        <v>16772</v>
      </c>
      <c r="BR44" s="141">
        <f t="shared" si="28"/>
        <v>8386</v>
      </c>
      <c r="BS44" s="141">
        <f t="shared" si="29"/>
        <v>5954</v>
      </c>
      <c r="BT44" s="141">
        <f t="shared" si="30"/>
        <v>2432</v>
      </c>
      <c r="BU44" s="141">
        <f t="shared" si="31"/>
        <v>0</v>
      </c>
      <c r="BV44" s="141">
        <f t="shared" si="32"/>
        <v>0</v>
      </c>
      <c r="BW44" s="141">
        <f t="shared" si="33"/>
        <v>0</v>
      </c>
      <c r="BX44" s="141">
        <f t="shared" si="34"/>
        <v>0</v>
      </c>
      <c r="BY44" s="141">
        <f t="shared" si="35"/>
        <v>0</v>
      </c>
      <c r="BZ44" s="141">
        <f t="shared" si="36"/>
        <v>0</v>
      </c>
      <c r="CA44" s="141">
        <f t="shared" si="37"/>
        <v>13843</v>
      </c>
      <c r="CB44" s="141">
        <f t="shared" si="38"/>
        <v>8044</v>
      </c>
      <c r="CC44" s="141">
        <f t="shared" si="39"/>
        <v>1399</v>
      </c>
      <c r="CD44" s="141">
        <f t="shared" si="40"/>
        <v>4400</v>
      </c>
      <c r="CE44" s="141">
        <f t="shared" si="41"/>
        <v>0</v>
      </c>
      <c r="CF44" s="141">
        <f t="shared" si="42"/>
        <v>74263</v>
      </c>
      <c r="CG44" s="141">
        <f t="shared" si="43"/>
        <v>0</v>
      </c>
      <c r="CH44" s="141">
        <f t="shared" si="44"/>
        <v>0</v>
      </c>
      <c r="CI44" s="141">
        <f t="shared" si="45"/>
        <v>51215</v>
      </c>
    </row>
    <row r="45" spans="1:87" ht="12" customHeight="1">
      <c r="A45" s="142" t="s">
        <v>121</v>
      </c>
      <c r="B45" s="140" t="s">
        <v>363</v>
      </c>
      <c r="C45" s="142" t="s">
        <v>410</v>
      </c>
      <c r="D45" s="141">
        <f t="shared" si="4"/>
        <v>0</v>
      </c>
      <c r="E45" s="141">
        <f t="shared" si="5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f t="shared" si="6"/>
        <v>4667</v>
      </c>
      <c r="M45" s="141">
        <f t="shared" si="7"/>
        <v>3908</v>
      </c>
      <c r="N45" s="141">
        <v>0</v>
      </c>
      <c r="O45" s="141">
        <v>3908</v>
      </c>
      <c r="P45" s="141">
        <v>0</v>
      </c>
      <c r="Q45" s="141">
        <v>0</v>
      </c>
      <c r="R45" s="141">
        <f t="shared" si="8"/>
        <v>759</v>
      </c>
      <c r="S45" s="141">
        <v>759</v>
      </c>
      <c r="T45" s="141">
        <v>0</v>
      </c>
      <c r="U45" s="141">
        <v>0</v>
      </c>
      <c r="V45" s="141">
        <v>0</v>
      </c>
      <c r="W45" s="141">
        <f t="shared" si="9"/>
        <v>0</v>
      </c>
      <c r="X45" s="141">
        <v>0</v>
      </c>
      <c r="Y45" s="141">
        <v>0</v>
      </c>
      <c r="Z45" s="141">
        <v>0</v>
      </c>
      <c r="AA45" s="141">
        <v>0</v>
      </c>
      <c r="AB45" s="141">
        <v>65779</v>
      </c>
      <c r="AC45" s="141">
        <v>0</v>
      </c>
      <c r="AD45" s="141">
        <v>0</v>
      </c>
      <c r="AE45" s="141">
        <f t="shared" si="10"/>
        <v>4667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v>0</v>
      </c>
      <c r="AN45" s="141">
        <f t="shared" si="13"/>
        <v>0</v>
      </c>
      <c r="AO45" s="141">
        <f t="shared" si="14"/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f t="shared" si="15"/>
        <v>0</v>
      </c>
      <c r="AU45" s="141">
        <v>0</v>
      </c>
      <c r="AV45" s="141">
        <v>0</v>
      </c>
      <c r="AW45" s="141">
        <v>0</v>
      </c>
      <c r="AX45" s="141">
        <v>0</v>
      </c>
      <c r="AY45" s="141">
        <f t="shared" si="16"/>
        <v>0</v>
      </c>
      <c r="AZ45" s="141">
        <v>0</v>
      </c>
      <c r="BA45" s="141">
        <v>0</v>
      </c>
      <c r="BB45" s="141">
        <v>0</v>
      </c>
      <c r="BC45" s="141">
        <v>0</v>
      </c>
      <c r="BD45" s="141">
        <v>34489</v>
      </c>
      <c r="BE45" s="141">
        <v>0</v>
      </c>
      <c r="BF45" s="141">
        <v>0</v>
      </c>
      <c r="BG45" s="141">
        <f t="shared" si="17"/>
        <v>0</v>
      </c>
      <c r="BH45" s="141">
        <f t="shared" si="18"/>
        <v>0</v>
      </c>
      <c r="BI45" s="141">
        <f t="shared" si="19"/>
        <v>0</v>
      </c>
      <c r="BJ45" s="141">
        <f t="shared" si="20"/>
        <v>0</v>
      </c>
      <c r="BK45" s="141">
        <f t="shared" si="21"/>
        <v>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0</v>
      </c>
      <c r="BP45" s="141">
        <f t="shared" si="26"/>
        <v>4667</v>
      </c>
      <c r="BQ45" s="141">
        <f t="shared" si="27"/>
        <v>3908</v>
      </c>
      <c r="BR45" s="141">
        <f t="shared" si="28"/>
        <v>0</v>
      </c>
      <c r="BS45" s="141">
        <f t="shared" si="29"/>
        <v>3908</v>
      </c>
      <c r="BT45" s="141">
        <f t="shared" si="30"/>
        <v>0</v>
      </c>
      <c r="BU45" s="141">
        <f t="shared" si="31"/>
        <v>0</v>
      </c>
      <c r="BV45" s="141">
        <f t="shared" si="32"/>
        <v>759</v>
      </c>
      <c r="BW45" s="141">
        <f t="shared" si="33"/>
        <v>759</v>
      </c>
      <c r="BX45" s="141">
        <f t="shared" si="34"/>
        <v>0</v>
      </c>
      <c r="BY45" s="141">
        <f t="shared" si="35"/>
        <v>0</v>
      </c>
      <c r="BZ45" s="141">
        <f t="shared" si="36"/>
        <v>0</v>
      </c>
      <c r="CA45" s="141">
        <f t="shared" si="37"/>
        <v>0</v>
      </c>
      <c r="CB45" s="141">
        <f t="shared" si="38"/>
        <v>0</v>
      </c>
      <c r="CC45" s="141">
        <f t="shared" si="39"/>
        <v>0</v>
      </c>
      <c r="CD45" s="141">
        <f t="shared" si="40"/>
        <v>0</v>
      </c>
      <c r="CE45" s="141">
        <f t="shared" si="41"/>
        <v>0</v>
      </c>
      <c r="CF45" s="141">
        <f t="shared" si="42"/>
        <v>100268</v>
      </c>
      <c r="CG45" s="141">
        <f t="shared" si="43"/>
        <v>0</v>
      </c>
      <c r="CH45" s="141">
        <f t="shared" si="44"/>
        <v>0</v>
      </c>
      <c r="CI45" s="141">
        <f t="shared" si="45"/>
        <v>4667</v>
      </c>
    </row>
    <row r="46" spans="1:87" ht="12" customHeight="1">
      <c r="A46" s="142" t="s">
        <v>121</v>
      </c>
      <c r="B46" s="140" t="s">
        <v>364</v>
      </c>
      <c r="C46" s="142" t="s">
        <v>411</v>
      </c>
      <c r="D46" s="141">
        <f t="shared" si="4"/>
        <v>0</v>
      </c>
      <c r="E46" s="141">
        <f t="shared" si="5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f t="shared" si="6"/>
        <v>0</v>
      </c>
      <c r="M46" s="141">
        <f t="shared" si="7"/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f t="shared" si="8"/>
        <v>0</v>
      </c>
      <c r="S46" s="141">
        <v>0</v>
      </c>
      <c r="T46" s="141">
        <v>0</v>
      </c>
      <c r="U46" s="141">
        <v>0</v>
      </c>
      <c r="V46" s="141">
        <v>0</v>
      </c>
      <c r="W46" s="141">
        <f t="shared" si="9"/>
        <v>0</v>
      </c>
      <c r="X46" s="141">
        <v>0</v>
      </c>
      <c r="Y46" s="141">
        <v>0</v>
      </c>
      <c r="Z46" s="141">
        <v>0</v>
      </c>
      <c r="AA46" s="141">
        <v>0</v>
      </c>
      <c r="AB46" s="141">
        <v>68702</v>
      </c>
      <c r="AC46" s="141">
        <v>0</v>
      </c>
      <c r="AD46" s="141">
        <v>0</v>
      </c>
      <c r="AE46" s="141">
        <f t="shared" si="10"/>
        <v>0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v>0</v>
      </c>
      <c r="AN46" s="141">
        <f t="shared" si="13"/>
        <v>0</v>
      </c>
      <c r="AO46" s="141">
        <f t="shared" si="14"/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f t="shared" si="15"/>
        <v>0</v>
      </c>
      <c r="AU46" s="141">
        <v>0</v>
      </c>
      <c r="AV46" s="141">
        <v>0</v>
      </c>
      <c r="AW46" s="141">
        <v>0</v>
      </c>
      <c r="AX46" s="141">
        <v>0</v>
      </c>
      <c r="AY46" s="141">
        <f t="shared" si="16"/>
        <v>0</v>
      </c>
      <c r="AZ46" s="141">
        <v>0</v>
      </c>
      <c r="BA46" s="141">
        <v>0</v>
      </c>
      <c r="BB46" s="141">
        <v>0</v>
      </c>
      <c r="BC46" s="141">
        <v>0</v>
      </c>
      <c r="BD46" s="141">
        <v>22649</v>
      </c>
      <c r="BE46" s="141">
        <v>0</v>
      </c>
      <c r="BF46" s="141">
        <v>0</v>
      </c>
      <c r="BG46" s="141">
        <f t="shared" si="17"/>
        <v>0</v>
      </c>
      <c r="BH46" s="141">
        <f t="shared" si="18"/>
        <v>0</v>
      </c>
      <c r="BI46" s="141">
        <f t="shared" si="19"/>
        <v>0</v>
      </c>
      <c r="BJ46" s="141">
        <f t="shared" si="20"/>
        <v>0</v>
      </c>
      <c r="BK46" s="141">
        <f t="shared" si="21"/>
        <v>0</v>
      </c>
      <c r="BL46" s="141">
        <f t="shared" si="22"/>
        <v>0</v>
      </c>
      <c r="BM46" s="141">
        <f t="shared" si="23"/>
        <v>0</v>
      </c>
      <c r="BN46" s="141">
        <f t="shared" si="24"/>
        <v>0</v>
      </c>
      <c r="BO46" s="141">
        <f t="shared" si="25"/>
        <v>0</v>
      </c>
      <c r="BP46" s="141">
        <f t="shared" si="26"/>
        <v>0</v>
      </c>
      <c r="BQ46" s="141">
        <f t="shared" si="27"/>
        <v>0</v>
      </c>
      <c r="BR46" s="141">
        <f t="shared" si="28"/>
        <v>0</v>
      </c>
      <c r="BS46" s="141">
        <f t="shared" si="29"/>
        <v>0</v>
      </c>
      <c r="BT46" s="141">
        <f t="shared" si="30"/>
        <v>0</v>
      </c>
      <c r="BU46" s="141">
        <f t="shared" si="31"/>
        <v>0</v>
      </c>
      <c r="BV46" s="141">
        <f t="shared" si="32"/>
        <v>0</v>
      </c>
      <c r="BW46" s="141">
        <f t="shared" si="33"/>
        <v>0</v>
      </c>
      <c r="BX46" s="141">
        <f t="shared" si="34"/>
        <v>0</v>
      </c>
      <c r="BY46" s="141">
        <f t="shared" si="35"/>
        <v>0</v>
      </c>
      <c r="BZ46" s="141">
        <f t="shared" si="36"/>
        <v>0</v>
      </c>
      <c r="CA46" s="141">
        <f t="shared" si="37"/>
        <v>0</v>
      </c>
      <c r="CB46" s="141">
        <f t="shared" si="38"/>
        <v>0</v>
      </c>
      <c r="CC46" s="141">
        <f t="shared" si="39"/>
        <v>0</v>
      </c>
      <c r="CD46" s="141">
        <f t="shared" si="40"/>
        <v>0</v>
      </c>
      <c r="CE46" s="141">
        <f t="shared" si="41"/>
        <v>0</v>
      </c>
      <c r="CF46" s="141">
        <f t="shared" si="42"/>
        <v>91351</v>
      </c>
      <c r="CG46" s="141">
        <f t="shared" si="43"/>
        <v>0</v>
      </c>
      <c r="CH46" s="141">
        <f t="shared" si="44"/>
        <v>0</v>
      </c>
      <c r="CI46" s="141">
        <f t="shared" si="45"/>
        <v>0</v>
      </c>
    </row>
    <row r="47" spans="1:87" ht="12" customHeight="1">
      <c r="A47" s="142" t="s">
        <v>121</v>
      </c>
      <c r="B47" s="140" t="s">
        <v>365</v>
      </c>
      <c r="C47" s="142" t="s">
        <v>412</v>
      </c>
      <c r="D47" s="141">
        <f t="shared" si="4"/>
        <v>0</v>
      </c>
      <c r="E47" s="141">
        <f t="shared" si="5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f t="shared" si="6"/>
        <v>7006</v>
      </c>
      <c r="M47" s="141">
        <f t="shared" si="7"/>
        <v>3139</v>
      </c>
      <c r="N47" s="141">
        <v>3139</v>
      </c>
      <c r="O47" s="141">
        <v>0</v>
      </c>
      <c r="P47" s="141">
        <v>0</v>
      </c>
      <c r="Q47" s="141">
        <v>0</v>
      </c>
      <c r="R47" s="141">
        <f t="shared" si="8"/>
        <v>355</v>
      </c>
      <c r="S47" s="141">
        <v>355</v>
      </c>
      <c r="T47" s="141">
        <v>0</v>
      </c>
      <c r="U47" s="141">
        <v>0</v>
      </c>
      <c r="V47" s="141">
        <v>0</v>
      </c>
      <c r="W47" s="141">
        <f t="shared" si="9"/>
        <v>3512</v>
      </c>
      <c r="X47" s="141">
        <v>3512</v>
      </c>
      <c r="Y47" s="141">
        <v>0</v>
      </c>
      <c r="Z47" s="141">
        <v>0</v>
      </c>
      <c r="AA47" s="141">
        <v>0</v>
      </c>
      <c r="AB47" s="141">
        <v>25638</v>
      </c>
      <c r="AC47" s="141">
        <v>0</v>
      </c>
      <c r="AD47" s="141">
        <v>0</v>
      </c>
      <c r="AE47" s="141">
        <f t="shared" si="10"/>
        <v>7006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v>0</v>
      </c>
      <c r="AN47" s="141">
        <f t="shared" si="13"/>
        <v>0</v>
      </c>
      <c r="AO47" s="141">
        <f t="shared" si="14"/>
        <v>0</v>
      </c>
      <c r="AP47" s="141">
        <v>0</v>
      </c>
      <c r="AQ47" s="141">
        <v>0</v>
      </c>
      <c r="AR47" s="141">
        <v>0</v>
      </c>
      <c r="AS47" s="141">
        <v>0</v>
      </c>
      <c r="AT47" s="141">
        <f t="shared" si="15"/>
        <v>0</v>
      </c>
      <c r="AU47" s="141">
        <v>0</v>
      </c>
      <c r="AV47" s="141">
        <v>0</v>
      </c>
      <c r="AW47" s="141">
        <v>0</v>
      </c>
      <c r="AX47" s="141">
        <v>0</v>
      </c>
      <c r="AY47" s="141">
        <f t="shared" si="16"/>
        <v>0</v>
      </c>
      <c r="AZ47" s="141">
        <v>0</v>
      </c>
      <c r="BA47" s="141">
        <v>0</v>
      </c>
      <c r="BB47" s="141">
        <v>0</v>
      </c>
      <c r="BC47" s="141">
        <v>0</v>
      </c>
      <c r="BD47" s="141">
        <v>9460</v>
      </c>
      <c r="BE47" s="141">
        <v>0</v>
      </c>
      <c r="BF47" s="141">
        <v>0</v>
      </c>
      <c r="BG47" s="141">
        <f t="shared" si="17"/>
        <v>0</v>
      </c>
      <c r="BH47" s="141">
        <f t="shared" si="18"/>
        <v>0</v>
      </c>
      <c r="BI47" s="141">
        <f t="shared" si="19"/>
        <v>0</v>
      </c>
      <c r="BJ47" s="141">
        <f t="shared" si="20"/>
        <v>0</v>
      </c>
      <c r="BK47" s="141">
        <f t="shared" si="21"/>
        <v>0</v>
      </c>
      <c r="BL47" s="141">
        <f t="shared" si="22"/>
        <v>0</v>
      </c>
      <c r="BM47" s="141">
        <f t="shared" si="23"/>
        <v>0</v>
      </c>
      <c r="BN47" s="141">
        <f t="shared" si="24"/>
        <v>0</v>
      </c>
      <c r="BO47" s="141">
        <f t="shared" si="25"/>
        <v>0</v>
      </c>
      <c r="BP47" s="141">
        <f t="shared" si="26"/>
        <v>7006</v>
      </c>
      <c r="BQ47" s="141">
        <f t="shared" si="27"/>
        <v>3139</v>
      </c>
      <c r="BR47" s="141">
        <f t="shared" si="28"/>
        <v>3139</v>
      </c>
      <c r="BS47" s="141">
        <f t="shared" si="29"/>
        <v>0</v>
      </c>
      <c r="BT47" s="141">
        <f t="shared" si="30"/>
        <v>0</v>
      </c>
      <c r="BU47" s="141">
        <f t="shared" si="31"/>
        <v>0</v>
      </c>
      <c r="BV47" s="141">
        <f t="shared" si="32"/>
        <v>355</v>
      </c>
      <c r="BW47" s="141">
        <f t="shared" si="33"/>
        <v>355</v>
      </c>
      <c r="BX47" s="141">
        <f t="shared" si="34"/>
        <v>0</v>
      </c>
      <c r="BY47" s="141">
        <f t="shared" si="35"/>
        <v>0</v>
      </c>
      <c r="BZ47" s="141">
        <f t="shared" si="36"/>
        <v>0</v>
      </c>
      <c r="CA47" s="141">
        <f t="shared" si="37"/>
        <v>3512</v>
      </c>
      <c r="CB47" s="141">
        <f t="shared" si="38"/>
        <v>3512</v>
      </c>
      <c r="CC47" s="141">
        <f t="shared" si="39"/>
        <v>0</v>
      </c>
      <c r="CD47" s="141">
        <f t="shared" si="40"/>
        <v>0</v>
      </c>
      <c r="CE47" s="141">
        <f t="shared" si="41"/>
        <v>0</v>
      </c>
      <c r="CF47" s="141">
        <f t="shared" si="42"/>
        <v>35098</v>
      </c>
      <c r="CG47" s="141">
        <f t="shared" si="43"/>
        <v>0</v>
      </c>
      <c r="CH47" s="141">
        <f t="shared" si="44"/>
        <v>0</v>
      </c>
      <c r="CI47" s="141">
        <f t="shared" si="45"/>
        <v>7006</v>
      </c>
    </row>
    <row r="48" spans="1:87" ht="12" customHeight="1">
      <c r="A48" s="142" t="s">
        <v>121</v>
      </c>
      <c r="B48" s="140" t="s">
        <v>366</v>
      </c>
      <c r="C48" s="142" t="s">
        <v>413</v>
      </c>
      <c r="D48" s="141">
        <f t="shared" si="4"/>
        <v>0</v>
      </c>
      <c r="E48" s="141">
        <f t="shared" si="5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f t="shared" si="6"/>
        <v>3250</v>
      </c>
      <c r="M48" s="141">
        <f t="shared" si="7"/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f t="shared" si="8"/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f t="shared" si="9"/>
        <v>3250</v>
      </c>
      <c r="X48" s="141">
        <v>3250</v>
      </c>
      <c r="Y48" s="141">
        <v>0</v>
      </c>
      <c r="Z48" s="141">
        <v>0</v>
      </c>
      <c r="AA48" s="141">
        <v>0</v>
      </c>
      <c r="AB48" s="141">
        <v>16514</v>
      </c>
      <c r="AC48" s="141">
        <v>0</v>
      </c>
      <c r="AD48" s="141">
        <v>0</v>
      </c>
      <c r="AE48" s="141">
        <f t="shared" si="10"/>
        <v>3250</v>
      </c>
      <c r="AF48" s="141">
        <f t="shared" si="11"/>
        <v>0</v>
      </c>
      <c r="AG48" s="141">
        <f t="shared" si="12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v>0</v>
      </c>
      <c r="AN48" s="141">
        <f t="shared" si="13"/>
        <v>0</v>
      </c>
      <c r="AO48" s="141">
        <f t="shared" si="14"/>
        <v>0</v>
      </c>
      <c r="AP48" s="141">
        <v>0</v>
      </c>
      <c r="AQ48" s="141">
        <v>0</v>
      </c>
      <c r="AR48" s="141">
        <v>0</v>
      </c>
      <c r="AS48" s="141">
        <v>0</v>
      </c>
      <c r="AT48" s="141">
        <f t="shared" si="15"/>
        <v>0</v>
      </c>
      <c r="AU48" s="141">
        <v>0</v>
      </c>
      <c r="AV48" s="141">
        <v>0</v>
      </c>
      <c r="AW48" s="141">
        <v>0</v>
      </c>
      <c r="AX48" s="141">
        <v>0</v>
      </c>
      <c r="AY48" s="141">
        <f t="shared" si="16"/>
        <v>0</v>
      </c>
      <c r="AZ48" s="141">
        <v>0</v>
      </c>
      <c r="BA48" s="141">
        <v>0</v>
      </c>
      <c r="BB48" s="141">
        <v>0</v>
      </c>
      <c r="BC48" s="141">
        <v>0</v>
      </c>
      <c r="BD48" s="141">
        <v>5842</v>
      </c>
      <c r="BE48" s="141">
        <v>0</v>
      </c>
      <c r="BF48" s="141">
        <v>0</v>
      </c>
      <c r="BG48" s="141">
        <f t="shared" si="17"/>
        <v>0</v>
      </c>
      <c r="BH48" s="141">
        <f t="shared" si="18"/>
        <v>0</v>
      </c>
      <c r="BI48" s="141">
        <f t="shared" si="19"/>
        <v>0</v>
      </c>
      <c r="BJ48" s="141">
        <f t="shared" si="20"/>
        <v>0</v>
      </c>
      <c r="BK48" s="141">
        <f t="shared" si="21"/>
        <v>0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0</v>
      </c>
      <c r="BP48" s="141">
        <f t="shared" si="26"/>
        <v>3250</v>
      </c>
      <c r="BQ48" s="141">
        <f t="shared" si="27"/>
        <v>0</v>
      </c>
      <c r="BR48" s="141">
        <f t="shared" si="28"/>
        <v>0</v>
      </c>
      <c r="BS48" s="141">
        <f t="shared" si="29"/>
        <v>0</v>
      </c>
      <c r="BT48" s="141">
        <f t="shared" si="30"/>
        <v>0</v>
      </c>
      <c r="BU48" s="141">
        <f t="shared" si="31"/>
        <v>0</v>
      </c>
      <c r="BV48" s="141">
        <f t="shared" si="32"/>
        <v>0</v>
      </c>
      <c r="BW48" s="141">
        <f t="shared" si="33"/>
        <v>0</v>
      </c>
      <c r="BX48" s="141">
        <f t="shared" si="34"/>
        <v>0</v>
      </c>
      <c r="BY48" s="141">
        <f t="shared" si="35"/>
        <v>0</v>
      </c>
      <c r="BZ48" s="141">
        <f t="shared" si="36"/>
        <v>0</v>
      </c>
      <c r="CA48" s="141">
        <f t="shared" si="37"/>
        <v>3250</v>
      </c>
      <c r="CB48" s="141">
        <f t="shared" si="38"/>
        <v>3250</v>
      </c>
      <c r="CC48" s="141">
        <f t="shared" si="39"/>
        <v>0</v>
      </c>
      <c r="CD48" s="141">
        <f t="shared" si="40"/>
        <v>0</v>
      </c>
      <c r="CE48" s="141">
        <f t="shared" si="41"/>
        <v>0</v>
      </c>
      <c r="CF48" s="141">
        <f t="shared" si="42"/>
        <v>22356</v>
      </c>
      <c r="CG48" s="141">
        <f t="shared" si="43"/>
        <v>0</v>
      </c>
      <c r="CH48" s="141">
        <f t="shared" si="44"/>
        <v>0</v>
      </c>
      <c r="CI48" s="141">
        <f t="shared" si="45"/>
        <v>3250</v>
      </c>
    </row>
    <row r="49" spans="1:87" ht="12" customHeight="1">
      <c r="A49" s="142" t="s">
        <v>121</v>
      </c>
      <c r="B49" s="140" t="s">
        <v>367</v>
      </c>
      <c r="C49" s="142" t="s">
        <v>414</v>
      </c>
      <c r="D49" s="141">
        <f t="shared" si="4"/>
        <v>0</v>
      </c>
      <c r="E49" s="141">
        <f t="shared" si="5"/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f t="shared" si="6"/>
        <v>6960</v>
      </c>
      <c r="M49" s="141">
        <f t="shared" si="7"/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f t="shared" si="8"/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f t="shared" si="9"/>
        <v>6960</v>
      </c>
      <c r="X49" s="141">
        <v>6960</v>
      </c>
      <c r="Y49" s="141">
        <v>0</v>
      </c>
      <c r="Z49" s="141">
        <v>0</v>
      </c>
      <c r="AA49" s="141">
        <v>0</v>
      </c>
      <c r="AB49" s="141">
        <v>31238</v>
      </c>
      <c r="AC49" s="141">
        <v>0</v>
      </c>
      <c r="AD49" s="141">
        <v>0</v>
      </c>
      <c r="AE49" s="141">
        <f t="shared" si="10"/>
        <v>6960</v>
      </c>
      <c r="AF49" s="141">
        <f t="shared" si="11"/>
        <v>0</v>
      </c>
      <c r="AG49" s="141">
        <f t="shared" si="12"/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v>0</v>
      </c>
      <c r="AN49" s="141">
        <f t="shared" si="13"/>
        <v>0</v>
      </c>
      <c r="AO49" s="141">
        <f t="shared" si="14"/>
        <v>0</v>
      </c>
      <c r="AP49" s="141">
        <v>0</v>
      </c>
      <c r="AQ49" s="141">
        <v>0</v>
      </c>
      <c r="AR49" s="141">
        <v>0</v>
      </c>
      <c r="AS49" s="141">
        <v>0</v>
      </c>
      <c r="AT49" s="141">
        <f t="shared" si="15"/>
        <v>0</v>
      </c>
      <c r="AU49" s="141">
        <v>0</v>
      </c>
      <c r="AV49" s="141">
        <v>0</v>
      </c>
      <c r="AW49" s="141">
        <v>0</v>
      </c>
      <c r="AX49" s="141">
        <v>0</v>
      </c>
      <c r="AY49" s="141">
        <f t="shared" si="16"/>
        <v>0</v>
      </c>
      <c r="AZ49" s="141">
        <v>0</v>
      </c>
      <c r="BA49" s="141">
        <v>0</v>
      </c>
      <c r="BB49" s="141">
        <v>0</v>
      </c>
      <c r="BC49" s="141">
        <v>0</v>
      </c>
      <c r="BD49" s="141">
        <v>17405</v>
      </c>
      <c r="BE49" s="141">
        <v>0</v>
      </c>
      <c r="BF49" s="141">
        <v>0</v>
      </c>
      <c r="BG49" s="141">
        <f t="shared" si="17"/>
        <v>0</v>
      </c>
      <c r="BH49" s="141">
        <f t="shared" si="18"/>
        <v>0</v>
      </c>
      <c r="BI49" s="141">
        <f t="shared" si="19"/>
        <v>0</v>
      </c>
      <c r="BJ49" s="141">
        <f t="shared" si="20"/>
        <v>0</v>
      </c>
      <c r="BK49" s="141">
        <f t="shared" si="21"/>
        <v>0</v>
      </c>
      <c r="BL49" s="141">
        <f t="shared" si="22"/>
        <v>0</v>
      </c>
      <c r="BM49" s="141">
        <f t="shared" si="23"/>
        <v>0</v>
      </c>
      <c r="BN49" s="141">
        <f t="shared" si="24"/>
        <v>0</v>
      </c>
      <c r="BO49" s="141">
        <f t="shared" si="25"/>
        <v>0</v>
      </c>
      <c r="BP49" s="141">
        <f t="shared" si="26"/>
        <v>6960</v>
      </c>
      <c r="BQ49" s="141">
        <f t="shared" si="27"/>
        <v>0</v>
      </c>
      <c r="BR49" s="141">
        <f t="shared" si="28"/>
        <v>0</v>
      </c>
      <c r="BS49" s="141">
        <f t="shared" si="29"/>
        <v>0</v>
      </c>
      <c r="BT49" s="141">
        <f t="shared" si="30"/>
        <v>0</v>
      </c>
      <c r="BU49" s="141">
        <f t="shared" si="31"/>
        <v>0</v>
      </c>
      <c r="BV49" s="141">
        <f t="shared" si="32"/>
        <v>0</v>
      </c>
      <c r="BW49" s="141">
        <f t="shared" si="33"/>
        <v>0</v>
      </c>
      <c r="BX49" s="141">
        <f t="shared" si="34"/>
        <v>0</v>
      </c>
      <c r="BY49" s="141">
        <f t="shared" si="35"/>
        <v>0</v>
      </c>
      <c r="BZ49" s="141">
        <f t="shared" si="36"/>
        <v>0</v>
      </c>
      <c r="CA49" s="141">
        <f t="shared" si="37"/>
        <v>6960</v>
      </c>
      <c r="CB49" s="141">
        <f t="shared" si="38"/>
        <v>6960</v>
      </c>
      <c r="CC49" s="141">
        <f t="shared" si="39"/>
        <v>0</v>
      </c>
      <c r="CD49" s="141">
        <f t="shared" si="40"/>
        <v>0</v>
      </c>
      <c r="CE49" s="141">
        <f t="shared" si="41"/>
        <v>0</v>
      </c>
      <c r="CF49" s="141">
        <f t="shared" si="42"/>
        <v>48643</v>
      </c>
      <c r="CG49" s="141">
        <f t="shared" si="43"/>
        <v>0</v>
      </c>
      <c r="CH49" s="141">
        <f t="shared" si="44"/>
        <v>0</v>
      </c>
      <c r="CI49" s="141">
        <f t="shared" si="45"/>
        <v>6960</v>
      </c>
    </row>
    <row r="50" spans="1:87" ht="12" customHeight="1">
      <c r="A50" s="142" t="s">
        <v>121</v>
      </c>
      <c r="B50" s="140" t="s">
        <v>368</v>
      </c>
      <c r="C50" s="142" t="s">
        <v>415</v>
      </c>
      <c r="D50" s="141">
        <f t="shared" si="4"/>
        <v>0</v>
      </c>
      <c r="E50" s="141">
        <f t="shared" si="5"/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f t="shared" si="6"/>
        <v>10325</v>
      </c>
      <c r="M50" s="141">
        <f t="shared" si="7"/>
        <v>3991</v>
      </c>
      <c r="N50" s="141">
        <v>3991</v>
      </c>
      <c r="O50" s="141">
        <v>0</v>
      </c>
      <c r="P50" s="141">
        <v>0</v>
      </c>
      <c r="Q50" s="141">
        <v>0</v>
      </c>
      <c r="R50" s="141">
        <f t="shared" si="8"/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f t="shared" si="9"/>
        <v>6334</v>
      </c>
      <c r="X50" s="141">
        <v>6334</v>
      </c>
      <c r="Y50" s="141">
        <v>0</v>
      </c>
      <c r="Z50" s="141">
        <v>0</v>
      </c>
      <c r="AA50" s="141">
        <v>0</v>
      </c>
      <c r="AB50" s="141">
        <v>13716</v>
      </c>
      <c r="AC50" s="141">
        <v>0</v>
      </c>
      <c r="AD50" s="141">
        <v>0</v>
      </c>
      <c r="AE50" s="141">
        <f t="shared" si="10"/>
        <v>10325</v>
      </c>
      <c r="AF50" s="141">
        <f t="shared" si="11"/>
        <v>0</v>
      </c>
      <c r="AG50" s="141">
        <f t="shared" si="12"/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>
        <v>0</v>
      </c>
      <c r="AN50" s="141">
        <f t="shared" si="13"/>
        <v>0</v>
      </c>
      <c r="AO50" s="141">
        <f t="shared" si="14"/>
        <v>0</v>
      </c>
      <c r="AP50" s="141">
        <v>0</v>
      </c>
      <c r="AQ50" s="141">
        <v>0</v>
      </c>
      <c r="AR50" s="141">
        <v>0</v>
      </c>
      <c r="AS50" s="141">
        <v>0</v>
      </c>
      <c r="AT50" s="141">
        <f t="shared" si="15"/>
        <v>0</v>
      </c>
      <c r="AU50" s="141">
        <v>0</v>
      </c>
      <c r="AV50" s="141">
        <v>0</v>
      </c>
      <c r="AW50" s="141">
        <v>0</v>
      </c>
      <c r="AX50" s="141">
        <v>0</v>
      </c>
      <c r="AY50" s="141">
        <f t="shared" si="16"/>
        <v>0</v>
      </c>
      <c r="AZ50" s="141">
        <v>0</v>
      </c>
      <c r="BA50" s="141">
        <v>0</v>
      </c>
      <c r="BB50" s="141">
        <v>0</v>
      </c>
      <c r="BC50" s="141">
        <v>0</v>
      </c>
      <c r="BD50" s="141">
        <v>6473</v>
      </c>
      <c r="BE50" s="141">
        <v>0</v>
      </c>
      <c r="BF50" s="141">
        <v>0</v>
      </c>
      <c r="BG50" s="141">
        <f t="shared" si="17"/>
        <v>0</v>
      </c>
      <c r="BH50" s="141">
        <f t="shared" si="18"/>
        <v>0</v>
      </c>
      <c r="BI50" s="141">
        <f t="shared" si="19"/>
        <v>0</v>
      </c>
      <c r="BJ50" s="141">
        <f t="shared" si="20"/>
        <v>0</v>
      </c>
      <c r="BK50" s="141">
        <f t="shared" si="21"/>
        <v>0</v>
      </c>
      <c r="BL50" s="141">
        <f t="shared" si="22"/>
        <v>0</v>
      </c>
      <c r="BM50" s="141">
        <f t="shared" si="23"/>
        <v>0</v>
      </c>
      <c r="BN50" s="141">
        <f t="shared" si="24"/>
        <v>0</v>
      </c>
      <c r="BO50" s="141">
        <f t="shared" si="25"/>
        <v>0</v>
      </c>
      <c r="BP50" s="141">
        <f t="shared" si="26"/>
        <v>10325</v>
      </c>
      <c r="BQ50" s="141">
        <f t="shared" si="27"/>
        <v>3991</v>
      </c>
      <c r="BR50" s="141">
        <f t="shared" si="28"/>
        <v>3991</v>
      </c>
      <c r="BS50" s="141">
        <f t="shared" si="29"/>
        <v>0</v>
      </c>
      <c r="BT50" s="141">
        <f t="shared" si="30"/>
        <v>0</v>
      </c>
      <c r="BU50" s="141">
        <f t="shared" si="31"/>
        <v>0</v>
      </c>
      <c r="BV50" s="141">
        <f t="shared" si="32"/>
        <v>0</v>
      </c>
      <c r="BW50" s="141">
        <f t="shared" si="33"/>
        <v>0</v>
      </c>
      <c r="BX50" s="141">
        <f t="shared" si="34"/>
        <v>0</v>
      </c>
      <c r="BY50" s="141">
        <f t="shared" si="35"/>
        <v>0</v>
      </c>
      <c r="BZ50" s="141">
        <f t="shared" si="36"/>
        <v>0</v>
      </c>
      <c r="CA50" s="141">
        <f t="shared" si="37"/>
        <v>6334</v>
      </c>
      <c r="CB50" s="141">
        <f t="shared" si="38"/>
        <v>6334</v>
      </c>
      <c r="CC50" s="141">
        <f t="shared" si="39"/>
        <v>0</v>
      </c>
      <c r="CD50" s="141">
        <f t="shared" si="40"/>
        <v>0</v>
      </c>
      <c r="CE50" s="141">
        <f t="shared" si="41"/>
        <v>0</v>
      </c>
      <c r="CF50" s="141">
        <f t="shared" si="42"/>
        <v>20189</v>
      </c>
      <c r="CG50" s="141">
        <f t="shared" si="43"/>
        <v>0</v>
      </c>
      <c r="CH50" s="141">
        <f t="shared" si="44"/>
        <v>0</v>
      </c>
      <c r="CI50" s="141">
        <f t="shared" si="45"/>
        <v>10325</v>
      </c>
    </row>
    <row r="51" spans="1:87" ht="12" customHeight="1">
      <c r="A51" s="142" t="s">
        <v>121</v>
      </c>
      <c r="B51" s="140" t="s">
        <v>369</v>
      </c>
      <c r="C51" s="142" t="s">
        <v>416</v>
      </c>
      <c r="D51" s="141">
        <f t="shared" si="4"/>
        <v>0</v>
      </c>
      <c r="E51" s="141">
        <f t="shared" si="5"/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f t="shared" si="6"/>
        <v>0</v>
      </c>
      <c r="M51" s="141">
        <f t="shared" si="7"/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f t="shared" si="8"/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f t="shared" si="9"/>
        <v>0</v>
      </c>
      <c r="X51" s="141">
        <v>0</v>
      </c>
      <c r="Y51" s="141">
        <v>0</v>
      </c>
      <c r="Z51" s="141">
        <v>0</v>
      </c>
      <c r="AA51" s="141">
        <v>0</v>
      </c>
      <c r="AB51" s="141">
        <v>23441</v>
      </c>
      <c r="AC51" s="141">
        <v>0</v>
      </c>
      <c r="AD51" s="141">
        <v>0</v>
      </c>
      <c r="AE51" s="141">
        <f t="shared" si="10"/>
        <v>0</v>
      </c>
      <c r="AF51" s="141">
        <f t="shared" si="11"/>
        <v>0</v>
      </c>
      <c r="AG51" s="141">
        <f t="shared" si="12"/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v>0</v>
      </c>
      <c r="AN51" s="141">
        <f t="shared" si="13"/>
        <v>0</v>
      </c>
      <c r="AO51" s="141">
        <f t="shared" si="14"/>
        <v>0</v>
      </c>
      <c r="AP51" s="141">
        <v>0</v>
      </c>
      <c r="AQ51" s="141">
        <v>0</v>
      </c>
      <c r="AR51" s="141">
        <v>0</v>
      </c>
      <c r="AS51" s="141">
        <v>0</v>
      </c>
      <c r="AT51" s="141">
        <f t="shared" si="15"/>
        <v>0</v>
      </c>
      <c r="AU51" s="141">
        <v>0</v>
      </c>
      <c r="AV51" s="141">
        <v>0</v>
      </c>
      <c r="AW51" s="141">
        <v>0</v>
      </c>
      <c r="AX51" s="141">
        <v>0</v>
      </c>
      <c r="AY51" s="141">
        <f t="shared" si="16"/>
        <v>0</v>
      </c>
      <c r="AZ51" s="141">
        <v>0</v>
      </c>
      <c r="BA51" s="141">
        <v>0</v>
      </c>
      <c r="BB51" s="141">
        <v>0</v>
      </c>
      <c r="BC51" s="141">
        <v>0</v>
      </c>
      <c r="BD51" s="141">
        <v>9839</v>
      </c>
      <c r="BE51" s="141">
        <v>0</v>
      </c>
      <c r="BF51" s="141">
        <v>0</v>
      </c>
      <c r="BG51" s="141">
        <f t="shared" si="17"/>
        <v>0</v>
      </c>
      <c r="BH51" s="141">
        <f t="shared" si="18"/>
        <v>0</v>
      </c>
      <c r="BI51" s="141">
        <f t="shared" si="19"/>
        <v>0</v>
      </c>
      <c r="BJ51" s="141">
        <f t="shared" si="20"/>
        <v>0</v>
      </c>
      <c r="BK51" s="141">
        <f t="shared" si="21"/>
        <v>0</v>
      </c>
      <c r="BL51" s="141">
        <f t="shared" si="22"/>
        <v>0</v>
      </c>
      <c r="BM51" s="141">
        <f t="shared" si="23"/>
        <v>0</v>
      </c>
      <c r="BN51" s="141">
        <f t="shared" si="24"/>
        <v>0</v>
      </c>
      <c r="BO51" s="141">
        <f t="shared" si="25"/>
        <v>0</v>
      </c>
      <c r="BP51" s="141">
        <f t="shared" si="26"/>
        <v>0</v>
      </c>
      <c r="BQ51" s="141">
        <f t="shared" si="27"/>
        <v>0</v>
      </c>
      <c r="BR51" s="141">
        <f t="shared" si="28"/>
        <v>0</v>
      </c>
      <c r="BS51" s="141">
        <f t="shared" si="29"/>
        <v>0</v>
      </c>
      <c r="BT51" s="141">
        <f t="shared" si="30"/>
        <v>0</v>
      </c>
      <c r="BU51" s="141">
        <f t="shared" si="31"/>
        <v>0</v>
      </c>
      <c r="BV51" s="141">
        <f t="shared" si="32"/>
        <v>0</v>
      </c>
      <c r="BW51" s="141">
        <f t="shared" si="33"/>
        <v>0</v>
      </c>
      <c r="BX51" s="141">
        <f t="shared" si="34"/>
        <v>0</v>
      </c>
      <c r="BY51" s="141">
        <f t="shared" si="35"/>
        <v>0</v>
      </c>
      <c r="BZ51" s="141">
        <f t="shared" si="36"/>
        <v>0</v>
      </c>
      <c r="CA51" s="141">
        <f t="shared" si="37"/>
        <v>0</v>
      </c>
      <c r="CB51" s="141">
        <f t="shared" si="38"/>
        <v>0</v>
      </c>
      <c r="CC51" s="141">
        <f t="shared" si="39"/>
        <v>0</v>
      </c>
      <c r="CD51" s="141">
        <f t="shared" si="40"/>
        <v>0</v>
      </c>
      <c r="CE51" s="141">
        <f t="shared" si="41"/>
        <v>0</v>
      </c>
      <c r="CF51" s="141">
        <f t="shared" si="42"/>
        <v>33280</v>
      </c>
      <c r="CG51" s="141">
        <f t="shared" si="43"/>
        <v>0</v>
      </c>
      <c r="CH51" s="141">
        <f t="shared" si="44"/>
        <v>0</v>
      </c>
      <c r="CI51" s="141">
        <f t="shared" si="45"/>
        <v>0</v>
      </c>
    </row>
    <row r="52" spans="1:87" ht="12" customHeight="1">
      <c r="A52" s="142" t="s">
        <v>121</v>
      </c>
      <c r="B52" s="140" t="s">
        <v>370</v>
      </c>
      <c r="C52" s="142" t="s">
        <v>417</v>
      </c>
      <c r="D52" s="141">
        <f t="shared" si="4"/>
        <v>0</v>
      </c>
      <c r="E52" s="141">
        <f t="shared" si="5"/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f t="shared" si="6"/>
        <v>12200</v>
      </c>
      <c r="M52" s="141">
        <f t="shared" si="7"/>
        <v>2000</v>
      </c>
      <c r="N52" s="141">
        <v>2000</v>
      </c>
      <c r="O52" s="141">
        <v>0</v>
      </c>
      <c r="P52" s="141">
        <v>0</v>
      </c>
      <c r="Q52" s="141">
        <v>0</v>
      </c>
      <c r="R52" s="141">
        <f t="shared" si="8"/>
        <v>0</v>
      </c>
      <c r="S52" s="141">
        <v>0</v>
      </c>
      <c r="T52" s="141">
        <v>0</v>
      </c>
      <c r="U52" s="141">
        <v>0</v>
      </c>
      <c r="V52" s="141">
        <v>0</v>
      </c>
      <c r="W52" s="141">
        <f t="shared" si="9"/>
        <v>10200</v>
      </c>
      <c r="X52" s="141">
        <v>10200</v>
      </c>
      <c r="Y52" s="141">
        <v>0</v>
      </c>
      <c r="Z52" s="141">
        <v>0</v>
      </c>
      <c r="AA52" s="141">
        <v>0</v>
      </c>
      <c r="AB52" s="141">
        <v>24387</v>
      </c>
      <c r="AC52" s="141">
        <v>0</v>
      </c>
      <c r="AD52" s="141">
        <v>2</v>
      </c>
      <c r="AE52" s="141">
        <f t="shared" si="10"/>
        <v>12202</v>
      </c>
      <c r="AF52" s="141">
        <f t="shared" si="11"/>
        <v>0</v>
      </c>
      <c r="AG52" s="141">
        <f t="shared" si="12"/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v>0</v>
      </c>
      <c r="AN52" s="141">
        <f t="shared" si="13"/>
        <v>1000</v>
      </c>
      <c r="AO52" s="141">
        <f t="shared" si="14"/>
        <v>1000</v>
      </c>
      <c r="AP52" s="141">
        <v>1000</v>
      </c>
      <c r="AQ52" s="141">
        <v>0</v>
      </c>
      <c r="AR52" s="141">
        <v>0</v>
      </c>
      <c r="AS52" s="141">
        <v>0</v>
      </c>
      <c r="AT52" s="141">
        <f t="shared" si="15"/>
        <v>0</v>
      </c>
      <c r="AU52" s="141">
        <v>0</v>
      </c>
      <c r="AV52" s="141">
        <v>0</v>
      </c>
      <c r="AW52" s="141">
        <v>0</v>
      </c>
      <c r="AX52" s="141">
        <v>0</v>
      </c>
      <c r="AY52" s="141">
        <f t="shared" si="16"/>
        <v>0</v>
      </c>
      <c r="AZ52" s="141">
        <v>0</v>
      </c>
      <c r="BA52" s="141">
        <v>0</v>
      </c>
      <c r="BB52" s="141">
        <v>0</v>
      </c>
      <c r="BC52" s="141">
        <v>0</v>
      </c>
      <c r="BD52" s="141">
        <v>13311</v>
      </c>
      <c r="BE52" s="141">
        <v>0</v>
      </c>
      <c r="BF52" s="141">
        <v>0</v>
      </c>
      <c r="BG52" s="141">
        <f t="shared" si="17"/>
        <v>1000</v>
      </c>
      <c r="BH52" s="141">
        <f t="shared" si="18"/>
        <v>0</v>
      </c>
      <c r="BI52" s="141">
        <f t="shared" si="19"/>
        <v>0</v>
      </c>
      <c r="BJ52" s="141">
        <f t="shared" si="20"/>
        <v>0</v>
      </c>
      <c r="BK52" s="141">
        <f t="shared" si="21"/>
        <v>0</v>
      </c>
      <c r="BL52" s="141">
        <f t="shared" si="22"/>
        <v>0</v>
      </c>
      <c r="BM52" s="141">
        <f t="shared" si="23"/>
        <v>0</v>
      </c>
      <c r="BN52" s="141">
        <f t="shared" si="24"/>
        <v>0</v>
      </c>
      <c r="BO52" s="141">
        <f t="shared" si="25"/>
        <v>0</v>
      </c>
      <c r="BP52" s="141">
        <f t="shared" si="26"/>
        <v>13200</v>
      </c>
      <c r="BQ52" s="141">
        <f t="shared" si="27"/>
        <v>3000</v>
      </c>
      <c r="BR52" s="141">
        <f t="shared" si="28"/>
        <v>3000</v>
      </c>
      <c r="BS52" s="141">
        <f t="shared" si="29"/>
        <v>0</v>
      </c>
      <c r="BT52" s="141">
        <f t="shared" si="30"/>
        <v>0</v>
      </c>
      <c r="BU52" s="141">
        <f t="shared" si="31"/>
        <v>0</v>
      </c>
      <c r="BV52" s="141">
        <f t="shared" si="32"/>
        <v>0</v>
      </c>
      <c r="BW52" s="141">
        <f t="shared" si="33"/>
        <v>0</v>
      </c>
      <c r="BX52" s="141">
        <f t="shared" si="34"/>
        <v>0</v>
      </c>
      <c r="BY52" s="141">
        <f t="shared" si="35"/>
        <v>0</v>
      </c>
      <c r="BZ52" s="141">
        <f t="shared" si="36"/>
        <v>0</v>
      </c>
      <c r="CA52" s="141">
        <f t="shared" si="37"/>
        <v>10200</v>
      </c>
      <c r="CB52" s="141">
        <f t="shared" si="38"/>
        <v>10200</v>
      </c>
      <c r="CC52" s="141">
        <f t="shared" si="39"/>
        <v>0</v>
      </c>
      <c r="CD52" s="141">
        <f t="shared" si="40"/>
        <v>0</v>
      </c>
      <c r="CE52" s="141">
        <f t="shared" si="41"/>
        <v>0</v>
      </c>
      <c r="CF52" s="141">
        <f t="shared" si="42"/>
        <v>37698</v>
      </c>
      <c r="CG52" s="141">
        <f t="shared" si="43"/>
        <v>0</v>
      </c>
      <c r="CH52" s="141">
        <f t="shared" si="44"/>
        <v>2</v>
      </c>
      <c r="CI52" s="141">
        <f t="shared" si="45"/>
        <v>13202</v>
      </c>
    </row>
    <row r="53" spans="1:87" ht="12" customHeight="1">
      <c r="A53" s="142" t="s">
        <v>121</v>
      </c>
      <c r="B53" s="140" t="s">
        <v>371</v>
      </c>
      <c r="C53" s="142" t="s">
        <v>418</v>
      </c>
      <c r="D53" s="141">
        <f t="shared" si="4"/>
        <v>0</v>
      </c>
      <c r="E53" s="141">
        <f t="shared" si="5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f t="shared" si="6"/>
        <v>26796</v>
      </c>
      <c r="M53" s="141">
        <f t="shared" si="7"/>
        <v>3098</v>
      </c>
      <c r="N53" s="141">
        <v>3098</v>
      </c>
      <c r="O53" s="141">
        <v>0</v>
      </c>
      <c r="P53" s="141">
        <v>0</v>
      </c>
      <c r="Q53" s="141">
        <v>0</v>
      </c>
      <c r="R53" s="141">
        <f t="shared" si="8"/>
        <v>0</v>
      </c>
      <c r="S53" s="141">
        <v>0</v>
      </c>
      <c r="T53" s="141">
        <v>0</v>
      </c>
      <c r="U53" s="141">
        <v>0</v>
      </c>
      <c r="V53" s="141">
        <v>0</v>
      </c>
      <c r="W53" s="141">
        <f t="shared" si="9"/>
        <v>23698</v>
      </c>
      <c r="X53" s="141">
        <v>4266</v>
      </c>
      <c r="Y53" s="141">
        <v>0</v>
      </c>
      <c r="Z53" s="141">
        <v>0</v>
      </c>
      <c r="AA53" s="141">
        <v>19432</v>
      </c>
      <c r="AB53" s="141">
        <v>99046</v>
      </c>
      <c r="AC53" s="141">
        <v>0</v>
      </c>
      <c r="AD53" s="141">
        <v>0</v>
      </c>
      <c r="AE53" s="141">
        <f t="shared" si="10"/>
        <v>26796</v>
      </c>
      <c r="AF53" s="141">
        <f t="shared" si="11"/>
        <v>0</v>
      </c>
      <c r="AG53" s="141">
        <f t="shared" si="12"/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v>0</v>
      </c>
      <c r="AN53" s="141">
        <f t="shared" si="13"/>
        <v>0</v>
      </c>
      <c r="AO53" s="141">
        <f t="shared" si="14"/>
        <v>0</v>
      </c>
      <c r="AP53" s="141">
        <v>0</v>
      </c>
      <c r="AQ53" s="141">
        <v>0</v>
      </c>
      <c r="AR53" s="141">
        <v>0</v>
      </c>
      <c r="AS53" s="141">
        <v>0</v>
      </c>
      <c r="AT53" s="141">
        <f t="shared" si="15"/>
        <v>0</v>
      </c>
      <c r="AU53" s="141">
        <v>0</v>
      </c>
      <c r="AV53" s="141">
        <v>0</v>
      </c>
      <c r="AW53" s="141">
        <v>0</v>
      </c>
      <c r="AX53" s="141">
        <v>0</v>
      </c>
      <c r="AY53" s="141">
        <f t="shared" si="16"/>
        <v>0</v>
      </c>
      <c r="AZ53" s="141">
        <v>0</v>
      </c>
      <c r="BA53" s="141">
        <v>0</v>
      </c>
      <c r="BB53" s="141">
        <v>0</v>
      </c>
      <c r="BC53" s="141">
        <v>0</v>
      </c>
      <c r="BD53" s="141">
        <v>26576</v>
      </c>
      <c r="BE53" s="141">
        <v>0</v>
      </c>
      <c r="BF53" s="141">
        <v>0</v>
      </c>
      <c r="BG53" s="141">
        <f t="shared" si="17"/>
        <v>0</v>
      </c>
      <c r="BH53" s="141">
        <f t="shared" si="18"/>
        <v>0</v>
      </c>
      <c r="BI53" s="141">
        <f t="shared" si="19"/>
        <v>0</v>
      </c>
      <c r="BJ53" s="141">
        <f t="shared" si="20"/>
        <v>0</v>
      </c>
      <c r="BK53" s="141">
        <f t="shared" si="21"/>
        <v>0</v>
      </c>
      <c r="BL53" s="141">
        <f t="shared" si="22"/>
        <v>0</v>
      </c>
      <c r="BM53" s="141">
        <f t="shared" si="23"/>
        <v>0</v>
      </c>
      <c r="BN53" s="141">
        <f t="shared" si="24"/>
        <v>0</v>
      </c>
      <c r="BO53" s="141">
        <f t="shared" si="25"/>
        <v>0</v>
      </c>
      <c r="BP53" s="141">
        <f t="shared" si="26"/>
        <v>26796</v>
      </c>
      <c r="BQ53" s="141">
        <f t="shared" si="27"/>
        <v>3098</v>
      </c>
      <c r="BR53" s="141">
        <f t="shared" si="28"/>
        <v>3098</v>
      </c>
      <c r="BS53" s="141">
        <f t="shared" si="29"/>
        <v>0</v>
      </c>
      <c r="BT53" s="141">
        <f t="shared" si="30"/>
        <v>0</v>
      </c>
      <c r="BU53" s="141">
        <f t="shared" si="31"/>
        <v>0</v>
      </c>
      <c r="BV53" s="141">
        <f t="shared" si="32"/>
        <v>0</v>
      </c>
      <c r="BW53" s="141">
        <f t="shared" si="33"/>
        <v>0</v>
      </c>
      <c r="BX53" s="141">
        <f t="shared" si="34"/>
        <v>0</v>
      </c>
      <c r="BY53" s="141">
        <f t="shared" si="35"/>
        <v>0</v>
      </c>
      <c r="BZ53" s="141">
        <f t="shared" si="36"/>
        <v>0</v>
      </c>
      <c r="CA53" s="141">
        <f t="shared" si="37"/>
        <v>23698</v>
      </c>
      <c r="CB53" s="141">
        <f t="shared" si="38"/>
        <v>4266</v>
      </c>
      <c r="CC53" s="141">
        <f t="shared" si="39"/>
        <v>0</v>
      </c>
      <c r="CD53" s="141">
        <f t="shared" si="40"/>
        <v>0</v>
      </c>
      <c r="CE53" s="141">
        <f t="shared" si="41"/>
        <v>19432</v>
      </c>
      <c r="CF53" s="141">
        <f t="shared" si="42"/>
        <v>125622</v>
      </c>
      <c r="CG53" s="141">
        <f t="shared" si="43"/>
        <v>0</v>
      </c>
      <c r="CH53" s="141">
        <f t="shared" si="44"/>
        <v>0</v>
      </c>
      <c r="CI53" s="141">
        <f t="shared" si="45"/>
        <v>26796</v>
      </c>
    </row>
    <row r="54" spans="1:87" ht="12" customHeight="1">
      <c r="A54" s="142" t="s">
        <v>121</v>
      </c>
      <c r="B54" s="140" t="s">
        <v>372</v>
      </c>
      <c r="C54" s="142" t="s">
        <v>419</v>
      </c>
      <c r="D54" s="141">
        <f t="shared" si="4"/>
        <v>0</v>
      </c>
      <c r="E54" s="141">
        <f t="shared" si="5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8083</v>
      </c>
      <c r="L54" s="141">
        <f t="shared" si="6"/>
        <v>30059</v>
      </c>
      <c r="M54" s="141">
        <f t="shared" si="7"/>
        <v>17</v>
      </c>
      <c r="N54" s="141">
        <v>17</v>
      </c>
      <c r="O54" s="141">
        <v>0</v>
      </c>
      <c r="P54" s="141">
        <v>0</v>
      </c>
      <c r="Q54" s="141">
        <v>0</v>
      </c>
      <c r="R54" s="141">
        <f t="shared" si="8"/>
        <v>867</v>
      </c>
      <c r="S54" s="141">
        <v>10</v>
      </c>
      <c r="T54" s="141">
        <v>857</v>
      </c>
      <c r="U54" s="141">
        <v>0</v>
      </c>
      <c r="V54" s="141">
        <v>0</v>
      </c>
      <c r="W54" s="141">
        <f t="shared" si="9"/>
        <v>29175</v>
      </c>
      <c r="X54" s="141">
        <v>28024</v>
      </c>
      <c r="Y54" s="141">
        <v>1151</v>
      </c>
      <c r="Z54" s="141">
        <v>0</v>
      </c>
      <c r="AA54" s="141">
        <v>0</v>
      </c>
      <c r="AB54" s="141">
        <v>46412</v>
      </c>
      <c r="AC54" s="141">
        <v>0</v>
      </c>
      <c r="AD54" s="141">
        <v>6101</v>
      </c>
      <c r="AE54" s="141">
        <f t="shared" si="10"/>
        <v>36160</v>
      </c>
      <c r="AF54" s="141">
        <f t="shared" si="11"/>
        <v>0</v>
      </c>
      <c r="AG54" s="141">
        <f t="shared" si="12"/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>
        <v>0</v>
      </c>
      <c r="AN54" s="141">
        <f t="shared" si="13"/>
        <v>0</v>
      </c>
      <c r="AO54" s="141">
        <f t="shared" si="14"/>
        <v>0</v>
      </c>
      <c r="AP54" s="141">
        <v>0</v>
      </c>
      <c r="AQ54" s="141">
        <v>0</v>
      </c>
      <c r="AR54" s="141">
        <v>0</v>
      </c>
      <c r="AS54" s="141">
        <v>0</v>
      </c>
      <c r="AT54" s="141">
        <f t="shared" si="15"/>
        <v>0</v>
      </c>
      <c r="AU54" s="141">
        <v>0</v>
      </c>
      <c r="AV54" s="141">
        <v>0</v>
      </c>
      <c r="AW54" s="141">
        <v>0</v>
      </c>
      <c r="AX54" s="141">
        <v>0</v>
      </c>
      <c r="AY54" s="141">
        <f t="shared" si="16"/>
        <v>0</v>
      </c>
      <c r="AZ54" s="141">
        <v>0</v>
      </c>
      <c r="BA54" s="141">
        <v>0</v>
      </c>
      <c r="BB54" s="141">
        <v>0</v>
      </c>
      <c r="BC54" s="141">
        <v>0</v>
      </c>
      <c r="BD54" s="141">
        <v>0</v>
      </c>
      <c r="BE54" s="141">
        <v>0</v>
      </c>
      <c r="BF54" s="141">
        <v>0</v>
      </c>
      <c r="BG54" s="141">
        <f t="shared" si="17"/>
        <v>0</v>
      </c>
      <c r="BH54" s="141">
        <f t="shared" si="18"/>
        <v>0</v>
      </c>
      <c r="BI54" s="141">
        <f t="shared" si="19"/>
        <v>0</v>
      </c>
      <c r="BJ54" s="141">
        <f t="shared" si="20"/>
        <v>0</v>
      </c>
      <c r="BK54" s="141">
        <f t="shared" si="21"/>
        <v>0</v>
      </c>
      <c r="BL54" s="141">
        <f t="shared" si="22"/>
        <v>0</v>
      </c>
      <c r="BM54" s="141">
        <f t="shared" si="23"/>
        <v>0</v>
      </c>
      <c r="BN54" s="141">
        <f t="shared" si="24"/>
        <v>0</v>
      </c>
      <c r="BO54" s="141">
        <f t="shared" si="25"/>
        <v>8083</v>
      </c>
      <c r="BP54" s="141">
        <f t="shared" si="26"/>
        <v>30059</v>
      </c>
      <c r="BQ54" s="141">
        <f t="shared" si="27"/>
        <v>17</v>
      </c>
      <c r="BR54" s="141">
        <f t="shared" si="28"/>
        <v>17</v>
      </c>
      <c r="BS54" s="141">
        <f t="shared" si="29"/>
        <v>0</v>
      </c>
      <c r="BT54" s="141">
        <f t="shared" si="30"/>
        <v>0</v>
      </c>
      <c r="BU54" s="141">
        <f t="shared" si="31"/>
        <v>0</v>
      </c>
      <c r="BV54" s="141">
        <f t="shared" si="32"/>
        <v>867</v>
      </c>
      <c r="BW54" s="141">
        <f t="shared" si="33"/>
        <v>10</v>
      </c>
      <c r="BX54" s="141">
        <f t="shared" si="34"/>
        <v>857</v>
      </c>
      <c r="BY54" s="141">
        <f t="shared" si="35"/>
        <v>0</v>
      </c>
      <c r="BZ54" s="141">
        <f t="shared" si="36"/>
        <v>0</v>
      </c>
      <c r="CA54" s="141">
        <f t="shared" si="37"/>
        <v>29175</v>
      </c>
      <c r="CB54" s="141">
        <f t="shared" si="38"/>
        <v>28024</v>
      </c>
      <c r="CC54" s="141">
        <f t="shared" si="39"/>
        <v>1151</v>
      </c>
      <c r="CD54" s="141">
        <f t="shared" si="40"/>
        <v>0</v>
      </c>
      <c r="CE54" s="141">
        <f t="shared" si="41"/>
        <v>0</v>
      </c>
      <c r="CF54" s="141">
        <f t="shared" si="42"/>
        <v>46412</v>
      </c>
      <c r="CG54" s="141">
        <f t="shared" si="43"/>
        <v>0</v>
      </c>
      <c r="CH54" s="141">
        <f t="shared" si="44"/>
        <v>6101</v>
      </c>
      <c r="CI54" s="141">
        <f t="shared" si="45"/>
        <v>36160</v>
      </c>
    </row>
    <row r="55" spans="1:87" ht="12" customHeight="1">
      <c r="A55" s="142" t="s">
        <v>121</v>
      </c>
      <c r="B55" s="140" t="s">
        <v>421</v>
      </c>
      <c r="C55" s="142" t="s">
        <v>435</v>
      </c>
      <c r="D55" s="141">
        <f t="shared" si="4"/>
        <v>0</v>
      </c>
      <c r="E55" s="141">
        <f t="shared" si="5"/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/>
      <c r="L55" s="141">
        <f t="shared" si="6"/>
        <v>757580</v>
      </c>
      <c r="M55" s="141">
        <f t="shared" si="7"/>
        <v>194568</v>
      </c>
      <c r="N55" s="141">
        <v>159483</v>
      </c>
      <c r="O55" s="141">
        <v>0</v>
      </c>
      <c r="P55" s="141">
        <v>28233</v>
      </c>
      <c r="Q55" s="141">
        <v>6852</v>
      </c>
      <c r="R55" s="141">
        <f t="shared" si="8"/>
        <v>0</v>
      </c>
      <c r="S55" s="141">
        <v>0</v>
      </c>
      <c r="T55" s="141">
        <v>0</v>
      </c>
      <c r="U55" s="141">
        <v>0</v>
      </c>
      <c r="V55" s="141">
        <v>0</v>
      </c>
      <c r="W55" s="141">
        <f t="shared" si="9"/>
        <v>563012</v>
      </c>
      <c r="X55" s="141">
        <v>0</v>
      </c>
      <c r="Y55" s="141">
        <v>545549</v>
      </c>
      <c r="Z55" s="141">
        <v>17463</v>
      </c>
      <c r="AA55" s="141">
        <v>0</v>
      </c>
      <c r="AB55" s="141"/>
      <c r="AC55" s="141">
        <v>0</v>
      </c>
      <c r="AD55" s="141">
        <v>545</v>
      </c>
      <c r="AE55" s="141">
        <f t="shared" si="10"/>
        <v>758125</v>
      </c>
      <c r="AF55" s="141">
        <f t="shared" si="11"/>
        <v>0</v>
      </c>
      <c r="AG55" s="141">
        <f t="shared" si="12"/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/>
      <c r="AN55" s="141">
        <f t="shared" si="13"/>
        <v>0</v>
      </c>
      <c r="AO55" s="141">
        <f t="shared" si="14"/>
        <v>0</v>
      </c>
      <c r="AP55" s="141">
        <v>0</v>
      </c>
      <c r="AQ55" s="141">
        <v>0</v>
      </c>
      <c r="AR55" s="141">
        <v>0</v>
      </c>
      <c r="AS55" s="141">
        <v>0</v>
      </c>
      <c r="AT55" s="141">
        <f t="shared" si="15"/>
        <v>0</v>
      </c>
      <c r="AU55" s="141">
        <v>0</v>
      </c>
      <c r="AV55" s="141">
        <v>0</v>
      </c>
      <c r="AW55" s="141">
        <v>0</v>
      </c>
      <c r="AX55" s="141">
        <v>0</v>
      </c>
      <c r="AY55" s="141">
        <f t="shared" si="16"/>
        <v>0</v>
      </c>
      <c r="AZ55" s="141">
        <v>0</v>
      </c>
      <c r="BA55" s="141">
        <v>0</v>
      </c>
      <c r="BB55" s="141">
        <v>0</v>
      </c>
      <c r="BC55" s="141">
        <v>0</v>
      </c>
      <c r="BD55" s="141"/>
      <c r="BE55" s="141">
        <v>0</v>
      </c>
      <c r="BF55" s="141">
        <v>0</v>
      </c>
      <c r="BG55" s="141">
        <f t="shared" si="17"/>
        <v>0</v>
      </c>
      <c r="BH55" s="141">
        <f t="shared" si="18"/>
        <v>0</v>
      </c>
      <c r="BI55" s="141">
        <f t="shared" si="19"/>
        <v>0</v>
      </c>
      <c r="BJ55" s="141">
        <f t="shared" si="20"/>
        <v>0</v>
      </c>
      <c r="BK55" s="141">
        <f t="shared" si="21"/>
        <v>0</v>
      </c>
      <c r="BL55" s="141">
        <f t="shared" si="22"/>
        <v>0</v>
      </c>
      <c r="BM55" s="141">
        <f t="shared" si="23"/>
        <v>0</v>
      </c>
      <c r="BN55" s="141">
        <f t="shared" si="24"/>
        <v>0</v>
      </c>
      <c r="BO55" s="141">
        <f t="shared" si="25"/>
        <v>0</v>
      </c>
      <c r="BP55" s="141">
        <f t="shared" si="26"/>
        <v>757580</v>
      </c>
      <c r="BQ55" s="141">
        <f t="shared" si="27"/>
        <v>194568</v>
      </c>
      <c r="BR55" s="141">
        <f t="shared" si="28"/>
        <v>159483</v>
      </c>
      <c r="BS55" s="141">
        <f t="shared" si="29"/>
        <v>0</v>
      </c>
      <c r="BT55" s="141">
        <f t="shared" si="30"/>
        <v>28233</v>
      </c>
      <c r="BU55" s="141">
        <f t="shared" si="31"/>
        <v>6852</v>
      </c>
      <c r="BV55" s="141">
        <f t="shared" si="32"/>
        <v>0</v>
      </c>
      <c r="BW55" s="141">
        <f t="shared" si="33"/>
        <v>0</v>
      </c>
      <c r="BX55" s="141">
        <f t="shared" si="34"/>
        <v>0</v>
      </c>
      <c r="BY55" s="141">
        <f t="shared" si="35"/>
        <v>0</v>
      </c>
      <c r="BZ55" s="141">
        <f t="shared" si="36"/>
        <v>0</v>
      </c>
      <c r="CA55" s="141">
        <f t="shared" si="37"/>
        <v>563012</v>
      </c>
      <c r="CB55" s="141">
        <f t="shared" si="38"/>
        <v>0</v>
      </c>
      <c r="CC55" s="141">
        <f t="shared" si="39"/>
        <v>545549</v>
      </c>
      <c r="CD55" s="141">
        <f t="shared" si="40"/>
        <v>17463</v>
      </c>
      <c r="CE55" s="141">
        <f t="shared" si="41"/>
        <v>0</v>
      </c>
      <c r="CF55" s="141">
        <f t="shared" si="42"/>
        <v>0</v>
      </c>
      <c r="CG55" s="141">
        <f t="shared" si="43"/>
        <v>0</v>
      </c>
      <c r="CH55" s="141">
        <f t="shared" si="44"/>
        <v>545</v>
      </c>
      <c r="CI55" s="141">
        <f t="shared" si="45"/>
        <v>758125</v>
      </c>
    </row>
    <row r="56" spans="1:87" ht="12" customHeight="1">
      <c r="A56" s="142" t="s">
        <v>121</v>
      </c>
      <c r="B56" s="140" t="s">
        <v>422</v>
      </c>
      <c r="C56" s="142" t="s">
        <v>436</v>
      </c>
      <c r="D56" s="141">
        <f t="shared" si="4"/>
        <v>0</v>
      </c>
      <c r="E56" s="141">
        <f t="shared" si="5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/>
      <c r="L56" s="141">
        <f t="shared" si="6"/>
        <v>0</v>
      </c>
      <c r="M56" s="141">
        <f t="shared" si="7"/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f t="shared" si="8"/>
        <v>0</v>
      </c>
      <c r="S56" s="141">
        <v>0</v>
      </c>
      <c r="T56" s="141">
        <v>0</v>
      </c>
      <c r="U56" s="141">
        <v>0</v>
      </c>
      <c r="V56" s="141">
        <v>0</v>
      </c>
      <c r="W56" s="141">
        <f t="shared" si="9"/>
        <v>0</v>
      </c>
      <c r="X56" s="141">
        <v>0</v>
      </c>
      <c r="Y56" s="141">
        <v>0</v>
      </c>
      <c r="Z56" s="141">
        <v>0</v>
      </c>
      <c r="AA56" s="141">
        <v>0</v>
      </c>
      <c r="AB56" s="141"/>
      <c r="AC56" s="141">
        <v>0</v>
      </c>
      <c r="AD56" s="141">
        <v>0</v>
      </c>
      <c r="AE56" s="141">
        <f t="shared" si="10"/>
        <v>0</v>
      </c>
      <c r="AF56" s="141">
        <f t="shared" si="11"/>
        <v>55860</v>
      </c>
      <c r="AG56" s="141">
        <f t="shared" si="12"/>
        <v>55860</v>
      </c>
      <c r="AH56" s="141">
        <v>0</v>
      </c>
      <c r="AI56" s="141">
        <v>55860</v>
      </c>
      <c r="AJ56" s="141">
        <v>0</v>
      </c>
      <c r="AK56" s="141">
        <v>0</v>
      </c>
      <c r="AL56" s="141">
        <v>0</v>
      </c>
      <c r="AM56" s="141"/>
      <c r="AN56" s="141">
        <f t="shared" si="13"/>
        <v>158696</v>
      </c>
      <c r="AO56" s="141">
        <f t="shared" si="14"/>
        <v>65085</v>
      </c>
      <c r="AP56" s="141">
        <v>65085</v>
      </c>
      <c r="AQ56" s="141">
        <v>0</v>
      </c>
      <c r="AR56" s="141">
        <v>0</v>
      </c>
      <c r="AS56" s="141">
        <v>0</v>
      </c>
      <c r="AT56" s="141">
        <f t="shared" si="15"/>
        <v>60030</v>
      </c>
      <c r="AU56" s="141">
        <v>0</v>
      </c>
      <c r="AV56" s="141">
        <v>60030</v>
      </c>
      <c r="AW56" s="141">
        <v>0</v>
      </c>
      <c r="AX56" s="141">
        <v>0</v>
      </c>
      <c r="AY56" s="141">
        <f t="shared" si="16"/>
        <v>33581</v>
      </c>
      <c r="AZ56" s="141">
        <v>0</v>
      </c>
      <c r="BA56" s="141">
        <v>33581</v>
      </c>
      <c r="BB56" s="141">
        <v>0</v>
      </c>
      <c r="BC56" s="141">
        <v>0</v>
      </c>
      <c r="BD56" s="141"/>
      <c r="BE56" s="141">
        <v>0</v>
      </c>
      <c r="BF56" s="141">
        <v>17596</v>
      </c>
      <c r="BG56" s="141">
        <f t="shared" si="17"/>
        <v>232152</v>
      </c>
      <c r="BH56" s="141">
        <f t="shared" si="18"/>
        <v>55860</v>
      </c>
      <c r="BI56" s="141">
        <f t="shared" si="19"/>
        <v>55860</v>
      </c>
      <c r="BJ56" s="141">
        <f t="shared" si="20"/>
        <v>0</v>
      </c>
      <c r="BK56" s="141">
        <f t="shared" si="21"/>
        <v>55860</v>
      </c>
      <c r="BL56" s="141">
        <f t="shared" si="22"/>
        <v>0</v>
      </c>
      <c r="BM56" s="141">
        <f t="shared" si="23"/>
        <v>0</v>
      </c>
      <c r="BN56" s="141">
        <f t="shared" si="24"/>
        <v>0</v>
      </c>
      <c r="BO56" s="141">
        <f t="shared" si="25"/>
        <v>0</v>
      </c>
      <c r="BP56" s="141">
        <f t="shared" si="26"/>
        <v>158696</v>
      </c>
      <c r="BQ56" s="141">
        <f t="shared" si="27"/>
        <v>65085</v>
      </c>
      <c r="BR56" s="141">
        <f t="shared" si="28"/>
        <v>65085</v>
      </c>
      <c r="BS56" s="141">
        <f t="shared" si="29"/>
        <v>0</v>
      </c>
      <c r="BT56" s="141">
        <f t="shared" si="30"/>
        <v>0</v>
      </c>
      <c r="BU56" s="141">
        <f t="shared" si="31"/>
        <v>0</v>
      </c>
      <c r="BV56" s="141">
        <f t="shared" si="32"/>
        <v>60030</v>
      </c>
      <c r="BW56" s="141">
        <f t="shared" si="33"/>
        <v>0</v>
      </c>
      <c r="BX56" s="141">
        <f t="shared" si="34"/>
        <v>60030</v>
      </c>
      <c r="BY56" s="141">
        <f t="shared" si="35"/>
        <v>0</v>
      </c>
      <c r="BZ56" s="141">
        <f t="shared" si="36"/>
        <v>0</v>
      </c>
      <c r="CA56" s="141">
        <f t="shared" si="37"/>
        <v>33581</v>
      </c>
      <c r="CB56" s="141">
        <f t="shared" si="38"/>
        <v>0</v>
      </c>
      <c r="CC56" s="141">
        <f t="shared" si="39"/>
        <v>33581</v>
      </c>
      <c r="CD56" s="141">
        <f t="shared" si="40"/>
        <v>0</v>
      </c>
      <c r="CE56" s="141">
        <f t="shared" si="41"/>
        <v>0</v>
      </c>
      <c r="CF56" s="141">
        <f t="shared" si="42"/>
        <v>0</v>
      </c>
      <c r="CG56" s="141">
        <f t="shared" si="43"/>
        <v>0</v>
      </c>
      <c r="CH56" s="141">
        <f t="shared" si="44"/>
        <v>17596</v>
      </c>
      <c r="CI56" s="141">
        <f t="shared" si="45"/>
        <v>232152</v>
      </c>
    </row>
    <row r="57" spans="1:87" ht="12" customHeight="1">
      <c r="A57" s="142" t="s">
        <v>121</v>
      </c>
      <c r="B57" s="140" t="s">
        <v>423</v>
      </c>
      <c r="C57" s="142" t="s">
        <v>437</v>
      </c>
      <c r="D57" s="141">
        <f t="shared" si="4"/>
        <v>0</v>
      </c>
      <c r="E57" s="141">
        <f t="shared" si="5"/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/>
      <c r="L57" s="141">
        <f t="shared" si="6"/>
        <v>0</v>
      </c>
      <c r="M57" s="141">
        <f t="shared" si="7"/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f t="shared" si="8"/>
        <v>0</v>
      </c>
      <c r="S57" s="141">
        <v>0</v>
      </c>
      <c r="T57" s="141">
        <v>0</v>
      </c>
      <c r="U57" s="141">
        <v>0</v>
      </c>
      <c r="V57" s="141">
        <v>0</v>
      </c>
      <c r="W57" s="141">
        <f t="shared" si="9"/>
        <v>0</v>
      </c>
      <c r="X57" s="141">
        <v>0</v>
      </c>
      <c r="Y57" s="141">
        <v>0</v>
      </c>
      <c r="Z57" s="141">
        <v>0</v>
      </c>
      <c r="AA57" s="141">
        <v>0</v>
      </c>
      <c r="AB57" s="141"/>
      <c r="AC57" s="141">
        <v>0</v>
      </c>
      <c r="AD57" s="141">
        <v>0</v>
      </c>
      <c r="AE57" s="141">
        <f t="shared" si="10"/>
        <v>0</v>
      </c>
      <c r="AF57" s="141">
        <f t="shared" si="11"/>
        <v>0</v>
      </c>
      <c r="AG57" s="141">
        <f t="shared" si="12"/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/>
      <c r="AN57" s="141">
        <f t="shared" si="13"/>
        <v>166694</v>
      </c>
      <c r="AO57" s="141">
        <f t="shared" si="14"/>
        <v>86700</v>
      </c>
      <c r="AP57" s="141">
        <v>86700</v>
      </c>
      <c r="AQ57" s="141">
        <v>0</v>
      </c>
      <c r="AR57" s="141">
        <v>0</v>
      </c>
      <c r="AS57" s="141">
        <v>0</v>
      </c>
      <c r="AT57" s="141">
        <f t="shared" si="15"/>
        <v>79154</v>
      </c>
      <c r="AU57" s="141">
        <v>0</v>
      </c>
      <c r="AV57" s="141">
        <v>79154</v>
      </c>
      <c r="AW57" s="141">
        <v>0</v>
      </c>
      <c r="AX57" s="141">
        <v>0</v>
      </c>
      <c r="AY57" s="141">
        <f t="shared" si="16"/>
        <v>840</v>
      </c>
      <c r="AZ57" s="141">
        <v>0</v>
      </c>
      <c r="BA57" s="141">
        <v>0</v>
      </c>
      <c r="BB57" s="141">
        <v>840</v>
      </c>
      <c r="BC57" s="141">
        <v>0</v>
      </c>
      <c r="BD57" s="141"/>
      <c r="BE57" s="141">
        <v>0</v>
      </c>
      <c r="BF57" s="141">
        <v>16009</v>
      </c>
      <c r="BG57" s="141">
        <f t="shared" si="17"/>
        <v>182703</v>
      </c>
      <c r="BH57" s="141">
        <f t="shared" si="18"/>
        <v>0</v>
      </c>
      <c r="BI57" s="141">
        <f t="shared" si="19"/>
        <v>0</v>
      </c>
      <c r="BJ57" s="141">
        <f t="shared" si="20"/>
        <v>0</v>
      </c>
      <c r="BK57" s="141">
        <f t="shared" si="21"/>
        <v>0</v>
      </c>
      <c r="BL57" s="141">
        <f t="shared" si="22"/>
        <v>0</v>
      </c>
      <c r="BM57" s="141">
        <f t="shared" si="23"/>
        <v>0</v>
      </c>
      <c r="BN57" s="141">
        <f t="shared" si="24"/>
        <v>0</v>
      </c>
      <c r="BO57" s="141">
        <f t="shared" si="25"/>
        <v>0</v>
      </c>
      <c r="BP57" s="141">
        <f t="shared" si="26"/>
        <v>166694</v>
      </c>
      <c r="BQ57" s="141">
        <f t="shared" si="27"/>
        <v>86700</v>
      </c>
      <c r="BR57" s="141">
        <f t="shared" si="28"/>
        <v>86700</v>
      </c>
      <c r="BS57" s="141">
        <f t="shared" si="29"/>
        <v>0</v>
      </c>
      <c r="BT57" s="141">
        <f t="shared" si="30"/>
        <v>0</v>
      </c>
      <c r="BU57" s="141">
        <f t="shared" si="31"/>
        <v>0</v>
      </c>
      <c r="BV57" s="141">
        <f t="shared" si="32"/>
        <v>79154</v>
      </c>
      <c r="BW57" s="141">
        <f t="shared" si="33"/>
        <v>0</v>
      </c>
      <c r="BX57" s="141">
        <f t="shared" si="34"/>
        <v>79154</v>
      </c>
      <c r="BY57" s="141">
        <f t="shared" si="35"/>
        <v>0</v>
      </c>
      <c r="BZ57" s="141">
        <f t="shared" si="36"/>
        <v>0</v>
      </c>
      <c r="CA57" s="141">
        <f t="shared" si="37"/>
        <v>840</v>
      </c>
      <c r="CB57" s="141">
        <f t="shared" si="38"/>
        <v>0</v>
      </c>
      <c r="CC57" s="141">
        <f t="shared" si="39"/>
        <v>0</v>
      </c>
      <c r="CD57" s="141">
        <f t="shared" si="40"/>
        <v>840</v>
      </c>
      <c r="CE57" s="141">
        <f t="shared" si="41"/>
        <v>0</v>
      </c>
      <c r="CF57" s="141">
        <f t="shared" si="42"/>
        <v>0</v>
      </c>
      <c r="CG57" s="141">
        <f t="shared" si="43"/>
        <v>0</v>
      </c>
      <c r="CH57" s="141">
        <f t="shared" si="44"/>
        <v>16009</v>
      </c>
      <c r="CI57" s="141">
        <f t="shared" si="45"/>
        <v>182703</v>
      </c>
    </row>
    <row r="58" spans="1:87" ht="12" customHeight="1">
      <c r="A58" s="142" t="s">
        <v>121</v>
      </c>
      <c r="B58" s="140" t="s">
        <v>424</v>
      </c>
      <c r="C58" s="142" t="s">
        <v>438</v>
      </c>
      <c r="D58" s="141">
        <f t="shared" si="4"/>
        <v>0</v>
      </c>
      <c r="E58" s="141">
        <f t="shared" si="5"/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/>
      <c r="L58" s="141">
        <f t="shared" si="6"/>
        <v>205731</v>
      </c>
      <c r="M58" s="141">
        <f t="shared" si="7"/>
        <v>67804</v>
      </c>
      <c r="N58" s="141">
        <v>53907</v>
      </c>
      <c r="O58" s="141">
        <v>0</v>
      </c>
      <c r="P58" s="141">
        <v>13897</v>
      </c>
      <c r="Q58" s="141">
        <v>0</v>
      </c>
      <c r="R58" s="141">
        <f t="shared" si="8"/>
        <v>63781</v>
      </c>
      <c r="S58" s="141">
        <v>0</v>
      </c>
      <c r="T58" s="141">
        <v>63781</v>
      </c>
      <c r="U58" s="141">
        <v>0</v>
      </c>
      <c r="V58" s="141">
        <v>0</v>
      </c>
      <c r="W58" s="141">
        <f t="shared" si="9"/>
        <v>74146</v>
      </c>
      <c r="X58" s="141">
        <v>0</v>
      </c>
      <c r="Y58" s="141">
        <v>54052</v>
      </c>
      <c r="Z58" s="141">
        <v>20094</v>
      </c>
      <c r="AA58" s="141">
        <v>0</v>
      </c>
      <c r="AB58" s="141"/>
      <c r="AC58" s="141">
        <v>0</v>
      </c>
      <c r="AD58" s="141">
        <v>0</v>
      </c>
      <c r="AE58" s="141">
        <f t="shared" si="10"/>
        <v>205731</v>
      </c>
      <c r="AF58" s="141">
        <f t="shared" si="11"/>
        <v>0</v>
      </c>
      <c r="AG58" s="141">
        <f t="shared" si="12"/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/>
      <c r="AN58" s="141">
        <f t="shared" si="13"/>
        <v>0</v>
      </c>
      <c r="AO58" s="141">
        <f t="shared" si="14"/>
        <v>0</v>
      </c>
      <c r="AP58" s="141">
        <v>0</v>
      </c>
      <c r="AQ58" s="141">
        <v>0</v>
      </c>
      <c r="AR58" s="141">
        <v>0</v>
      </c>
      <c r="AS58" s="141">
        <v>0</v>
      </c>
      <c r="AT58" s="141">
        <f t="shared" si="15"/>
        <v>0</v>
      </c>
      <c r="AU58" s="141">
        <v>0</v>
      </c>
      <c r="AV58" s="141">
        <v>0</v>
      </c>
      <c r="AW58" s="141">
        <v>0</v>
      </c>
      <c r="AX58" s="141">
        <v>0</v>
      </c>
      <c r="AY58" s="141">
        <f t="shared" si="16"/>
        <v>0</v>
      </c>
      <c r="AZ58" s="141">
        <v>0</v>
      </c>
      <c r="BA58" s="141">
        <v>0</v>
      </c>
      <c r="BB58" s="141">
        <v>0</v>
      </c>
      <c r="BC58" s="141">
        <v>0</v>
      </c>
      <c r="BD58" s="141"/>
      <c r="BE58" s="141">
        <v>0</v>
      </c>
      <c r="BF58" s="141">
        <v>0</v>
      </c>
      <c r="BG58" s="141">
        <f t="shared" si="17"/>
        <v>0</v>
      </c>
      <c r="BH58" s="141">
        <f t="shared" si="18"/>
        <v>0</v>
      </c>
      <c r="BI58" s="141">
        <f t="shared" si="19"/>
        <v>0</v>
      </c>
      <c r="BJ58" s="141">
        <f t="shared" si="20"/>
        <v>0</v>
      </c>
      <c r="BK58" s="141">
        <f t="shared" si="21"/>
        <v>0</v>
      </c>
      <c r="BL58" s="141">
        <f t="shared" si="22"/>
        <v>0</v>
      </c>
      <c r="BM58" s="141">
        <f t="shared" si="23"/>
        <v>0</v>
      </c>
      <c r="BN58" s="141">
        <f t="shared" si="24"/>
        <v>0</v>
      </c>
      <c r="BO58" s="141">
        <f t="shared" si="25"/>
        <v>0</v>
      </c>
      <c r="BP58" s="141">
        <f t="shared" si="26"/>
        <v>205731</v>
      </c>
      <c r="BQ58" s="141">
        <f t="shared" si="27"/>
        <v>67804</v>
      </c>
      <c r="BR58" s="141">
        <f t="shared" si="28"/>
        <v>53907</v>
      </c>
      <c r="BS58" s="141">
        <f t="shared" si="29"/>
        <v>0</v>
      </c>
      <c r="BT58" s="141">
        <f t="shared" si="30"/>
        <v>13897</v>
      </c>
      <c r="BU58" s="141">
        <f t="shared" si="31"/>
        <v>0</v>
      </c>
      <c r="BV58" s="141">
        <f t="shared" si="32"/>
        <v>63781</v>
      </c>
      <c r="BW58" s="141">
        <f t="shared" si="33"/>
        <v>0</v>
      </c>
      <c r="BX58" s="141">
        <f t="shared" si="34"/>
        <v>63781</v>
      </c>
      <c r="BY58" s="141">
        <f t="shared" si="35"/>
        <v>0</v>
      </c>
      <c r="BZ58" s="141">
        <f t="shared" si="36"/>
        <v>0</v>
      </c>
      <c r="CA58" s="141">
        <f t="shared" si="37"/>
        <v>74146</v>
      </c>
      <c r="CB58" s="141">
        <f t="shared" si="38"/>
        <v>0</v>
      </c>
      <c r="CC58" s="141">
        <f t="shared" si="39"/>
        <v>54052</v>
      </c>
      <c r="CD58" s="141">
        <f t="shared" si="40"/>
        <v>20094</v>
      </c>
      <c r="CE58" s="141">
        <f t="shared" si="41"/>
        <v>0</v>
      </c>
      <c r="CF58" s="141">
        <f t="shared" si="42"/>
        <v>0</v>
      </c>
      <c r="CG58" s="141">
        <f t="shared" si="43"/>
        <v>0</v>
      </c>
      <c r="CH58" s="141">
        <f t="shared" si="44"/>
        <v>0</v>
      </c>
      <c r="CI58" s="141">
        <f t="shared" si="45"/>
        <v>205731</v>
      </c>
    </row>
    <row r="59" spans="1:87" ht="12" customHeight="1">
      <c r="A59" s="142" t="s">
        <v>121</v>
      </c>
      <c r="B59" s="140" t="s">
        <v>425</v>
      </c>
      <c r="C59" s="142" t="s">
        <v>439</v>
      </c>
      <c r="D59" s="141">
        <f t="shared" si="4"/>
        <v>0</v>
      </c>
      <c r="E59" s="141">
        <f t="shared" si="5"/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0</v>
      </c>
      <c r="K59" s="141"/>
      <c r="L59" s="141">
        <f t="shared" si="6"/>
        <v>313135</v>
      </c>
      <c r="M59" s="141">
        <f t="shared" si="7"/>
        <v>70487</v>
      </c>
      <c r="N59" s="141">
        <v>51434</v>
      </c>
      <c r="O59" s="141">
        <v>0</v>
      </c>
      <c r="P59" s="141">
        <v>19053</v>
      </c>
      <c r="Q59" s="141">
        <v>0</v>
      </c>
      <c r="R59" s="141">
        <f t="shared" si="8"/>
        <v>150929</v>
      </c>
      <c r="S59" s="141">
        <v>0</v>
      </c>
      <c r="T59" s="141">
        <v>150929</v>
      </c>
      <c r="U59" s="141">
        <v>0</v>
      </c>
      <c r="V59" s="141">
        <v>0</v>
      </c>
      <c r="W59" s="141">
        <f t="shared" si="9"/>
        <v>91719</v>
      </c>
      <c r="X59" s="141">
        <v>0</v>
      </c>
      <c r="Y59" s="141">
        <v>21790</v>
      </c>
      <c r="Z59" s="141">
        <v>69929</v>
      </c>
      <c r="AA59" s="141">
        <v>0</v>
      </c>
      <c r="AB59" s="141"/>
      <c r="AC59" s="141">
        <v>0</v>
      </c>
      <c r="AD59" s="141">
        <v>40814</v>
      </c>
      <c r="AE59" s="141">
        <f t="shared" si="10"/>
        <v>353949</v>
      </c>
      <c r="AF59" s="141">
        <f t="shared" si="11"/>
        <v>0</v>
      </c>
      <c r="AG59" s="141">
        <f t="shared" si="12"/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/>
      <c r="AN59" s="141">
        <f t="shared" si="13"/>
        <v>0</v>
      </c>
      <c r="AO59" s="141">
        <f t="shared" si="14"/>
        <v>0</v>
      </c>
      <c r="AP59" s="141">
        <v>0</v>
      </c>
      <c r="AQ59" s="141">
        <v>0</v>
      </c>
      <c r="AR59" s="141">
        <v>0</v>
      </c>
      <c r="AS59" s="141">
        <v>0</v>
      </c>
      <c r="AT59" s="141">
        <f t="shared" si="15"/>
        <v>0</v>
      </c>
      <c r="AU59" s="141">
        <v>0</v>
      </c>
      <c r="AV59" s="141">
        <v>0</v>
      </c>
      <c r="AW59" s="141">
        <v>0</v>
      </c>
      <c r="AX59" s="141">
        <v>0</v>
      </c>
      <c r="AY59" s="141">
        <f t="shared" si="16"/>
        <v>0</v>
      </c>
      <c r="AZ59" s="141">
        <v>0</v>
      </c>
      <c r="BA59" s="141">
        <v>0</v>
      </c>
      <c r="BB59" s="141">
        <v>0</v>
      </c>
      <c r="BC59" s="141">
        <v>0</v>
      </c>
      <c r="BD59" s="141"/>
      <c r="BE59" s="141">
        <v>0</v>
      </c>
      <c r="BF59" s="141">
        <v>0</v>
      </c>
      <c r="BG59" s="141">
        <f t="shared" si="17"/>
        <v>0</v>
      </c>
      <c r="BH59" s="141">
        <f t="shared" si="18"/>
        <v>0</v>
      </c>
      <c r="BI59" s="141">
        <f t="shared" si="19"/>
        <v>0</v>
      </c>
      <c r="BJ59" s="141">
        <f t="shared" si="20"/>
        <v>0</v>
      </c>
      <c r="BK59" s="141">
        <f t="shared" si="21"/>
        <v>0</v>
      </c>
      <c r="BL59" s="141">
        <f t="shared" si="22"/>
        <v>0</v>
      </c>
      <c r="BM59" s="141">
        <f t="shared" si="23"/>
        <v>0</v>
      </c>
      <c r="BN59" s="141">
        <f t="shared" si="24"/>
        <v>0</v>
      </c>
      <c r="BO59" s="141">
        <f t="shared" si="25"/>
        <v>0</v>
      </c>
      <c r="BP59" s="141">
        <f t="shared" si="26"/>
        <v>313135</v>
      </c>
      <c r="BQ59" s="141">
        <f t="shared" si="27"/>
        <v>70487</v>
      </c>
      <c r="BR59" s="141">
        <f t="shared" si="28"/>
        <v>51434</v>
      </c>
      <c r="BS59" s="141">
        <f t="shared" si="29"/>
        <v>0</v>
      </c>
      <c r="BT59" s="141">
        <f t="shared" si="30"/>
        <v>19053</v>
      </c>
      <c r="BU59" s="141">
        <f t="shared" si="31"/>
        <v>0</v>
      </c>
      <c r="BV59" s="141">
        <f t="shared" si="32"/>
        <v>150929</v>
      </c>
      <c r="BW59" s="141">
        <f t="shared" si="33"/>
        <v>0</v>
      </c>
      <c r="BX59" s="141">
        <f t="shared" si="34"/>
        <v>150929</v>
      </c>
      <c r="BY59" s="141">
        <f t="shared" si="35"/>
        <v>0</v>
      </c>
      <c r="BZ59" s="141">
        <f t="shared" si="36"/>
        <v>0</v>
      </c>
      <c r="CA59" s="141">
        <f t="shared" si="37"/>
        <v>91719</v>
      </c>
      <c r="CB59" s="141">
        <f t="shared" si="38"/>
        <v>0</v>
      </c>
      <c r="CC59" s="141">
        <f t="shared" si="39"/>
        <v>21790</v>
      </c>
      <c r="CD59" s="141">
        <f t="shared" si="40"/>
        <v>69929</v>
      </c>
      <c r="CE59" s="141">
        <f t="shared" si="41"/>
        <v>0</v>
      </c>
      <c r="CF59" s="141">
        <f t="shared" si="42"/>
        <v>0</v>
      </c>
      <c r="CG59" s="141">
        <f t="shared" si="43"/>
        <v>0</v>
      </c>
      <c r="CH59" s="141">
        <f t="shared" si="44"/>
        <v>40814</v>
      </c>
      <c r="CI59" s="141">
        <f t="shared" si="45"/>
        <v>353949</v>
      </c>
    </row>
    <row r="60" spans="1:87" ht="12" customHeight="1">
      <c r="A60" s="142" t="s">
        <v>121</v>
      </c>
      <c r="B60" s="140" t="s">
        <v>426</v>
      </c>
      <c r="C60" s="142" t="s">
        <v>440</v>
      </c>
      <c r="D60" s="141">
        <f t="shared" si="4"/>
        <v>116565</v>
      </c>
      <c r="E60" s="141">
        <f t="shared" si="5"/>
        <v>116565</v>
      </c>
      <c r="F60" s="141">
        <v>0</v>
      </c>
      <c r="G60" s="141">
        <v>90939</v>
      </c>
      <c r="H60" s="141">
        <v>13562</v>
      </c>
      <c r="I60" s="141">
        <v>12064</v>
      </c>
      <c r="J60" s="141">
        <v>0</v>
      </c>
      <c r="K60" s="141"/>
      <c r="L60" s="141">
        <f t="shared" si="6"/>
        <v>347822</v>
      </c>
      <c r="M60" s="141">
        <f t="shared" si="7"/>
        <v>68495</v>
      </c>
      <c r="N60" s="141">
        <v>68495</v>
      </c>
      <c r="O60" s="141">
        <v>0</v>
      </c>
      <c r="P60" s="141">
        <v>0</v>
      </c>
      <c r="Q60" s="141">
        <v>0</v>
      </c>
      <c r="R60" s="141">
        <f t="shared" si="8"/>
        <v>82565</v>
      </c>
      <c r="S60" s="141">
        <v>0</v>
      </c>
      <c r="T60" s="141">
        <v>74299</v>
      </c>
      <c r="U60" s="141">
        <v>8266</v>
      </c>
      <c r="V60" s="141">
        <v>0</v>
      </c>
      <c r="W60" s="141">
        <f t="shared" si="9"/>
        <v>196762</v>
      </c>
      <c r="X60" s="141">
        <v>0</v>
      </c>
      <c r="Y60" s="141">
        <v>168376</v>
      </c>
      <c r="Z60" s="141">
        <v>23795</v>
      </c>
      <c r="AA60" s="141">
        <v>4591</v>
      </c>
      <c r="AB60" s="141"/>
      <c r="AC60" s="141">
        <v>0</v>
      </c>
      <c r="AD60" s="141">
        <v>0</v>
      </c>
      <c r="AE60" s="141">
        <f t="shared" si="10"/>
        <v>464387</v>
      </c>
      <c r="AF60" s="141">
        <f t="shared" si="11"/>
        <v>39762</v>
      </c>
      <c r="AG60" s="141">
        <f t="shared" si="12"/>
        <v>39762</v>
      </c>
      <c r="AH60" s="141">
        <v>0</v>
      </c>
      <c r="AI60" s="141">
        <v>39194</v>
      </c>
      <c r="AJ60" s="141">
        <v>0</v>
      </c>
      <c r="AK60" s="141">
        <v>568</v>
      </c>
      <c r="AL60" s="141">
        <v>0</v>
      </c>
      <c r="AM60" s="141"/>
      <c r="AN60" s="141">
        <f t="shared" si="13"/>
        <v>60450</v>
      </c>
      <c r="AO60" s="141">
        <f t="shared" si="14"/>
        <v>27701</v>
      </c>
      <c r="AP60" s="141">
        <v>27701</v>
      </c>
      <c r="AQ60" s="141">
        <v>0</v>
      </c>
      <c r="AR60" s="141">
        <v>0</v>
      </c>
      <c r="AS60" s="141">
        <v>0</v>
      </c>
      <c r="AT60" s="141">
        <f t="shared" si="15"/>
        <v>27151</v>
      </c>
      <c r="AU60" s="141">
        <v>0</v>
      </c>
      <c r="AV60" s="141">
        <v>27151</v>
      </c>
      <c r="AW60" s="141">
        <v>0</v>
      </c>
      <c r="AX60" s="141">
        <v>0</v>
      </c>
      <c r="AY60" s="141">
        <f t="shared" si="16"/>
        <v>5598</v>
      </c>
      <c r="AZ60" s="141">
        <v>0</v>
      </c>
      <c r="BA60" s="141">
        <v>5153</v>
      </c>
      <c r="BB60" s="141">
        <v>0</v>
      </c>
      <c r="BC60" s="141">
        <v>445</v>
      </c>
      <c r="BD60" s="141"/>
      <c r="BE60" s="141">
        <v>0</v>
      </c>
      <c r="BF60" s="141">
        <v>0</v>
      </c>
      <c r="BG60" s="141">
        <f t="shared" si="17"/>
        <v>100212</v>
      </c>
      <c r="BH60" s="141">
        <f t="shared" si="18"/>
        <v>156327</v>
      </c>
      <c r="BI60" s="141">
        <f t="shared" si="19"/>
        <v>156327</v>
      </c>
      <c r="BJ60" s="141">
        <f t="shared" si="20"/>
        <v>0</v>
      </c>
      <c r="BK60" s="141">
        <f t="shared" si="21"/>
        <v>130133</v>
      </c>
      <c r="BL60" s="141">
        <f t="shared" si="22"/>
        <v>13562</v>
      </c>
      <c r="BM60" s="141">
        <f t="shared" si="23"/>
        <v>12632</v>
      </c>
      <c r="BN60" s="141">
        <f t="shared" si="24"/>
        <v>0</v>
      </c>
      <c r="BO60" s="141">
        <f t="shared" si="25"/>
        <v>0</v>
      </c>
      <c r="BP60" s="141">
        <f t="shared" si="26"/>
        <v>408272</v>
      </c>
      <c r="BQ60" s="141">
        <f t="shared" si="27"/>
        <v>96196</v>
      </c>
      <c r="BR60" s="141">
        <f t="shared" si="28"/>
        <v>96196</v>
      </c>
      <c r="BS60" s="141">
        <f t="shared" si="29"/>
        <v>0</v>
      </c>
      <c r="BT60" s="141">
        <f t="shared" si="30"/>
        <v>0</v>
      </c>
      <c r="BU60" s="141">
        <f t="shared" si="31"/>
        <v>0</v>
      </c>
      <c r="BV60" s="141">
        <f t="shared" si="32"/>
        <v>109716</v>
      </c>
      <c r="BW60" s="141">
        <f t="shared" si="33"/>
        <v>0</v>
      </c>
      <c r="BX60" s="141">
        <f t="shared" si="34"/>
        <v>101450</v>
      </c>
      <c r="BY60" s="141">
        <f t="shared" si="35"/>
        <v>8266</v>
      </c>
      <c r="BZ60" s="141">
        <f t="shared" si="36"/>
        <v>0</v>
      </c>
      <c r="CA60" s="141">
        <f t="shared" si="37"/>
        <v>202360</v>
      </c>
      <c r="CB60" s="141">
        <f t="shared" si="38"/>
        <v>0</v>
      </c>
      <c r="CC60" s="141">
        <f t="shared" si="39"/>
        <v>173529</v>
      </c>
      <c r="CD60" s="141">
        <f t="shared" si="40"/>
        <v>23795</v>
      </c>
      <c r="CE60" s="141">
        <f t="shared" si="41"/>
        <v>5036</v>
      </c>
      <c r="CF60" s="141">
        <f t="shared" si="42"/>
        <v>0</v>
      </c>
      <c r="CG60" s="141">
        <f t="shared" si="43"/>
        <v>0</v>
      </c>
      <c r="CH60" s="141">
        <f t="shared" si="44"/>
        <v>0</v>
      </c>
      <c r="CI60" s="141">
        <f t="shared" si="45"/>
        <v>564599</v>
      </c>
    </row>
    <row r="61" spans="1:87" ht="12" customHeight="1">
      <c r="A61" s="142" t="s">
        <v>121</v>
      </c>
      <c r="B61" s="140" t="s">
        <v>427</v>
      </c>
      <c r="C61" s="142" t="s">
        <v>441</v>
      </c>
      <c r="D61" s="141">
        <f t="shared" si="4"/>
        <v>41600</v>
      </c>
      <c r="E61" s="141">
        <f t="shared" si="5"/>
        <v>41600</v>
      </c>
      <c r="F61" s="141">
        <v>0</v>
      </c>
      <c r="G61" s="141">
        <v>0</v>
      </c>
      <c r="H61" s="141">
        <v>41600</v>
      </c>
      <c r="I61" s="141">
        <v>0</v>
      </c>
      <c r="J61" s="141">
        <v>0</v>
      </c>
      <c r="K61" s="141"/>
      <c r="L61" s="141">
        <f t="shared" si="6"/>
        <v>233437</v>
      </c>
      <c r="M61" s="141">
        <f t="shared" si="7"/>
        <v>124035</v>
      </c>
      <c r="N61" s="141">
        <v>124035</v>
      </c>
      <c r="O61" s="141">
        <v>0</v>
      </c>
      <c r="P61" s="141">
        <v>0</v>
      </c>
      <c r="Q61" s="141">
        <v>0</v>
      </c>
      <c r="R61" s="141">
        <f t="shared" si="8"/>
        <v>80820</v>
      </c>
      <c r="S61" s="141">
        <v>0</v>
      </c>
      <c r="T61" s="141">
        <v>75296</v>
      </c>
      <c r="U61" s="141">
        <v>5524</v>
      </c>
      <c r="V61" s="141">
        <v>0</v>
      </c>
      <c r="W61" s="141">
        <f t="shared" si="9"/>
        <v>28582</v>
      </c>
      <c r="X61" s="141">
        <v>0</v>
      </c>
      <c r="Y61" s="141">
        <v>28582</v>
      </c>
      <c r="Z61" s="141">
        <v>0</v>
      </c>
      <c r="AA61" s="141">
        <v>0</v>
      </c>
      <c r="AB61" s="141"/>
      <c r="AC61" s="141">
        <v>0</v>
      </c>
      <c r="AD61" s="141">
        <v>11308</v>
      </c>
      <c r="AE61" s="141">
        <f t="shared" si="10"/>
        <v>286345</v>
      </c>
      <c r="AF61" s="141">
        <f t="shared" si="11"/>
        <v>18354</v>
      </c>
      <c r="AG61" s="141">
        <f t="shared" si="12"/>
        <v>18354</v>
      </c>
      <c r="AH61" s="141">
        <v>0</v>
      </c>
      <c r="AI61" s="141">
        <v>18354</v>
      </c>
      <c r="AJ61" s="141">
        <v>0</v>
      </c>
      <c r="AK61" s="141">
        <v>0</v>
      </c>
      <c r="AL61" s="141">
        <v>0</v>
      </c>
      <c r="AM61" s="141"/>
      <c r="AN61" s="141">
        <f t="shared" si="13"/>
        <v>131752</v>
      </c>
      <c r="AO61" s="141">
        <f t="shared" si="14"/>
        <v>81685</v>
      </c>
      <c r="AP61" s="141">
        <v>81685</v>
      </c>
      <c r="AQ61" s="141">
        <v>0</v>
      </c>
      <c r="AR61" s="141">
        <v>0</v>
      </c>
      <c r="AS61" s="141">
        <v>0</v>
      </c>
      <c r="AT61" s="141">
        <f t="shared" si="15"/>
        <v>41688</v>
      </c>
      <c r="AU61" s="141">
        <v>0</v>
      </c>
      <c r="AV61" s="141">
        <v>41688</v>
      </c>
      <c r="AW61" s="141">
        <v>0</v>
      </c>
      <c r="AX61" s="141">
        <v>0</v>
      </c>
      <c r="AY61" s="141">
        <f t="shared" si="16"/>
        <v>8379</v>
      </c>
      <c r="AZ61" s="141">
        <v>0</v>
      </c>
      <c r="BA61" s="141">
        <v>8379</v>
      </c>
      <c r="BB61" s="141">
        <v>0</v>
      </c>
      <c r="BC61" s="141">
        <v>0</v>
      </c>
      <c r="BD61" s="141"/>
      <c r="BE61" s="141">
        <v>0</v>
      </c>
      <c r="BF61" s="141">
        <v>6491</v>
      </c>
      <c r="BG61" s="141">
        <f t="shared" si="17"/>
        <v>156597</v>
      </c>
      <c r="BH61" s="141">
        <f t="shared" si="18"/>
        <v>59954</v>
      </c>
      <c r="BI61" s="141">
        <f t="shared" si="19"/>
        <v>59954</v>
      </c>
      <c r="BJ61" s="141">
        <f t="shared" si="20"/>
        <v>0</v>
      </c>
      <c r="BK61" s="141">
        <f t="shared" si="21"/>
        <v>18354</v>
      </c>
      <c r="BL61" s="141">
        <f t="shared" si="22"/>
        <v>41600</v>
      </c>
      <c r="BM61" s="141">
        <f t="shared" si="23"/>
        <v>0</v>
      </c>
      <c r="BN61" s="141">
        <f t="shared" si="24"/>
        <v>0</v>
      </c>
      <c r="BO61" s="141">
        <f t="shared" si="25"/>
        <v>0</v>
      </c>
      <c r="BP61" s="141">
        <f t="shared" si="26"/>
        <v>365189</v>
      </c>
      <c r="BQ61" s="141">
        <f t="shared" si="27"/>
        <v>205720</v>
      </c>
      <c r="BR61" s="141">
        <f t="shared" si="28"/>
        <v>205720</v>
      </c>
      <c r="BS61" s="141">
        <f t="shared" si="29"/>
        <v>0</v>
      </c>
      <c r="BT61" s="141">
        <f t="shared" si="30"/>
        <v>0</v>
      </c>
      <c r="BU61" s="141">
        <f t="shared" si="31"/>
        <v>0</v>
      </c>
      <c r="BV61" s="141">
        <f t="shared" si="32"/>
        <v>122508</v>
      </c>
      <c r="BW61" s="141">
        <f t="shared" si="33"/>
        <v>0</v>
      </c>
      <c r="BX61" s="141">
        <f t="shared" si="34"/>
        <v>116984</v>
      </c>
      <c r="BY61" s="141">
        <f t="shared" si="35"/>
        <v>5524</v>
      </c>
      <c r="BZ61" s="141">
        <f t="shared" si="36"/>
        <v>0</v>
      </c>
      <c r="CA61" s="141">
        <f t="shared" si="37"/>
        <v>36961</v>
      </c>
      <c r="CB61" s="141">
        <f t="shared" si="38"/>
        <v>0</v>
      </c>
      <c r="CC61" s="141">
        <f t="shared" si="39"/>
        <v>36961</v>
      </c>
      <c r="CD61" s="141">
        <f t="shared" si="40"/>
        <v>0</v>
      </c>
      <c r="CE61" s="141">
        <f t="shared" si="41"/>
        <v>0</v>
      </c>
      <c r="CF61" s="141">
        <f t="shared" si="42"/>
        <v>0</v>
      </c>
      <c r="CG61" s="141">
        <f t="shared" si="43"/>
        <v>0</v>
      </c>
      <c r="CH61" s="141">
        <f t="shared" si="44"/>
        <v>17799</v>
      </c>
      <c r="CI61" s="141">
        <f t="shared" si="45"/>
        <v>442942</v>
      </c>
    </row>
    <row r="62" spans="1:87" ht="12" customHeight="1">
      <c r="A62" s="142" t="s">
        <v>121</v>
      </c>
      <c r="B62" s="140" t="s">
        <v>428</v>
      </c>
      <c r="C62" s="142" t="s">
        <v>442</v>
      </c>
      <c r="D62" s="141">
        <f t="shared" si="4"/>
        <v>435535</v>
      </c>
      <c r="E62" s="141">
        <f t="shared" si="5"/>
        <v>426129</v>
      </c>
      <c r="F62" s="141">
        <v>0</v>
      </c>
      <c r="G62" s="141">
        <v>426129</v>
      </c>
      <c r="H62" s="141">
        <v>0</v>
      </c>
      <c r="I62" s="141">
        <v>0</v>
      </c>
      <c r="J62" s="141">
        <v>9406</v>
      </c>
      <c r="K62" s="141"/>
      <c r="L62" s="141">
        <f t="shared" si="6"/>
        <v>943850</v>
      </c>
      <c r="M62" s="141">
        <f t="shared" si="7"/>
        <v>96093</v>
      </c>
      <c r="N62" s="141">
        <v>84852</v>
      </c>
      <c r="O62" s="141">
        <v>0</v>
      </c>
      <c r="P62" s="141">
        <v>9423</v>
      </c>
      <c r="Q62" s="141">
        <v>1818</v>
      </c>
      <c r="R62" s="141">
        <f t="shared" si="8"/>
        <v>504629</v>
      </c>
      <c r="S62" s="141">
        <v>8414</v>
      </c>
      <c r="T62" s="141">
        <v>485207</v>
      </c>
      <c r="U62" s="141">
        <v>11008</v>
      </c>
      <c r="V62" s="141">
        <v>0</v>
      </c>
      <c r="W62" s="141">
        <f t="shared" si="9"/>
        <v>343128</v>
      </c>
      <c r="X62" s="141">
        <v>101210</v>
      </c>
      <c r="Y62" s="141">
        <v>216836</v>
      </c>
      <c r="Z62" s="141">
        <v>694</v>
      </c>
      <c r="AA62" s="141">
        <v>24388</v>
      </c>
      <c r="AB62" s="141"/>
      <c r="AC62" s="141">
        <v>0</v>
      </c>
      <c r="AD62" s="141">
        <v>14763</v>
      </c>
      <c r="AE62" s="141">
        <f t="shared" si="10"/>
        <v>1394148</v>
      </c>
      <c r="AF62" s="141">
        <f t="shared" si="11"/>
        <v>0</v>
      </c>
      <c r="AG62" s="141">
        <f t="shared" si="12"/>
        <v>0</v>
      </c>
      <c r="AH62" s="141">
        <v>0</v>
      </c>
      <c r="AI62" s="141">
        <v>0</v>
      </c>
      <c r="AJ62" s="141">
        <v>0</v>
      </c>
      <c r="AK62" s="141">
        <v>0</v>
      </c>
      <c r="AL62" s="141">
        <v>0</v>
      </c>
      <c r="AM62" s="141"/>
      <c r="AN62" s="141">
        <f t="shared" si="13"/>
        <v>295858</v>
      </c>
      <c r="AO62" s="141">
        <f t="shared" si="14"/>
        <v>55144</v>
      </c>
      <c r="AP62" s="141">
        <v>52093</v>
      </c>
      <c r="AQ62" s="141">
        <v>0</v>
      </c>
      <c r="AR62" s="141">
        <v>3051</v>
      </c>
      <c r="AS62" s="141">
        <v>0</v>
      </c>
      <c r="AT62" s="141">
        <f t="shared" si="15"/>
        <v>169204</v>
      </c>
      <c r="AU62" s="141">
        <v>0</v>
      </c>
      <c r="AV62" s="141">
        <v>169204</v>
      </c>
      <c r="AW62" s="141">
        <v>0</v>
      </c>
      <c r="AX62" s="141">
        <v>0</v>
      </c>
      <c r="AY62" s="141">
        <f t="shared" si="16"/>
        <v>71510</v>
      </c>
      <c r="AZ62" s="141">
        <v>0</v>
      </c>
      <c r="BA62" s="141">
        <v>69177</v>
      </c>
      <c r="BB62" s="141">
        <v>0</v>
      </c>
      <c r="BC62" s="141">
        <v>2333</v>
      </c>
      <c r="BD62" s="141"/>
      <c r="BE62" s="141">
        <v>0</v>
      </c>
      <c r="BF62" s="141">
        <v>4757</v>
      </c>
      <c r="BG62" s="141">
        <f t="shared" si="17"/>
        <v>300615</v>
      </c>
      <c r="BH62" s="141">
        <f t="shared" si="18"/>
        <v>435535</v>
      </c>
      <c r="BI62" s="141">
        <f t="shared" si="19"/>
        <v>426129</v>
      </c>
      <c r="BJ62" s="141">
        <f t="shared" si="20"/>
        <v>0</v>
      </c>
      <c r="BK62" s="141">
        <f t="shared" si="21"/>
        <v>426129</v>
      </c>
      <c r="BL62" s="141">
        <f t="shared" si="22"/>
        <v>0</v>
      </c>
      <c r="BM62" s="141">
        <f t="shared" si="23"/>
        <v>0</v>
      </c>
      <c r="BN62" s="141">
        <f t="shared" si="24"/>
        <v>9406</v>
      </c>
      <c r="BO62" s="141">
        <f t="shared" si="25"/>
        <v>0</v>
      </c>
      <c r="BP62" s="141">
        <f t="shared" si="26"/>
        <v>1239708</v>
      </c>
      <c r="BQ62" s="141">
        <f t="shared" si="27"/>
        <v>151237</v>
      </c>
      <c r="BR62" s="141">
        <f t="shared" si="28"/>
        <v>136945</v>
      </c>
      <c r="BS62" s="141">
        <f t="shared" si="29"/>
        <v>0</v>
      </c>
      <c r="BT62" s="141">
        <f t="shared" si="30"/>
        <v>12474</v>
      </c>
      <c r="BU62" s="141">
        <f t="shared" si="31"/>
        <v>1818</v>
      </c>
      <c r="BV62" s="141">
        <f t="shared" si="32"/>
        <v>673833</v>
      </c>
      <c r="BW62" s="141">
        <f t="shared" si="33"/>
        <v>8414</v>
      </c>
      <c r="BX62" s="141">
        <f t="shared" si="34"/>
        <v>654411</v>
      </c>
      <c r="BY62" s="141">
        <f t="shared" si="35"/>
        <v>11008</v>
      </c>
      <c r="BZ62" s="141">
        <f t="shared" si="36"/>
        <v>0</v>
      </c>
      <c r="CA62" s="141">
        <f t="shared" si="37"/>
        <v>414638</v>
      </c>
      <c r="CB62" s="141">
        <f t="shared" si="38"/>
        <v>101210</v>
      </c>
      <c r="CC62" s="141">
        <f t="shared" si="39"/>
        <v>286013</v>
      </c>
      <c r="CD62" s="141">
        <f t="shared" si="40"/>
        <v>694</v>
      </c>
      <c r="CE62" s="141">
        <f t="shared" si="41"/>
        <v>26721</v>
      </c>
      <c r="CF62" s="141">
        <f t="shared" si="42"/>
        <v>0</v>
      </c>
      <c r="CG62" s="141">
        <f t="shared" si="43"/>
        <v>0</v>
      </c>
      <c r="CH62" s="141">
        <f t="shared" si="44"/>
        <v>19520</v>
      </c>
      <c r="CI62" s="141">
        <f t="shared" si="45"/>
        <v>1694763</v>
      </c>
    </row>
    <row r="63" spans="1:87" ht="12" customHeight="1">
      <c r="A63" s="142" t="s">
        <v>121</v>
      </c>
      <c r="B63" s="140" t="s">
        <v>429</v>
      </c>
      <c r="C63" s="142" t="s">
        <v>443</v>
      </c>
      <c r="D63" s="141">
        <f t="shared" si="4"/>
        <v>0</v>
      </c>
      <c r="E63" s="141">
        <f t="shared" si="5"/>
        <v>0</v>
      </c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41"/>
      <c r="L63" s="141">
        <f t="shared" si="6"/>
        <v>835014</v>
      </c>
      <c r="M63" s="141">
        <f t="shared" si="7"/>
        <v>640323</v>
      </c>
      <c r="N63" s="141">
        <v>132806</v>
      </c>
      <c r="O63" s="141">
        <v>0</v>
      </c>
      <c r="P63" s="141">
        <v>507517</v>
      </c>
      <c r="Q63" s="141">
        <v>0</v>
      </c>
      <c r="R63" s="141">
        <f t="shared" si="8"/>
        <v>187341</v>
      </c>
      <c r="S63" s="141">
        <v>0</v>
      </c>
      <c r="T63" s="141">
        <v>158130</v>
      </c>
      <c r="U63" s="141">
        <v>29211</v>
      </c>
      <c r="V63" s="141">
        <v>0</v>
      </c>
      <c r="W63" s="141">
        <f t="shared" si="9"/>
        <v>7350</v>
      </c>
      <c r="X63" s="141">
        <v>0</v>
      </c>
      <c r="Y63" s="141">
        <v>0</v>
      </c>
      <c r="Z63" s="141">
        <v>0</v>
      </c>
      <c r="AA63" s="141">
        <v>7350</v>
      </c>
      <c r="AB63" s="141"/>
      <c r="AC63" s="141">
        <v>0</v>
      </c>
      <c r="AD63" s="141">
        <v>2542</v>
      </c>
      <c r="AE63" s="141">
        <f t="shared" si="10"/>
        <v>837556</v>
      </c>
      <c r="AF63" s="141">
        <f t="shared" si="11"/>
        <v>0</v>
      </c>
      <c r="AG63" s="141">
        <f t="shared" si="12"/>
        <v>0</v>
      </c>
      <c r="AH63" s="141">
        <v>0</v>
      </c>
      <c r="AI63" s="141">
        <v>0</v>
      </c>
      <c r="AJ63" s="141">
        <v>0</v>
      </c>
      <c r="AK63" s="141">
        <v>0</v>
      </c>
      <c r="AL63" s="141">
        <v>0</v>
      </c>
      <c r="AM63" s="141"/>
      <c r="AN63" s="141">
        <f t="shared" si="13"/>
        <v>185487</v>
      </c>
      <c r="AO63" s="141">
        <f t="shared" si="14"/>
        <v>167224</v>
      </c>
      <c r="AP63" s="141">
        <v>48899</v>
      </c>
      <c r="AQ63" s="141">
        <v>0</v>
      </c>
      <c r="AR63" s="141">
        <v>118325</v>
      </c>
      <c r="AS63" s="141">
        <v>0</v>
      </c>
      <c r="AT63" s="141">
        <f t="shared" si="15"/>
        <v>18263</v>
      </c>
      <c r="AU63" s="141">
        <v>0</v>
      </c>
      <c r="AV63" s="141">
        <v>18263</v>
      </c>
      <c r="AW63" s="141">
        <v>0</v>
      </c>
      <c r="AX63" s="141">
        <v>0</v>
      </c>
      <c r="AY63" s="141">
        <f t="shared" si="16"/>
        <v>0</v>
      </c>
      <c r="AZ63" s="141">
        <v>0</v>
      </c>
      <c r="BA63" s="141">
        <v>0</v>
      </c>
      <c r="BB63" s="141">
        <v>0</v>
      </c>
      <c r="BC63" s="141">
        <v>0</v>
      </c>
      <c r="BD63" s="141"/>
      <c r="BE63" s="141">
        <v>0</v>
      </c>
      <c r="BF63" s="141">
        <v>1195</v>
      </c>
      <c r="BG63" s="141">
        <f t="shared" si="17"/>
        <v>186682</v>
      </c>
      <c r="BH63" s="141">
        <f t="shared" si="18"/>
        <v>0</v>
      </c>
      <c r="BI63" s="141">
        <f t="shared" si="19"/>
        <v>0</v>
      </c>
      <c r="BJ63" s="141">
        <f t="shared" si="20"/>
        <v>0</v>
      </c>
      <c r="BK63" s="141">
        <f t="shared" si="21"/>
        <v>0</v>
      </c>
      <c r="BL63" s="141">
        <f t="shared" si="22"/>
        <v>0</v>
      </c>
      <c r="BM63" s="141">
        <f t="shared" si="23"/>
        <v>0</v>
      </c>
      <c r="BN63" s="141">
        <f t="shared" si="24"/>
        <v>0</v>
      </c>
      <c r="BO63" s="141">
        <f t="shared" si="25"/>
        <v>0</v>
      </c>
      <c r="BP63" s="141">
        <f t="shared" si="26"/>
        <v>1020501</v>
      </c>
      <c r="BQ63" s="141">
        <f t="shared" si="27"/>
        <v>807547</v>
      </c>
      <c r="BR63" s="141">
        <f t="shared" si="28"/>
        <v>181705</v>
      </c>
      <c r="BS63" s="141">
        <f t="shared" si="29"/>
        <v>0</v>
      </c>
      <c r="BT63" s="141">
        <f t="shared" si="30"/>
        <v>625842</v>
      </c>
      <c r="BU63" s="141">
        <f t="shared" si="31"/>
        <v>0</v>
      </c>
      <c r="BV63" s="141">
        <f t="shared" si="32"/>
        <v>205604</v>
      </c>
      <c r="BW63" s="141">
        <f t="shared" si="33"/>
        <v>0</v>
      </c>
      <c r="BX63" s="141">
        <f t="shared" si="34"/>
        <v>176393</v>
      </c>
      <c r="BY63" s="141">
        <f t="shared" si="35"/>
        <v>29211</v>
      </c>
      <c r="BZ63" s="141">
        <f t="shared" si="36"/>
        <v>0</v>
      </c>
      <c r="CA63" s="141">
        <f t="shared" si="37"/>
        <v>7350</v>
      </c>
      <c r="CB63" s="141">
        <f t="shared" si="38"/>
        <v>0</v>
      </c>
      <c r="CC63" s="141">
        <f t="shared" si="39"/>
        <v>0</v>
      </c>
      <c r="CD63" s="141">
        <f t="shared" si="40"/>
        <v>0</v>
      </c>
      <c r="CE63" s="141">
        <f t="shared" si="41"/>
        <v>7350</v>
      </c>
      <c r="CF63" s="141">
        <f t="shared" si="42"/>
        <v>0</v>
      </c>
      <c r="CG63" s="141">
        <f t="shared" si="43"/>
        <v>0</v>
      </c>
      <c r="CH63" s="141">
        <f t="shared" si="44"/>
        <v>3737</v>
      </c>
      <c r="CI63" s="141">
        <f t="shared" si="45"/>
        <v>1024238</v>
      </c>
    </row>
    <row r="64" spans="1:87" ht="12" customHeight="1">
      <c r="A64" s="142" t="s">
        <v>121</v>
      </c>
      <c r="B64" s="140" t="s">
        <v>430</v>
      </c>
      <c r="C64" s="142" t="s">
        <v>444</v>
      </c>
      <c r="D64" s="141">
        <f t="shared" si="4"/>
        <v>0</v>
      </c>
      <c r="E64" s="141">
        <f t="shared" si="5"/>
        <v>0</v>
      </c>
      <c r="F64" s="141">
        <v>0</v>
      </c>
      <c r="G64" s="141">
        <v>0</v>
      </c>
      <c r="H64" s="141">
        <v>0</v>
      </c>
      <c r="I64" s="141">
        <v>0</v>
      </c>
      <c r="J64" s="141">
        <v>0</v>
      </c>
      <c r="K64" s="141"/>
      <c r="L64" s="141">
        <f t="shared" si="6"/>
        <v>881123</v>
      </c>
      <c r="M64" s="141">
        <f t="shared" si="7"/>
        <v>177267</v>
      </c>
      <c r="N64" s="141">
        <v>126246</v>
      </c>
      <c r="O64" s="141">
        <v>0</v>
      </c>
      <c r="P64" s="141">
        <v>51021</v>
      </c>
      <c r="Q64" s="141">
        <v>0</v>
      </c>
      <c r="R64" s="141">
        <f t="shared" si="8"/>
        <v>474446</v>
      </c>
      <c r="S64" s="141">
        <v>0</v>
      </c>
      <c r="T64" s="141">
        <v>410526</v>
      </c>
      <c r="U64" s="141">
        <v>63920</v>
      </c>
      <c r="V64" s="141">
        <v>0</v>
      </c>
      <c r="W64" s="141">
        <f t="shared" si="9"/>
        <v>229410</v>
      </c>
      <c r="X64" s="141">
        <v>0</v>
      </c>
      <c r="Y64" s="141">
        <v>203326</v>
      </c>
      <c r="Z64" s="141">
        <v>18966</v>
      </c>
      <c r="AA64" s="141">
        <v>7118</v>
      </c>
      <c r="AB64" s="141"/>
      <c r="AC64" s="141">
        <v>0</v>
      </c>
      <c r="AD64" s="141">
        <v>15272</v>
      </c>
      <c r="AE64" s="141">
        <f t="shared" si="10"/>
        <v>896395</v>
      </c>
      <c r="AF64" s="141">
        <f t="shared" si="11"/>
        <v>0</v>
      </c>
      <c r="AG64" s="141">
        <f t="shared" si="12"/>
        <v>0</v>
      </c>
      <c r="AH64" s="141">
        <v>0</v>
      </c>
      <c r="AI64" s="141">
        <v>0</v>
      </c>
      <c r="AJ64" s="141">
        <v>0</v>
      </c>
      <c r="AK64" s="141">
        <v>0</v>
      </c>
      <c r="AL64" s="141">
        <v>0</v>
      </c>
      <c r="AM64" s="141"/>
      <c r="AN64" s="141">
        <f t="shared" si="13"/>
        <v>157374</v>
      </c>
      <c r="AO64" s="141">
        <f t="shared" si="14"/>
        <v>41553</v>
      </c>
      <c r="AP64" s="141">
        <v>34628</v>
      </c>
      <c r="AQ64" s="141">
        <v>0</v>
      </c>
      <c r="AR64" s="141">
        <v>6925</v>
      </c>
      <c r="AS64" s="141">
        <v>0</v>
      </c>
      <c r="AT64" s="141">
        <f t="shared" si="15"/>
        <v>71786</v>
      </c>
      <c r="AU64" s="141">
        <v>0</v>
      </c>
      <c r="AV64" s="141">
        <v>71786</v>
      </c>
      <c r="AW64" s="141">
        <v>0</v>
      </c>
      <c r="AX64" s="141">
        <v>0</v>
      </c>
      <c r="AY64" s="141">
        <f t="shared" si="16"/>
        <v>44035</v>
      </c>
      <c r="AZ64" s="141">
        <v>0</v>
      </c>
      <c r="BA64" s="141">
        <v>44035</v>
      </c>
      <c r="BB64" s="141">
        <v>0</v>
      </c>
      <c r="BC64" s="141">
        <v>0</v>
      </c>
      <c r="BD64" s="141"/>
      <c r="BE64" s="141">
        <v>0</v>
      </c>
      <c r="BF64" s="141">
        <v>44884</v>
      </c>
      <c r="BG64" s="141">
        <f t="shared" si="17"/>
        <v>202258</v>
      </c>
      <c r="BH64" s="141">
        <f t="shared" si="18"/>
        <v>0</v>
      </c>
      <c r="BI64" s="141">
        <f t="shared" si="19"/>
        <v>0</v>
      </c>
      <c r="BJ64" s="141">
        <f t="shared" si="20"/>
        <v>0</v>
      </c>
      <c r="BK64" s="141">
        <f t="shared" si="21"/>
        <v>0</v>
      </c>
      <c r="BL64" s="141">
        <f t="shared" si="22"/>
        <v>0</v>
      </c>
      <c r="BM64" s="141">
        <f t="shared" si="23"/>
        <v>0</v>
      </c>
      <c r="BN64" s="141">
        <f t="shared" si="24"/>
        <v>0</v>
      </c>
      <c r="BO64" s="141">
        <f t="shared" si="25"/>
        <v>0</v>
      </c>
      <c r="BP64" s="141">
        <f t="shared" si="26"/>
        <v>1038497</v>
      </c>
      <c r="BQ64" s="141">
        <f t="shared" si="27"/>
        <v>218820</v>
      </c>
      <c r="BR64" s="141">
        <f t="shared" si="28"/>
        <v>160874</v>
      </c>
      <c r="BS64" s="141">
        <f t="shared" si="29"/>
        <v>0</v>
      </c>
      <c r="BT64" s="141">
        <f t="shared" si="30"/>
        <v>57946</v>
      </c>
      <c r="BU64" s="141">
        <f t="shared" si="31"/>
        <v>0</v>
      </c>
      <c r="BV64" s="141">
        <f t="shared" si="32"/>
        <v>546232</v>
      </c>
      <c r="BW64" s="141">
        <f t="shared" si="33"/>
        <v>0</v>
      </c>
      <c r="BX64" s="141">
        <f t="shared" si="34"/>
        <v>482312</v>
      </c>
      <c r="BY64" s="141">
        <f t="shared" si="35"/>
        <v>63920</v>
      </c>
      <c r="BZ64" s="141">
        <f t="shared" si="36"/>
        <v>0</v>
      </c>
      <c r="CA64" s="141">
        <f t="shared" si="37"/>
        <v>273445</v>
      </c>
      <c r="CB64" s="141">
        <f t="shared" si="38"/>
        <v>0</v>
      </c>
      <c r="CC64" s="141">
        <f t="shared" si="39"/>
        <v>247361</v>
      </c>
      <c r="CD64" s="141">
        <f t="shared" si="40"/>
        <v>18966</v>
      </c>
      <c r="CE64" s="141">
        <f t="shared" si="41"/>
        <v>7118</v>
      </c>
      <c r="CF64" s="141">
        <f t="shared" si="42"/>
        <v>0</v>
      </c>
      <c r="CG64" s="141">
        <f t="shared" si="43"/>
        <v>0</v>
      </c>
      <c r="CH64" s="141">
        <f t="shared" si="44"/>
        <v>60156</v>
      </c>
      <c r="CI64" s="141">
        <f t="shared" si="45"/>
        <v>1098653</v>
      </c>
    </row>
    <row r="65" spans="1:87" ht="12" customHeight="1">
      <c r="A65" s="142" t="s">
        <v>121</v>
      </c>
      <c r="B65" s="140" t="s">
        <v>431</v>
      </c>
      <c r="C65" s="142" t="s">
        <v>445</v>
      </c>
      <c r="D65" s="141">
        <f t="shared" si="4"/>
        <v>0</v>
      </c>
      <c r="E65" s="141">
        <f t="shared" si="5"/>
        <v>0</v>
      </c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/>
      <c r="L65" s="141">
        <f t="shared" si="6"/>
        <v>463816</v>
      </c>
      <c r="M65" s="141">
        <f t="shared" si="7"/>
        <v>5057</v>
      </c>
      <c r="N65" s="141">
        <v>5057</v>
      </c>
      <c r="O65" s="141">
        <v>0</v>
      </c>
      <c r="P65" s="141">
        <v>0</v>
      </c>
      <c r="Q65" s="141">
        <v>0</v>
      </c>
      <c r="R65" s="141">
        <f t="shared" si="8"/>
        <v>321102</v>
      </c>
      <c r="S65" s="141">
        <v>0</v>
      </c>
      <c r="T65" s="141">
        <v>321102</v>
      </c>
      <c r="U65" s="141">
        <v>0</v>
      </c>
      <c r="V65" s="141">
        <v>0</v>
      </c>
      <c r="W65" s="141">
        <f t="shared" si="9"/>
        <v>137657</v>
      </c>
      <c r="X65" s="141">
        <v>0</v>
      </c>
      <c r="Y65" s="141">
        <v>137657</v>
      </c>
      <c r="Z65" s="141">
        <v>0</v>
      </c>
      <c r="AA65" s="141">
        <v>0</v>
      </c>
      <c r="AB65" s="141"/>
      <c r="AC65" s="141">
        <v>0</v>
      </c>
      <c r="AD65" s="141">
        <v>0</v>
      </c>
      <c r="AE65" s="141">
        <f t="shared" si="10"/>
        <v>463816</v>
      </c>
      <c r="AF65" s="141">
        <f t="shared" si="11"/>
        <v>0</v>
      </c>
      <c r="AG65" s="141">
        <f t="shared" si="12"/>
        <v>0</v>
      </c>
      <c r="AH65" s="141">
        <v>0</v>
      </c>
      <c r="AI65" s="141">
        <v>0</v>
      </c>
      <c r="AJ65" s="141">
        <v>0</v>
      </c>
      <c r="AK65" s="141">
        <v>0</v>
      </c>
      <c r="AL65" s="141">
        <v>0</v>
      </c>
      <c r="AM65" s="141"/>
      <c r="AN65" s="141">
        <f t="shared" si="13"/>
        <v>434726</v>
      </c>
      <c r="AO65" s="141">
        <f t="shared" si="14"/>
        <v>66703</v>
      </c>
      <c r="AP65" s="141">
        <v>23967</v>
      </c>
      <c r="AQ65" s="141">
        <v>42736</v>
      </c>
      <c r="AR65" s="141">
        <v>0</v>
      </c>
      <c r="AS65" s="141">
        <v>0</v>
      </c>
      <c r="AT65" s="141">
        <f t="shared" si="15"/>
        <v>8283</v>
      </c>
      <c r="AU65" s="141">
        <v>8283</v>
      </c>
      <c r="AV65" s="141">
        <v>0</v>
      </c>
      <c r="AW65" s="141">
        <v>0</v>
      </c>
      <c r="AX65" s="141">
        <v>0</v>
      </c>
      <c r="AY65" s="141">
        <f t="shared" si="16"/>
        <v>359740</v>
      </c>
      <c r="AZ65" s="141">
        <v>0</v>
      </c>
      <c r="BA65" s="141">
        <v>0</v>
      </c>
      <c r="BB65" s="141">
        <v>359740</v>
      </c>
      <c r="BC65" s="141">
        <v>0</v>
      </c>
      <c r="BD65" s="141"/>
      <c r="BE65" s="141">
        <v>0</v>
      </c>
      <c r="BF65" s="141">
        <v>0</v>
      </c>
      <c r="BG65" s="141">
        <f t="shared" si="17"/>
        <v>434726</v>
      </c>
      <c r="BH65" s="141">
        <f t="shared" si="18"/>
        <v>0</v>
      </c>
      <c r="BI65" s="141">
        <f t="shared" si="19"/>
        <v>0</v>
      </c>
      <c r="BJ65" s="141">
        <f t="shared" si="20"/>
        <v>0</v>
      </c>
      <c r="BK65" s="141">
        <f t="shared" si="21"/>
        <v>0</v>
      </c>
      <c r="BL65" s="141">
        <f t="shared" si="22"/>
        <v>0</v>
      </c>
      <c r="BM65" s="141">
        <f t="shared" si="23"/>
        <v>0</v>
      </c>
      <c r="BN65" s="141">
        <f t="shared" si="24"/>
        <v>0</v>
      </c>
      <c r="BO65" s="141">
        <f t="shared" si="25"/>
        <v>0</v>
      </c>
      <c r="BP65" s="141">
        <f t="shared" si="26"/>
        <v>898542</v>
      </c>
      <c r="BQ65" s="141">
        <f t="shared" si="27"/>
        <v>71760</v>
      </c>
      <c r="BR65" s="141">
        <f t="shared" si="28"/>
        <v>29024</v>
      </c>
      <c r="BS65" s="141">
        <f t="shared" si="29"/>
        <v>42736</v>
      </c>
      <c r="BT65" s="141">
        <f t="shared" si="30"/>
        <v>0</v>
      </c>
      <c r="BU65" s="141">
        <f t="shared" si="31"/>
        <v>0</v>
      </c>
      <c r="BV65" s="141">
        <f t="shared" si="32"/>
        <v>329385</v>
      </c>
      <c r="BW65" s="141">
        <f t="shared" si="33"/>
        <v>8283</v>
      </c>
      <c r="BX65" s="141">
        <f t="shared" si="34"/>
        <v>321102</v>
      </c>
      <c r="BY65" s="141">
        <f t="shared" si="35"/>
        <v>0</v>
      </c>
      <c r="BZ65" s="141">
        <f t="shared" si="36"/>
        <v>0</v>
      </c>
      <c r="CA65" s="141">
        <f t="shared" si="37"/>
        <v>497397</v>
      </c>
      <c r="CB65" s="141">
        <f t="shared" si="38"/>
        <v>0</v>
      </c>
      <c r="CC65" s="141">
        <f t="shared" si="39"/>
        <v>137657</v>
      </c>
      <c r="CD65" s="141">
        <f t="shared" si="40"/>
        <v>359740</v>
      </c>
      <c r="CE65" s="141">
        <f t="shared" si="41"/>
        <v>0</v>
      </c>
      <c r="CF65" s="141">
        <f t="shared" si="42"/>
        <v>0</v>
      </c>
      <c r="CG65" s="141">
        <f t="shared" si="43"/>
        <v>0</v>
      </c>
      <c r="CH65" s="141">
        <f t="shared" si="44"/>
        <v>0</v>
      </c>
      <c r="CI65" s="141">
        <f t="shared" si="45"/>
        <v>898542</v>
      </c>
    </row>
    <row r="66" spans="1:87" ht="12" customHeight="1">
      <c r="A66" s="142" t="s">
        <v>121</v>
      </c>
      <c r="B66" s="140" t="s">
        <v>432</v>
      </c>
      <c r="C66" s="142" t="s">
        <v>446</v>
      </c>
      <c r="D66" s="141">
        <f t="shared" si="4"/>
        <v>38679</v>
      </c>
      <c r="E66" s="141">
        <f t="shared" si="5"/>
        <v>38679</v>
      </c>
      <c r="F66" s="141">
        <v>0</v>
      </c>
      <c r="G66" s="141">
        <v>0</v>
      </c>
      <c r="H66" s="141">
        <v>1089</v>
      </c>
      <c r="I66" s="141">
        <v>37590</v>
      </c>
      <c r="J66" s="141">
        <v>0</v>
      </c>
      <c r="K66" s="141"/>
      <c r="L66" s="141">
        <f t="shared" si="6"/>
        <v>670000</v>
      </c>
      <c r="M66" s="141">
        <f t="shared" si="7"/>
        <v>159191</v>
      </c>
      <c r="N66" s="141">
        <v>76171</v>
      </c>
      <c r="O66" s="141">
        <v>0</v>
      </c>
      <c r="P66" s="141">
        <v>83020</v>
      </c>
      <c r="Q66" s="141">
        <v>0</v>
      </c>
      <c r="R66" s="141">
        <f t="shared" si="8"/>
        <v>313865</v>
      </c>
      <c r="S66" s="141">
        <v>0</v>
      </c>
      <c r="T66" s="141">
        <v>313865</v>
      </c>
      <c r="U66" s="141">
        <v>0</v>
      </c>
      <c r="V66" s="141">
        <v>0</v>
      </c>
      <c r="W66" s="141">
        <f t="shared" si="9"/>
        <v>196944</v>
      </c>
      <c r="X66" s="141">
        <v>0</v>
      </c>
      <c r="Y66" s="141">
        <v>146096</v>
      </c>
      <c r="Z66" s="141">
        <v>46940</v>
      </c>
      <c r="AA66" s="141">
        <v>3908</v>
      </c>
      <c r="AB66" s="141"/>
      <c r="AC66" s="141">
        <v>0</v>
      </c>
      <c r="AD66" s="141">
        <v>22067</v>
      </c>
      <c r="AE66" s="141">
        <f t="shared" si="10"/>
        <v>730746</v>
      </c>
      <c r="AF66" s="141">
        <f t="shared" si="11"/>
        <v>6493</v>
      </c>
      <c r="AG66" s="141">
        <f t="shared" si="12"/>
        <v>6493</v>
      </c>
      <c r="AH66" s="141">
        <v>0</v>
      </c>
      <c r="AI66" s="141">
        <v>0</v>
      </c>
      <c r="AJ66" s="141">
        <v>0</v>
      </c>
      <c r="AK66" s="141">
        <v>6493</v>
      </c>
      <c r="AL66" s="141">
        <v>0</v>
      </c>
      <c r="AM66" s="141"/>
      <c r="AN66" s="141">
        <f t="shared" si="13"/>
        <v>169626</v>
      </c>
      <c r="AO66" s="141">
        <f t="shared" si="14"/>
        <v>27127</v>
      </c>
      <c r="AP66" s="141">
        <v>27127</v>
      </c>
      <c r="AQ66" s="141">
        <v>0</v>
      </c>
      <c r="AR66" s="141">
        <v>0</v>
      </c>
      <c r="AS66" s="141">
        <v>0</v>
      </c>
      <c r="AT66" s="141">
        <f t="shared" si="15"/>
        <v>103408</v>
      </c>
      <c r="AU66" s="141">
        <v>198</v>
      </c>
      <c r="AV66" s="141">
        <v>103210</v>
      </c>
      <c r="AW66" s="141">
        <v>0</v>
      </c>
      <c r="AX66" s="141">
        <v>0</v>
      </c>
      <c r="AY66" s="141">
        <f t="shared" si="16"/>
        <v>39091</v>
      </c>
      <c r="AZ66" s="141">
        <v>0</v>
      </c>
      <c r="BA66" s="141">
        <v>28055</v>
      </c>
      <c r="BB66" s="141">
        <v>11005</v>
      </c>
      <c r="BC66" s="141">
        <v>31</v>
      </c>
      <c r="BD66" s="141"/>
      <c r="BE66" s="141">
        <v>0</v>
      </c>
      <c r="BF66" s="141">
        <v>12075</v>
      </c>
      <c r="BG66" s="141">
        <f t="shared" si="17"/>
        <v>188194</v>
      </c>
      <c r="BH66" s="141">
        <f t="shared" si="18"/>
        <v>45172</v>
      </c>
      <c r="BI66" s="141">
        <f t="shared" si="19"/>
        <v>45172</v>
      </c>
      <c r="BJ66" s="141">
        <f t="shared" si="20"/>
        <v>0</v>
      </c>
      <c r="BK66" s="141">
        <f t="shared" si="21"/>
        <v>0</v>
      </c>
      <c r="BL66" s="141">
        <f t="shared" si="22"/>
        <v>1089</v>
      </c>
      <c r="BM66" s="141">
        <f t="shared" si="23"/>
        <v>44083</v>
      </c>
      <c r="BN66" s="141">
        <f t="shared" si="24"/>
        <v>0</v>
      </c>
      <c r="BO66" s="141">
        <f t="shared" si="25"/>
        <v>0</v>
      </c>
      <c r="BP66" s="141">
        <f t="shared" si="26"/>
        <v>839626</v>
      </c>
      <c r="BQ66" s="141">
        <f t="shared" si="27"/>
        <v>186318</v>
      </c>
      <c r="BR66" s="141">
        <f t="shared" si="28"/>
        <v>103298</v>
      </c>
      <c r="BS66" s="141">
        <f t="shared" si="29"/>
        <v>0</v>
      </c>
      <c r="BT66" s="141">
        <f t="shared" si="30"/>
        <v>83020</v>
      </c>
      <c r="BU66" s="141">
        <f t="shared" si="31"/>
        <v>0</v>
      </c>
      <c r="BV66" s="141">
        <f t="shared" si="32"/>
        <v>417273</v>
      </c>
      <c r="BW66" s="141">
        <f t="shared" si="33"/>
        <v>198</v>
      </c>
      <c r="BX66" s="141">
        <f t="shared" si="34"/>
        <v>417075</v>
      </c>
      <c r="BY66" s="141">
        <f t="shared" si="35"/>
        <v>0</v>
      </c>
      <c r="BZ66" s="141">
        <f t="shared" si="36"/>
        <v>0</v>
      </c>
      <c r="CA66" s="141">
        <f t="shared" si="37"/>
        <v>236035</v>
      </c>
      <c r="CB66" s="141">
        <f t="shared" si="38"/>
        <v>0</v>
      </c>
      <c r="CC66" s="141">
        <f t="shared" si="39"/>
        <v>174151</v>
      </c>
      <c r="CD66" s="141">
        <f t="shared" si="40"/>
        <v>57945</v>
      </c>
      <c r="CE66" s="141">
        <f t="shared" si="41"/>
        <v>3939</v>
      </c>
      <c r="CF66" s="141">
        <f t="shared" si="42"/>
        <v>0</v>
      </c>
      <c r="CG66" s="141">
        <f t="shared" si="43"/>
        <v>0</v>
      </c>
      <c r="CH66" s="141">
        <f t="shared" si="44"/>
        <v>34142</v>
      </c>
      <c r="CI66" s="141">
        <f t="shared" si="45"/>
        <v>918940</v>
      </c>
    </row>
    <row r="67" spans="1:87" ht="12" customHeight="1">
      <c r="A67" s="142" t="s">
        <v>121</v>
      </c>
      <c r="B67" s="140" t="s">
        <v>433</v>
      </c>
      <c r="C67" s="142" t="s">
        <v>447</v>
      </c>
      <c r="D67" s="141">
        <f t="shared" si="4"/>
        <v>0</v>
      </c>
      <c r="E67" s="141">
        <f t="shared" si="5"/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/>
      <c r="L67" s="141">
        <f t="shared" si="6"/>
        <v>0</v>
      </c>
      <c r="M67" s="141">
        <f t="shared" si="7"/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f t="shared" si="8"/>
        <v>0</v>
      </c>
      <c r="S67" s="141">
        <v>0</v>
      </c>
      <c r="T67" s="141">
        <v>0</v>
      </c>
      <c r="U67" s="141">
        <v>0</v>
      </c>
      <c r="V67" s="141">
        <v>0</v>
      </c>
      <c r="W67" s="141">
        <f t="shared" si="9"/>
        <v>0</v>
      </c>
      <c r="X67" s="141">
        <v>0</v>
      </c>
      <c r="Y67" s="141">
        <v>0</v>
      </c>
      <c r="Z67" s="141">
        <v>0</v>
      </c>
      <c r="AA67" s="141">
        <v>0</v>
      </c>
      <c r="AB67" s="141"/>
      <c r="AC67" s="141">
        <v>0</v>
      </c>
      <c r="AD67" s="141">
        <v>0</v>
      </c>
      <c r="AE67" s="141">
        <f t="shared" si="10"/>
        <v>0</v>
      </c>
      <c r="AF67" s="141">
        <f t="shared" si="11"/>
        <v>0</v>
      </c>
      <c r="AG67" s="141">
        <f t="shared" si="12"/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/>
      <c r="AN67" s="141">
        <f t="shared" si="13"/>
        <v>269165</v>
      </c>
      <c r="AO67" s="141">
        <f t="shared" si="14"/>
        <v>24813</v>
      </c>
      <c r="AP67" s="141">
        <v>24813</v>
      </c>
      <c r="AQ67" s="141">
        <v>0</v>
      </c>
      <c r="AR67" s="141">
        <v>0</v>
      </c>
      <c r="AS67" s="141">
        <v>0</v>
      </c>
      <c r="AT67" s="141">
        <f t="shared" si="15"/>
        <v>174873</v>
      </c>
      <c r="AU67" s="141">
        <v>0</v>
      </c>
      <c r="AV67" s="141">
        <v>174873</v>
      </c>
      <c r="AW67" s="141">
        <v>0</v>
      </c>
      <c r="AX67" s="141">
        <v>0</v>
      </c>
      <c r="AY67" s="141">
        <f t="shared" si="16"/>
        <v>69479</v>
      </c>
      <c r="AZ67" s="141">
        <v>0</v>
      </c>
      <c r="BA67" s="141">
        <v>69479</v>
      </c>
      <c r="BB67" s="141">
        <v>0</v>
      </c>
      <c r="BC67" s="141">
        <v>0</v>
      </c>
      <c r="BD67" s="141"/>
      <c r="BE67" s="141">
        <v>0</v>
      </c>
      <c r="BF67" s="141">
        <v>0</v>
      </c>
      <c r="BG67" s="141">
        <f t="shared" si="17"/>
        <v>269165</v>
      </c>
      <c r="BH67" s="141">
        <f t="shared" si="18"/>
        <v>0</v>
      </c>
      <c r="BI67" s="141">
        <f t="shared" si="19"/>
        <v>0</v>
      </c>
      <c r="BJ67" s="141">
        <f t="shared" si="20"/>
        <v>0</v>
      </c>
      <c r="BK67" s="141">
        <f t="shared" si="21"/>
        <v>0</v>
      </c>
      <c r="BL67" s="141">
        <f t="shared" si="22"/>
        <v>0</v>
      </c>
      <c r="BM67" s="141">
        <f t="shared" si="23"/>
        <v>0</v>
      </c>
      <c r="BN67" s="141">
        <f t="shared" si="24"/>
        <v>0</v>
      </c>
      <c r="BO67" s="141">
        <f t="shared" si="25"/>
        <v>0</v>
      </c>
      <c r="BP67" s="141">
        <f t="shared" si="26"/>
        <v>269165</v>
      </c>
      <c r="BQ67" s="141">
        <f t="shared" si="27"/>
        <v>24813</v>
      </c>
      <c r="BR67" s="141">
        <f t="shared" si="28"/>
        <v>24813</v>
      </c>
      <c r="BS67" s="141">
        <f t="shared" si="29"/>
        <v>0</v>
      </c>
      <c r="BT67" s="141">
        <f t="shared" si="30"/>
        <v>0</v>
      </c>
      <c r="BU67" s="141">
        <f t="shared" si="31"/>
        <v>0</v>
      </c>
      <c r="BV67" s="141">
        <f t="shared" si="32"/>
        <v>174873</v>
      </c>
      <c r="BW67" s="141">
        <f t="shared" si="33"/>
        <v>0</v>
      </c>
      <c r="BX67" s="141">
        <f t="shared" si="34"/>
        <v>174873</v>
      </c>
      <c r="BY67" s="141">
        <f t="shared" si="35"/>
        <v>0</v>
      </c>
      <c r="BZ67" s="141">
        <f t="shared" si="36"/>
        <v>0</v>
      </c>
      <c r="CA67" s="141">
        <f t="shared" si="37"/>
        <v>69479</v>
      </c>
      <c r="CB67" s="141">
        <f t="shared" si="38"/>
        <v>0</v>
      </c>
      <c r="CC67" s="141">
        <f t="shared" si="39"/>
        <v>69479</v>
      </c>
      <c r="CD67" s="141">
        <f t="shared" si="40"/>
        <v>0</v>
      </c>
      <c r="CE67" s="141">
        <f t="shared" si="41"/>
        <v>0</v>
      </c>
      <c r="CF67" s="141">
        <f t="shared" si="42"/>
        <v>0</v>
      </c>
      <c r="CG67" s="141">
        <f t="shared" si="43"/>
        <v>0</v>
      </c>
      <c r="CH67" s="141">
        <f t="shared" si="44"/>
        <v>0</v>
      </c>
      <c r="CI67" s="141">
        <f t="shared" si="45"/>
        <v>269165</v>
      </c>
    </row>
    <row r="68" spans="1:87" ht="12" customHeight="1">
      <c r="A68" s="142" t="s">
        <v>121</v>
      </c>
      <c r="B68" s="140" t="s">
        <v>434</v>
      </c>
      <c r="C68" s="142" t="s">
        <v>448</v>
      </c>
      <c r="D68" s="141">
        <f t="shared" si="4"/>
        <v>99918</v>
      </c>
      <c r="E68" s="141">
        <f t="shared" si="5"/>
        <v>99918</v>
      </c>
      <c r="F68" s="141">
        <v>0</v>
      </c>
      <c r="G68" s="141">
        <v>86583</v>
      </c>
      <c r="H68" s="141">
        <v>13335</v>
      </c>
      <c r="I68" s="141">
        <v>0</v>
      </c>
      <c r="J68" s="141">
        <v>0</v>
      </c>
      <c r="K68" s="141"/>
      <c r="L68" s="141">
        <f t="shared" si="6"/>
        <v>573707</v>
      </c>
      <c r="M68" s="141">
        <f t="shared" si="7"/>
        <v>112671</v>
      </c>
      <c r="N68" s="141">
        <v>112671</v>
      </c>
      <c r="O68" s="141">
        <v>0</v>
      </c>
      <c r="P68" s="141">
        <v>0</v>
      </c>
      <c r="Q68" s="141">
        <v>0</v>
      </c>
      <c r="R68" s="141">
        <f t="shared" si="8"/>
        <v>290078</v>
      </c>
      <c r="S68" s="141">
        <v>0</v>
      </c>
      <c r="T68" s="141">
        <v>275518</v>
      </c>
      <c r="U68" s="141">
        <v>14560</v>
      </c>
      <c r="V68" s="141">
        <v>0</v>
      </c>
      <c r="W68" s="141">
        <f t="shared" si="9"/>
        <v>170958</v>
      </c>
      <c r="X68" s="141">
        <v>0</v>
      </c>
      <c r="Y68" s="141">
        <v>160341</v>
      </c>
      <c r="Z68" s="141">
        <v>10617</v>
      </c>
      <c r="AA68" s="141">
        <v>0</v>
      </c>
      <c r="AB68" s="141"/>
      <c r="AC68" s="141">
        <v>0</v>
      </c>
      <c r="AD68" s="141">
        <v>0</v>
      </c>
      <c r="AE68" s="141">
        <f t="shared" si="10"/>
        <v>673625</v>
      </c>
      <c r="AF68" s="141">
        <f t="shared" si="11"/>
        <v>0</v>
      </c>
      <c r="AG68" s="141">
        <f t="shared" si="12"/>
        <v>0</v>
      </c>
      <c r="AH68" s="141">
        <v>0</v>
      </c>
      <c r="AI68" s="141">
        <v>0</v>
      </c>
      <c r="AJ68" s="141">
        <v>0</v>
      </c>
      <c r="AK68" s="141">
        <v>0</v>
      </c>
      <c r="AL68" s="141">
        <v>0</v>
      </c>
      <c r="AM68" s="141"/>
      <c r="AN68" s="141">
        <f t="shared" si="13"/>
        <v>0</v>
      </c>
      <c r="AO68" s="141">
        <f t="shared" si="14"/>
        <v>0</v>
      </c>
      <c r="AP68" s="141">
        <v>0</v>
      </c>
      <c r="AQ68" s="141">
        <v>0</v>
      </c>
      <c r="AR68" s="141">
        <v>0</v>
      </c>
      <c r="AS68" s="141">
        <v>0</v>
      </c>
      <c r="AT68" s="141">
        <f t="shared" si="15"/>
        <v>0</v>
      </c>
      <c r="AU68" s="141">
        <v>0</v>
      </c>
      <c r="AV68" s="141">
        <v>0</v>
      </c>
      <c r="AW68" s="141">
        <v>0</v>
      </c>
      <c r="AX68" s="141">
        <v>0</v>
      </c>
      <c r="AY68" s="141">
        <f t="shared" si="16"/>
        <v>0</v>
      </c>
      <c r="AZ68" s="141">
        <v>0</v>
      </c>
      <c r="BA68" s="141">
        <v>0</v>
      </c>
      <c r="BB68" s="141">
        <v>0</v>
      </c>
      <c r="BC68" s="141">
        <v>0</v>
      </c>
      <c r="BD68" s="141"/>
      <c r="BE68" s="141">
        <v>0</v>
      </c>
      <c r="BF68" s="141">
        <v>0</v>
      </c>
      <c r="BG68" s="141">
        <f t="shared" si="17"/>
        <v>0</v>
      </c>
      <c r="BH68" s="141">
        <f t="shared" si="18"/>
        <v>99918</v>
      </c>
      <c r="BI68" s="141">
        <f t="shared" si="19"/>
        <v>99918</v>
      </c>
      <c r="BJ68" s="141">
        <f t="shared" si="20"/>
        <v>0</v>
      </c>
      <c r="BK68" s="141">
        <f t="shared" si="21"/>
        <v>86583</v>
      </c>
      <c r="BL68" s="141">
        <f t="shared" si="22"/>
        <v>13335</v>
      </c>
      <c r="BM68" s="141">
        <f t="shared" si="23"/>
        <v>0</v>
      </c>
      <c r="BN68" s="141">
        <f t="shared" si="24"/>
        <v>0</v>
      </c>
      <c r="BO68" s="141">
        <f t="shared" si="25"/>
        <v>0</v>
      </c>
      <c r="BP68" s="141">
        <f t="shared" si="26"/>
        <v>573707</v>
      </c>
      <c r="BQ68" s="141">
        <f t="shared" si="27"/>
        <v>112671</v>
      </c>
      <c r="BR68" s="141">
        <f t="shared" si="28"/>
        <v>112671</v>
      </c>
      <c r="BS68" s="141">
        <f t="shared" si="29"/>
        <v>0</v>
      </c>
      <c r="BT68" s="141">
        <f t="shared" si="30"/>
        <v>0</v>
      </c>
      <c r="BU68" s="141">
        <f t="shared" si="31"/>
        <v>0</v>
      </c>
      <c r="BV68" s="141">
        <f t="shared" si="32"/>
        <v>290078</v>
      </c>
      <c r="BW68" s="141">
        <f t="shared" si="33"/>
        <v>0</v>
      </c>
      <c r="BX68" s="141">
        <f t="shared" si="34"/>
        <v>275518</v>
      </c>
      <c r="BY68" s="141">
        <f t="shared" si="35"/>
        <v>14560</v>
      </c>
      <c r="BZ68" s="141">
        <f t="shared" si="36"/>
        <v>0</v>
      </c>
      <c r="CA68" s="141">
        <f t="shared" si="37"/>
        <v>170958</v>
      </c>
      <c r="CB68" s="141">
        <f t="shared" si="38"/>
        <v>0</v>
      </c>
      <c r="CC68" s="141">
        <f t="shared" si="39"/>
        <v>160341</v>
      </c>
      <c r="CD68" s="141">
        <f t="shared" si="40"/>
        <v>10617</v>
      </c>
      <c r="CE68" s="141">
        <f t="shared" si="41"/>
        <v>0</v>
      </c>
      <c r="CF68" s="141">
        <f t="shared" si="42"/>
        <v>0</v>
      </c>
      <c r="CG68" s="141">
        <f t="shared" si="43"/>
        <v>0</v>
      </c>
      <c r="CH68" s="141">
        <f t="shared" si="44"/>
        <v>0</v>
      </c>
      <c r="CI68" s="141">
        <f t="shared" si="45"/>
        <v>673625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1" t="s">
        <v>320</v>
      </c>
      <c r="B2" s="151" t="s">
        <v>306</v>
      </c>
      <c r="C2" s="164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2"/>
      <c r="B3" s="152"/>
      <c r="C3" s="165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2"/>
      <c r="B4" s="152"/>
      <c r="C4" s="166"/>
      <c r="D4" s="90" t="s">
        <v>260</v>
      </c>
      <c r="E4" s="7"/>
      <c r="F4" s="82"/>
      <c r="G4" s="90" t="s">
        <v>1</v>
      </c>
      <c r="H4" s="7"/>
      <c r="I4" s="82"/>
      <c r="J4" s="168" t="s">
        <v>317</v>
      </c>
      <c r="K4" s="171" t="s">
        <v>318</v>
      </c>
      <c r="L4" s="90" t="s">
        <v>261</v>
      </c>
      <c r="M4" s="7"/>
      <c r="N4" s="82"/>
      <c r="O4" s="90" t="s">
        <v>1</v>
      </c>
      <c r="P4" s="7"/>
      <c r="Q4" s="82"/>
      <c r="R4" s="168" t="s">
        <v>317</v>
      </c>
      <c r="S4" s="171" t="s">
        <v>318</v>
      </c>
      <c r="T4" s="90" t="s">
        <v>261</v>
      </c>
      <c r="U4" s="7"/>
      <c r="V4" s="82"/>
      <c r="W4" s="90" t="s">
        <v>1</v>
      </c>
      <c r="X4" s="7"/>
      <c r="Y4" s="82"/>
      <c r="Z4" s="168" t="s">
        <v>317</v>
      </c>
      <c r="AA4" s="171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8" t="s">
        <v>317</v>
      </c>
      <c r="AI4" s="171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8" t="s">
        <v>317</v>
      </c>
      <c r="AQ4" s="171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8" t="s">
        <v>317</v>
      </c>
      <c r="AY4" s="171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2"/>
      <c r="B5" s="152"/>
      <c r="C5" s="166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9"/>
      <c r="K5" s="166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9"/>
      <c r="S5" s="166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9"/>
      <c r="AA5" s="166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9"/>
      <c r="AI5" s="166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9"/>
      <c r="AQ5" s="166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9"/>
      <c r="AY5" s="166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3"/>
      <c r="B6" s="153"/>
      <c r="C6" s="167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70"/>
      <c r="K6" s="167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70"/>
      <c r="S6" s="167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70"/>
      <c r="AA6" s="167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70"/>
      <c r="AI6" s="167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70"/>
      <c r="AQ6" s="167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70"/>
      <c r="AY6" s="167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477</v>
      </c>
      <c r="B7" s="140" t="s">
        <v>478</v>
      </c>
      <c r="C7" s="139" t="s">
        <v>479</v>
      </c>
      <c r="D7" s="141">
        <f aca="true" t="shared" si="0" ref="D7:I7">SUM(D8:D54)</f>
        <v>341226</v>
      </c>
      <c r="E7" s="141">
        <f t="shared" si="0"/>
        <v>5422299</v>
      </c>
      <c r="F7" s="141">
        <f t="shared" si="0"/>
        <v>5763525</v>
      </c>
      <c r="G7" s="141">
        <f t="shared" si="0"/>
        <v>94178</v>
      </c>
      <c r="H7" s="141">
        <f t="shared" si="0"/>
        <v>2008340</v>
      </c>
      <c r="I7" s="141">
        <f t="shared" si="0"/>
        <v>2102518</v>
      </c>
      <c r="J7" s="143" t="s">
        <v>470</v>
      </c>
      <c r="K7" s="143" t="s">
        <v>470</v>
      </c>
      <c r="L7" s="141">
        <f aca="true" t="shared" si="1" ref="L7:Q7">SUM(L8:L54)</f>
        <v>280136</v>
      </c>
      <c r="M7" s="141">
        <f t="shared" si="1"/>
        <v>5001806</v>
      </c>
      <c r="N7" s="141">
        <f t="shared" si="1"/>
        <v>5281942</v>
      </c>
      <c r="O7" s="141">
        <f t="shared" si="1"/>
        <v>58116</v>
      </c>
      <c r="P7" s="141">
        <f t="shared" si="1"/>
        <v>1353743</v>
      </c>
      <c r="Q7" s="141">
        <f t="shared" si="1"/>
        <v>1411859</v>
      </c>
      <c r="R7" s="143" t="s">
        <v>470</v>
      </c>
      <c r="S7" s="143" t="s">
        <v>470</v>
      </c>
      <c r="T7" s="141">
        <f aca="true" t="shared" si="2" ref="T7:Y7">SUM(T8:T54)</f>
        <v>61090</v>
      </c>
      <c r="U7" s="141">
        <f t="shared" si="2"/>
        <v>420493</v>
      </c>
      <c r="V7" s="141">
        <f t="shared" si="2"/>
        <v>481583</v>
      </c>
      <c r="W7" s="141">
        <f t="shared" si="2"/>
        <v>36062</v>
      </c>
      <c r="X7" s="141">
        <f t="shared" si="2"/>
        <v>654597</v>
      </c>
      <c r="Y7" s="141">
        <f t="shared" si="2"/>
        <v>690659</v>
      </c>
      <c r="Z7" s="143" t="s">
        <v>470</v>
      </c>
      <c r="AA7" s="143" t="s">
        <v>470</v>
      </c>
      <c r="AB7" s="141">
        <f>SUM(AB8:AB54)</f>
        <v>0</v>
      </c>
      <c r="AC7" s="141">
        <f>SUM(AC8:AC54)</f>
        <v>0</v>
      </c>
      <c r="AD7" s="141">
        <f>SUM(AD8:AD54)</f>
        <v>0</v>
      </c>
      <c r="AE7" s="141"/>
      <c r="AF7" s="141"/>
      <c r="AG7" s="141"/>
      <c r="AH7" s="143" t="s">
        <v>470</v>
      </c>
      <c r="AI7" s="143" t="s">
        <v>470</v>
      </c>
      <c r="AJ7" s="141">
        <f aca="true" t="shared" si="3" ref="AJ7:AO7">SUM(AJ8:AJ54)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470</v>
      </c>
      <c r="AQ7" s="143" t="s">
        <v>470</v>
      </c>
      <c r="AR7" s="141">
        <f aca="true" t="shared" si="4" ref="AR7:AW7">SUM(AR8:AR54)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470</v>
      </c>
      <c r="AY7" s="143" t="s">
        <v>470</v>
      </c>
      <c r="AZ7" s="141">
        <f aca="true" t="shared" si="5" ref="AZ7:BE7">SUM(AZ8:AZ54)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121</v>
      </c>
      <c r="B8" s="140" t="s">
        <v>326</v>
      </c>
      <c r="C8" s="142" t="s">
        <v>373</v>
      </c>
      <c r="D8" s="141">
        <f>SUM(L8,T8,AB8,AJ8,AR8,AZ8)</f>
        <v>7302</v>
      </c>
      <c r="E8" s="141">
        <f>SUM(M8,U8,AC8,AK8,AS8,BA8)</f>
        <v>56882</v>
      </c>
      <c r="F8" s="141">
        <f>SUM(D8:E8)</f>
        <v>64184</v>
      </c>
      <c r="G8" s="141">
        <f>SUM(O8,W8,AE8,AM8,AU8,BC8)</f>
        <v>362</v>
      </c>
      <c r="H8" s="141">
        <f>SUM(P8,X8,AF8,AN8,AV8,BD8)</f>
        <v>10137</v>
      </c>
      <c r="I8" s="141">
        <f>SUM(G8:H8)</f>
        <v>10499</v>
      </c>
      <c r="J8" s="143" t="s">
        <v>432</v>
      </c>
      <c r="K8" s="143" t="s">
        <v>454</v>
      </c>
      <c r="L8" s="141">
        <v>7302</v>
      </c>
      <c r="M8" s="141">
        <v>56882</v>
      </c>
      <c r="N8" s="141">
        <f>SUM(L8,+M8)</f>
        <v>64184</v>
      </c>
      <c r="O8" s="141">
        <v>0</v>
      </c>
      <c r="P8" s="141">
        <v>0</v>
      </c>
      <c r="Q8" s="141">
        <f>SUM(O8,+P8)</f>
        <v>0</v>
      </c>
      <c r="R8" s="143" t="s">
        <v>432</v>
      </c>
      <c r="S8" s="143" t="s">
        <v>463</v>
      </c>
      <c r="T8" s="141">
        <v>0</v>
      </c>
      <c r="U8" s="141">
        <v>0</v>
      </c>
      <c r="V8" s="141">
        <f>+SUM(T8,U8)</f>
        <v>0</v>
      </c>
      <c r="W8" s="141">
        <v>362</v>
      </c>
      <c r="X8" s="141">
        <v>10137</v>
      </c>
      <c r="Y8" s="141">
        <f>+SUM(W8,X8)</f>
        <v>10499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121</v>
      </c>
      <c r="B9" s="140" t="s">
        <v>327</v>
      </c>
      <c r="C9" s="142" t="s">
        <v>374</v>
      </c>
      <c r="D9" s="141">
        <f aca="true" t="shared" si="6" ref="D9:D54">SUM(L9,T9,AB9,AJ9,AR9,AZ9)</f>
        <v>1239</v>
      </c>
      <c r="E9" s="141">
        <f aca="true" t="shared" si="7" ref="E9:E54">SUM(M9,U9,AC9,AK9,AS9,BA9)</f>
        <v>66986</v>
      </c>
      <c r="F9" s="141">
        <f aca="true" t="shared" si="8" ref="F9:F54">SUM(D9:E9)</f>
        <v>68225</v>
      </c>
      <c r="G9" s="141">
        <f aca="true" t="shared" si="9" ref="G9:G54">SUM(O9,W9,AE9,AM9,AU9,BC9)</f>
        <v>13938</v>
      </c>
      <c r="H9" s="141">
        <f aca="true" t="shared" si="10" ref="H9:H54">SUM(P9,X9,AF9,AN9,AV9,BD9)</f>
        <v>82509</v>
      </c>
      <c r="I9" s="141">
        <f aca="true" t="shared" si="11" ref="I9:I54">SUM(G9:H9)</f>
        <v>96447</v>
      </c>
      <c r="J9" s="143" t="s">
        <v>427</v>
      </c>
      <c r="K9" s="143" t="s">
        <v>441</v>
      </c>
      <c r="L9" s="141">
        <v>1239</v>
      </c>
      <c r="M9" s="141">
        <v>66986</v>
      </c>
      <c r="N9" s="141">
        <f aca="true" t="shared" si="12" ref="N9:N54">SUM(L9,+M9)</f>
        <v>68225</v>
      </c>
      <c r="O9" s="141">
        <v>13938</v>
      </c>
      <c r="P9" s="141">
        <v>82509</v>
      </c>
      <c r="Q9" s="141">
        <f aca="true" t="shared" si="13" ref="Q9:Q54">SUM(O9,+P9)</f>
        <v>96447</v>
      </c>
      <c r="R9" s="143"/>
      <c r="S9" s="143"/>
      <c r="T9" s="141">
        <v>0</v>
      </c>
      <c r="U9" s="141">
        <v>0</v>
      </c>
      <c r="V9" s="141">
        <f aca="true" t="shared" si="14" ref="V9:V54">+SUM(T9,U9)</f>
        <v>0</v>
      </c>
      <c r="W9" s="141">
        <v>0</v>
      </c>
      <c r="X9" s="141">
        <v>0</v>
      </c>
      <c r="Y9" s="141">
        <f aca="true" t="shared" si="15" ref="Y9:Y54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54">+SUM(AB9,AC9)</f>
        <v>0</v>
      </c>
      <c r="AE9" s="141">
        <v>0</v>
      </c>
      <c r="AF9" s="141">
        <v>0</v>
      </c>
      <c r="AG9" s="141">
        <f aca="true" t="shared" si="17" ref="AG9:AG54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54">SUM(AJ9,+AK9)</f>
        <v>0</v>
      </c>
      <c r="AM9" s="141">
        <v>0</v>
      </c>
      <c r="AN9" s="141">
        <v>0</v>
      </c>
      <c r="AO9" s="141">
        <f aca="true" t="shared" si="19" ref="AO9:AO54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54">SUM(AR9,+AS9)</f>
        <v>0</v>
      </c>
      <c r="AU9" s="141">
        <v>0</v>
      </c>
      <c r="AV9" s="141">
        <v>0</v>
      </c>
      <c r="AW9" s="141">
        <f aca="true" t="shared" si="21" ref="AW9:AW54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54">SUM(AZ9,BA9)</f>
        <v>0</v>
      </c>
      <c r="BC9" s="141">
        <v>0</v>
      </c>
      <c r="BD9" s="141">
        <v>0</v>
      </c>
      <c r="BE9" s="141">
        <f aca="true" t="shared" si="23" ref="BE9:BE54">SUM(BC9,+BD9)</f>
        <v>0</v>
      </c>
    </row>
    <row r="10" spans="1:57" ht="12" customHeight="1">
      <c r="A10" s="142" t="s">
        <v>121</v>
      </c>
      <c r="B10" s="140" t="s">
        <v>328</v>
      </c>
      <c r="C10" s="142" t="s">
        <v>375</v>
      </c>
      <c r="D10" s="141">
        <f t="shared" si="6"/>
        <v>0</v>
      </c>
      <c r="E10" s="141">
        <f t="shared" si="7"/>
        <v>344854</v>
      </c>
      <c r="F10" s="141">
        <f t="shared" si="8"/>
        <v>344854</v>
      </c>
      <c r="G10" s="141">
        <f t="shared" si="9"/>
        <v>0</v>
      </c>
      <c r="H10" s="141">
        <f t="shared" si="10"/>
        <v>40638</v>
      </c>
      <c r="I10" s="141">
        <f t="shared" si="11"/>
        <v>40638</v>
      </c>
      <c r="J10" s="143" t="s">
        <v>429</v>
      </c>
      <c r="K10" s="143" t="s">
        <v>443</v>
      </c>
      <c r="L10" s="141">
        <v>0</v>
      </c>
      <c r="M10" s="141">
        <v>344854</v>
      </c>
      <c r="N10" s="141">
        <f t="shared" si="12"/>
        <v>344854</v>
      </c>
      <c r="O10" s="141">
        <v>0</v>
      </c>
      <c r="P10" s="141">
        <v>40638</v>
      </c>
      <c r="Q10" s="141">
        <f t="shared" si="13"/>
        <v>40638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121</v>
      </c>
      <c r="B11" s="140" t="s">
        <v>329</v>
      </c>
      <c r="C11" s="142" t="s">
        <v>376</v>
      </c>
      <c r="D11" s="141">
        <f t="shared" si="6"/>
        <v>0</v>
      </c>
      <c r="E11" s="141">
        <f t="shared" si="7"/>
        <v>369810</v>
      </c>
      <c r="F11" s="141">
        <f t="shared" si="8"/>
        <v>369810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 t="s">
        <v>449</v>
      </c>
      <c r="K11" s="143" t="s">
        <v>455</v>
      </c>
      <c r="L11" s="141">
        <v>0</v>
      </c>
      <c r="M11" s="141">
        <v>369810</v>
      </c>
      <c r="N11" s="141">
        <f t="shared" si="12"/>
        <v>369810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121</v>
      </c>
      <c r="B12" s="140" t="s">
        <v>330</v>
      </c>
      <c r="C12" s="142" t="s">
        <v>377</v>
      </c>
      <c r="D12" s="141">
        <f t="shared" si="6"/>
        <v>0</v>
      </c>
      <c r="E12" s="141">
        <f t="shared" si="7"/>
        <v>245153</v>
      </c>
      <c r="F12" s="141">
        <f t="shared" si="8"/>
        <v>245153</v>
      </c>
      <c r="G12" s="141">
        <f t="shared" si="9"/>
        <v>0</v>
      </c>
      <c r="H12" s="141">
        <f t="shared" si="10"/>
        <v>141388</v>
      </c>
      <c r="I12" s="141">
        <f t="shared" si="11"/>
        <v>141388</v>
      </c>
      <c r="J12" s="143" t="s">
        <v>450</v>
      </c>
      <c r="K12" s="143"/>
      <c r="L12" s="141">
        <v>0</v>
      </c>
      <c r="M12" s="141">
        <v>245153</v>
      </c>
      <c r="N12" s="141">
        <f t="shared" si="12"/>
        <v>245153</v>
      </c>
      <c r="O12" s="141">
        <v>0</v>
      </c>
      <c r="P12" s="141">
        <v>141388</v>
      </c>
      <c r="Q12" s="141">
        <f t="shared" si="13"/>
        <v>141388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121</v>
      </c>
      <c r="B13" s="140" t="s">
        <v>331</v>
      </c>
      <c r="C13" s="142" t="s">
        <v>378</v>
      </c>
      <c r="D13" s="141">
        <f t="shared" si="6"/>
        <v>0</v>
      </c>
      <c r="E13" s="141">
        <f t="shared" si="7"/>
        <v>371159</v>
      </c>
      <c r="F13" s="141">
        <f t="shared" si="8"/>
        <v>371159</v>
      </c>
      <c r="G13" s="141">
        <f t="shared" si="9"/>
        <v>0</v>
      </c>
      <c r="H13" s="141">
        <f t="shared" si="10"/>
        <v>70390</v>
      </c>
      <c r="I13" s="141">
        <f t="shared" si="11"/>
        <v>70390</v>
      </c>
      <c r="J13" s="143" t="s">
        <v>430</v>
      </c>
      <c r="K13" s="143" t="s">
        <v>444</v>
      </c>
      <c r="L13" s="141">
        <v>0</v>
      </c>
      <c r="M13" s="141">
        <v>371159</v>
      </c>
      <c r="N13" s="141">
        <f t="shared" si="12"/>
        <v>371159</v>
      </c>
      <c r="O13" s="141">
        <v>0</v>
      </c>
      <c r="P13" s="141">
        <v>70390</v>
      </c>
      <c r="Q13" s="141">
        <f t="shared" si="13"/>
        <v>70390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121</v>
      </c>
      <c r="B14" s="140" t="s">
        <v>332</v>
      </c>
      <c r="C14" s="142" t="s">
        <v>379</v>
      </c>
      <c r="D14" s="141">
        <f t="shared" si="6"/>
        <v>75791</v>
      </c>
      <c r="E14" s="141">
        <f t="shared" si="7"/>
        <v>149774</v>
      </c>
      <c r="F14" s="141">
        <f t="shared" si="8"/>
        <v>225565</v>
      </c>
      <c r="G14" s="141">
        <f t="shared" si="9"/>
        <v>15316</v>
      </c>
      <c r="H14" s="141">
        <f t="shared" si="10"/>
        <v>23285</v>
      </c>
      <c r="I14" s="141">
        <f t="shared" si="11"/>
        <v>38601</v>
      </c>
      <c r="J14" s="143" t="s">
        <v>426</v>
      </c>
      <c r="K14" s="143" t="s">
        <v>440</v>
      </c>
      <c r="L14" s="141">
        <v>75791</v>
      </c>
      <c r="M14" s="141">
        <v>149774</v>
      </c>
      <c r="N14" s="141">
        <f t="shared" si="12"/>
        <v>225565</v>
      </c>
      <c r="O14" s="141">
        <v>15316</v>
      </c>
      <c r="P14" s="141">
        <v>23285</v>
      </c>
      <c r="Q14" s="141">
        <f t="shared" si="13"/>
        <v>38601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121</v>
      </c>
      <c r="B15" s="140" t="s">
        <v>333</v>
      </c>
      <c r="C15" s="142" t="s">
        <v>380</v>
      </c>
      <c r="D15" s="141">
        <f t="shared" si="6"/>
        <v>65929</v>
      </c>
      <c r="E15" s="141">
        <f t="shared" si="7"/>
        <v>93504</v>
      </c>
      <c r="F15" s="141">
        <f t="shared" si="8"/>
        <v>159433</v>
      </c>
      <c r="G15" s="141">
        <f t="shared" si="9"/>
        <v>0</v>
      </c>
      <c r="H15" s="141">
        <f t="shared" si="10"/>
        <v>126457</v>
      </c>
      <c r="I15" s="141">
        <f t="shared" si="11"/>
        <v>126457</v>
      </c>
      <c r="J15" s="143" t="s">
        <v>421</v>
      </c>
      <c r="K15" s="143" t="s">
        <v>435</v>
      </c>
      <c r="L15" s="141">
        <v>65929</v>
      </c>
      <c r="M15" s="141">
        <v>93504</v>
      </c>
      <c r="N15" s="141">
        <f t="shared" si="12"/>
        <v>159433</v>
      </c>
      <c r="O15" s="141">
        <v>0</v>
      </c>
      <c r="P15" s="141">
        <v>0</v>
      </c>
      <c r="Q15" s="141">
        <f t="shared" si="13"/>
        <v>0</v>
      </c>
      <c r="R15" s="143" t="s">
        <v>433</v>
      </c>
      <c r="S15" s="143" t="s">
        <v>447</v>
      </c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126457</v>
      </c>
      <c r="Y15" s="141">
        <f t="shared" si="15"/>
        <v>126457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121</v>
      </c>
      <c r="B16" s="140" t="s">
        <v>334</v>
      </c>
      <c r="C16" s="142" t="s">
        <v>381</v>
      </c>
      <c r="D16" s="141">
        <f t="shared" si="6"/>
        <v>23314</v>
      </c>
      <c r="E16" s="141">
        <f t="shared" si="7"/>
        <v>181602</v>
      </c>
      <c r="F16" s="141">
        <f t="shared" si="8"/>
        <v>204916</v>
      </c>
      <c r="G16" s="141">
        <f t="shared" si="9"/>
        <v>1751</v>
      </c>
      <c r="H16" s="141">
        <f t="shared" si="10"/>
        <v>49004</v>
      </c>
      <c r="I16" s="141">
        <f t="shared" si="11"/>
        <v>50755</v>
      </c>
      <c r="J16" s="143" t="s">
        <v>432</v>
      </c>
      <c r="K16" s="144" t="s">
        <v>456</v>
      </c>
      <c r="L16" s="141">
        <v>23314</v>
      </c>
      <c r="M16" s="141">
        <v>181602</v>
      </c>
      <c r="N16" s="141">
        <f t="shared" si="12"/>
        <v>204916</v>
      </c>
      <c r="O16" s="141">
        <v>0</v>
      </c>
      <c r="P16" s="141">
        <v>0</v>
      </c>
      <c r="Q16" s="141">
        <f t="shared" si="13"/>
        <v>0</v>
      </c>
      <c r="R16" s="143" t="s">
        <v>432</v>
      </c>
      <c r="S16" s="144" t="s">
        <v>464</v>
      </c>
      <c r="T16" s="141">
        <v>0</v>
      </c>
      <c r="U16" s="141">
        <v>0</v>
      </c>
      <c r="V16" s="141">
        <f t="shared" si="14"/>
        <v>0</v>
      </c>
      <c r="W16" s="141">
        <v>1751</v>
      </c>
      <c r="X16" s="141">
        <v>49004</v>
      </c>
      <c r="Y16" s="141">
        <f t="shared" si="15"/>
        <v>50755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121</v>
      </c>
      <c r="B17" s="140" t="s">
        <v>335</v>
      </c>
      <c r="C17" s="142" t="s">
        <v>382</v>
      </c>
      <c r="D17" s="141">
        <f t="shared" si="6"/>
        <v>30745</v>
      </c>
      <c r="E17" s="141">
        <f t="shared" si="7"/>
        <v>176530</v>
      </c>
      <c r="F17" s="141">
        <f t="shared" si="8"/>
        <v>207275</v>
      </c>
      <c r="G17" s="141">
        <f t="shared" si="9"/>
        <v>0</v>
      </c>
      <c r="H17" s="141">
        <f t="shared" si="10"/>
        <v>72040</v>
      </c>
      <c r="I17" s="141">
        <f t="shared" si="11"/>
        <v>72040</v>
      </c>
      <c r="J17" s="143" t="s">
        <v>434</v>
      </c>
      <c r="K17" s="143" t="s">
        <v>448</v>
      </c>
      <c r="L17" s="141">
        <v>30745</v>
      </c>
      <c r="M17" s="141">
        <v>176530</v>
      </c>
      <c r="N17" s="141">
        <f t="shared" si="12"/>
        <v>207275</v>
      </c>
      <c r="O17" s="141">
        <v>0</v>
      </c>
      <c r="P17" s="141">
        <v>0</v>
      </c>
      <c r="Q17" s="141">
        <f t="shared" si="13"/>
        <v>0</v>
      </c>
      <c r="R17" s="143" t="s">
        <v>423</v>
      </c>
      <c r="S17" s="143" t="s">
        <v>437</v>
      </c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72040</v>
      </c>
      <c r="Y17" s="141">
        <f t="shared" si="15"/>
        <v>72040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121</v>
      </c>
      <c r="B18" s="140" t="s">
        <v>336</v>
      </c>
      <c r="C18" s="142" t="s">
        <v>383</v>
      </c>
      <c r="D18" s="141">
        <f t="shared" si="6"/>
        <v>479</v>
      </c>
      <c r="E18" s="141">
        <f t="shared" si="7"/>
        <v>175493</v>
      </c>
      <c r="F18" s="141">
        <f t="shared" si="8"/>
        <v>175972</v>
      </c>
      <c r="G18" s="141">
        <f t="shared" si="9"/>
        <v>2910</v>
      </c>
      <c r="H18" s="141">
        <f t="shared" si="10"/>
        <v>81441</v>
      </c>
      <c r="I18" s="141">
        <f t="shared" si="11"/>
        <v>84351</v>
      </c>
      <c r="J18" s="143" t="s">
        <v>432</v>
      </c>
      <c r="K18" s="144" t="s">
        <v>457</v>
      </c>
      <c r="L18" s="141">
        <v>479</v>
      </c>
      <c r="M18" s="141">
        <v>175493</v>
      </c>
      <c r="N18" s="141">
        <f t="shared" si="12"/>
        <v>175972</v>
      </c>
      <c r="O18" s="141">
        <v>0</v>
      </c>
      <c r="P18" s="141">
        <v>0</v>
      </c>
      <c r="Q18" s="141">
        <f t="shared" si="13"/>
        <v>0</v>
      </c>
      <c r="R18" s="143" t="s">
        <v>432</v>
      </c>
      <c r="S18" s="144" t="s">
        <v>465</v>
      </c>
      <c r="T18" s="141">
        <v>0</v>
      </c>
      <c r="U18" s="141">
        <v>0</v>
      </c>
      <c r="V18" s="141">
        <f t="shared" si="14"/>
        <v>0</v>
      </c>
      <c r="W18" s="141">
        <v>2910</v>
      </c>
      <c r="X18" s="141">
        <v>81441</v>
      </c>
      <c r="Y18" s="141">
        <f t="shared" si="15"/>
        <v>84351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121</v>
      </c>
      <c r="B19" s="140" t="s">
        <v>337</v>
      </c>
      <c r="C19" s="142" t="s">
        <v>384</v>
      </c>
      <c r="D19" s="141">
        <f t="shared" si="6"/>
        <v>0</v>
      </c>
      <c r="E19" s="141">
        <f t="shared" si="7"/>
        <v>314497</v>
      </c>
      <c r="F19" s="141">
        <f t="shared" si="8"/>
        <v>314497</v>
      </c>
      <c r="G19" s="141">
        <f t="shared" si="9"/>
        <v>0</v>
      </c>
      <c r="H19" s="141">
        <f t="shared" si="10"/>
        <v>114064</v>
      </c>
      <c r="I19" s="141">
        <f t="shared" si="11"/>
        <v>114064</v>
      </c>
      <c r="J19" s="143" t="s">
        <v>428</v>
      </c>
      <c r="K19" s="143" t="s">
        <v>442</v>
      </c>
      <c r="L19" s="141">
        <v>0</v>
      </c>
      <c r="M19" s="141">
        <v>314497</v>
      </c>
      <c r="N19" s="141">
        <f t="shared" si="12"/>
        <v>314497</v>
      </c>
      <c r="O19" s="141">
        <v>0</v>
      </c>
      <c r="P19" s="141">
        <v>114064</v>
      </c>
      <c r="Q19" s="141">
        <f t="shared" si="13"/>
        <v>114064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121</v>
      </c>
      <c r="B20" s="140" t="s">
        <v>338</v>
      </c>
      <c r="C20" s="142" t="s">
        <v>385</v>
      </c>
      <c r="D20" s="141">
        <f t="shared" si="6"/>
        <v>61090</v>
      </c>
      <c r="E20" s="141">
        <f t="shared" si="7"/>
        <v>350765</v>
      </c>
      <c r="F20" s="141">
        <f t="shared" si="8"/>
        <v>411855</v>
      </c>
      <c r="G20" s="141">
        <f t="shared" si="9"/>
        <v>0</v>
      </c>
      <c r="H20" s="141">
        <f t="shared" si="10"/>
        <v>75310</v>
      </c>
      <c r="I20" s="141">
        <f t="shared" si="11"/>
        <v>75310</v>
      </c>
      <c r="J20" s="143" t="s">
        <v>423</v>
      </c>
      <c r="K20" s="143" t="s">
        <v>437</v>
      </c>
      <c r="L20" s="141">
        <v>0</v>
      </c>
      <c r="M20" s="141">
        <v>0</v>
      </c>
      <c r="N20" s="141">
        <f t="shared" si="12"/>
        <v>0</v>
      </c>
      <c r="O20" s="141">
        <v>0</v>
      </c>
      <c r="P20" s="141">
        <v>75310</v>
      </c>
      <c r="Q20" s="141">
        <f t="shared" si="13"/>
        <v>75310</v>
      </c>
      <c r="R20" s="143" t="s">
        <v>434</v>
      </c>
      <c r="S20" s="143" t="s">
        <v>448</v>
      </c>
      <c r="T20" s="141">
        <v>61090</v>
      </c>
      <c r="U20" s="141">
        <v>350765</v>
      </c>
      <c r="V20" s="141">
        <f t="shared" si="14"/>
        <v>411855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121</v>
      </c>
      <c r="B21" s="140" t="s">
        <v>339</v>
      </c>
      <c r="C21" s="142" t="s">
        <v>386</v>
      </c>
      <c r="D21" s="141">
        <f t="shared" si="6"/>
        <v>0</v>
      </c>
      <c r="E21" s="141">
        <f t="shared" si="7"/>
        <v>223192</v>
      </c>
      <c r="F21" s="141">
        <f t="shared" si="8"/>
        <v>223192</v>
      </c>
      <c r="G21" s="141">
        <f t="shared" si="9"/>
        <v>0</v>
      </c>
      <c r="H21" s="141">
        <f t="shared" si="10"/>
        <v>33544</v>
      </c>
      <c r="I21" s="141">
        <f t="shared" si="11"/>
        <v>33544</v>
      </c>
      <c r="J21" s="143" t="s">
        <v>421</v>
      </c>
      <c r="K21" s="143" t="s">
        <v>435</v>
      </c>
      <c r="L21" s="141">
        <v>0</v>
      </c>
      <c r="M21" s="141">
        <v>223192</v>
      </c>
      <c r="N21" s="141">
        <f t="shared" si="12"/>
        <v>223192</v>
      </c>
      <c r="O21" s="141">
        <v>0</v>
      </c>
      <c r="P21" s="141">
        <v>0</v>
      </c>
      <c r="Q21" s="141">
        <f t="shared" si="13"/>
        <v>0</v>
      </c>
      <c r="R21" s="143" t="s">
        <v>433</v>
      </c>
      <c r="S21" s="143" t="s">
        <v>447</v>
      </c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33544</v>
      </c>
      <c r="Y21" s="141">
        <f t="shared" si="15"/>
        <v>33544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121</v>
      </c>
      <c r="B22" s="140" t="s">
        <v>340</v>
      </c>
      <c r="C22" s="142" t="s">
        <v>387</v>
      </c>
      <c r="D22" s="141">
        <f t="shared" si="6"/>
        <v>168</v>
      </c>
      <c r="E22" s="141">
        <f t="shared" si="7"/>
        <v>61501</v>
      </c>
      <c r="F22" s="141">
        <f t="shared" si="8"/>
        <v>61669</v>
      </c>
      <c r="G22" s="141">
        <f t="shared" si="9"/>
        <v>900</v>
      </c>
      <c r="H22" s="141">
        <f t="shared" si="10"/>
        <v>25166</v>
      </c>
      <c r="I22" s="141">
        <f t="shared" si="11"/>
        <v>26066</v>
      </c>
      <c r="J22" s="143" t="s">
        <v>432</v>
      </c>
      <c r="K22" s="143" t="s">
        <v>458</v>
      </c>
      <c r="L22" s="141">
        <v>168</v>
      </c>
      <c r="M22" s="141">
        <v>61501</v>
      </c>
      <c r="N22" s="141">
        <f t="shared" si="12"/>
        <v>61669</v>
      </c>
      <c r="O22" s="141">
        <v>0</v>
      </c>
      <c r="P22" s="141">
        <v>0</v>
      </c>
      <c r="Q22" s="141">
        <f t="shared" si="13"/>
        <v>0</v>
      </c>
      <c r="R22" s="143" t="s">
        <v>432</v>
      </c>
      <c r="S22" s="143" t="s">
        <v>466</v>
      </c>
      <c r="T22" s="141">
        <v>0</v>
      </c>
      <c r="U22" s="141">
        <v>0</v>
      </c>
      <c r="V22" s="141">
        <f t="shared" si="14"/>
        <v>0</v>
      </c>
      <c r="W22" s="141">
        <v>900</v>
      </c>
      <c r="X22" s="141">
        <v>25166</v>
      </c>
      <c r="Y22" s="141">
        <f t="shared" si="15"/>
        <v>26066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121</v>
      </c>
      <c r="B23" s="140" t="s">
        <v>341</v>
      </c>
      <c r="C23" s="142" t="s">
        <v>388</v>
      </c>
      <c r="D23" s="141">
        <f t="shared" si="6"/>
        <v>88</v>
      </c>
      <c r="E23" s="141">
        <f t="shared" si="7"/>
        <v>32117</v>
      </c>
      <c r="F23" s="141">
        <f t="shared" si="8"/>
        <v>32205</v>
      </c>
      <c r="G23" s="141">
        <f t="shared" si="9"/>
        <v>570</v>
      </c>
      <c r="H23" s="141">
        <f t="shared" si="10"/>
        <v>15953</v>
      </c>
      <c r="I23" s="141">
        <f t="shared" si="11"/>
        <v>16523</v>
      </c>
      <c r="J23" s="143" t="s">
        <v>432</v>
      </c>
      <c r="K23" s="143" t="s">
        <v>459</v>
      </c>
      <c r="L23" s="141">
        <v>88</v>
      </c>
      <c r="M23" s="141">
        <v>32117</v>
      </c>
      <c r="N23" s="141">
        <f t="shared" si="12"/>
        <v>32205</v>
      </c>
      <c r="O23" s="141">
        <v>0</v>
      </c>
      <c r="P23" s="141">
        <v>0</v>
      </c>
      <c r="Q23" s="141">
        <f t="shared" si="13"/>
        <v>0</v>
      </c>
      <c r="R23" s="143" t="s">
        <v>432</v>
      </c>
      <c r="S23" s="143" t="s">
        <v>467</v>
      </c>
      <c r="T23" s="141">
        <v>0</v>
      </c>
      <c r="U23" s="141">
        <v>0</v>
      </c>
      <c r="V23" s="141">
        <f t="shared" si="14"/>
        <v>0</v>
      </c>
      <c r="W23" s="141">
        <v>570</v>
      </c>
      <c r="X23" s="141">
        <v>15953</v>
      </c>
      <c r="Y23" s="141">
        <f t="shared" si="15"/>
        <v>16523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121</v>
      </c>
      <c r="B24" s="140" t="s">
        <v>342</v>
      </c>
      <c r="C24" s="142" t="s">
        <v>389</v>
      </c>
      <c r="D24" s="141">
        <f t="shared" si="6"/>
        <v>0</v>
      </c>
      <c r="E24" s="141">
        <f t="shared" si="7"/>
        <v>35154</v>
      </c>
      <c r="F24" s="141">
        <f t="shared" si="8"/>
        <v>35154</v>
      </c>
      <c r="G24" s="141">
        <f t="shared" si="9"/>
        <v>0</v>
      </c>
      <c r="H24" s="141">
        <f t="shared" si="10"/>
        <v>70390</v>
      </c>
      <c r="I24" s="141">
        <f t="shared" si="11"/>
        <v>70390</v>
      </c>
      <c r="J24" s="143" t="s">
        <v>430</v>
      </c>
      <c r="K24" s="143" t="s">
        <v>444</v>
      </c>
      <c r="L24" s="141">
        <v>0</v>
      </c>
      <c r="M24" s="141">
        <v>35154</v>
      </c>
      <c r="N24" s="141">
        <f t="shared" si="12"/>
        <v>35154</v>
      </c>
      <c r="O24" s="141">
        <v>0</v>
      </c>
      <c r="P24" s="141">
        <v>70390</v>
      </c>
      <c r="Q24" s="141">
        <f t="shared" si="13"/>
        <v>70390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121</v>
      </c>
      <c r="B25" s="140" t="s">
        <v>343</v>
      </c>
      <c r="C25" s="142" t="s">
        <v>390</v>
      </c>
      <c r="D25" s="141">
        <f t="shared" si="6"/>
        <v>0</v>
      </c>
      <c r="E25" s="141">
        <f t="shared" si="7"/>
        <v>59303</v>
      </c>
      <c r="F25" s="141">
        <f t="shared" si="8"/>
        <v>59303</v>
      </c>
      <c r="G25" s="141">
        <f t="shared" si="9"/>
        <v>0</v>
      </c>
      <c r="H25" s="141">
        <f t="shared" si="10"/>
        <v>42958</v>
      </c>
      <c r="I25" s="141">
        <f t="shared" si="11"/>
        <v>42958</v>
      </c>
      <c r="J25" s="143" t="s">
        <v>430</v>
      </c>
      <c r="K25" s="143" t="s">
        <v>460</v>
      </c>
      <c r="L25" s="141">
        <v>0</v>
      </c>
      <c r="M25" s="141">
        <v>59303</v>
      </c>
      <c r="N25" s="141">
        <f t="shared" si="12"/>
        <v>59303</v>
      </c>
      <c r="O25" s="141">
        <v>0</v>
      </c>
      <c r="P25" s="141">
        <v>42958</v>
      </c>
      <c r="Q25" s="141">
        <f t="shared" si="13"/>
        <v>42958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121</v>
      </c>
      <c r="B26" s="140" t="s">
        <v>344</v>
      </c>
      <c r="C26" s="142" t="s">
        <v>391</v>
      </c>
      <c r="D26" s="141">
        <f t="shared" si="6"/>
        <v>0</v>
      </c>
      <c r="E26" s="141">
        <f t="shared" si="7"/>
        <v>103332</v>
      </c>
      <c r="F26" s="141">
        <f t="shared" si="8"/>
        <v>103332</v>
      </c>
      <c r="G26" s="141">
        <f t="shared" si="9"/>
        <v>0</v>
      </c>
      <c r="H26" s="141">
        <f t="shared" si="10"/>
        <v>21613</v>
      </c>
      <c r="I26" s="141">
        <f t="shared" si="11"/>
        <v>21613</v>
      </c>
      <c r="J26" s="143" t="s">
        <v>430</v>
      </c>
      <c r="K26" s="143" t="s">
        <v>444</v>
      </c>
      <c r="L26" s="141">
        <v>0</v>
      </c>
      <c r="M26" s="141">
        <v>103332</v>
      </c>
      <c r="N26" s="141">
        <f t="shared" si="12"/>
        <v>103332</v>
      </c>
      <c r="O26" s="141">
        <v>0</v>
      </c>
      <c r="P26" s="141">
        <v>21613</v>
      </c>
      <c r="Q26" s="141">
        <f t="shared" si="13"/>
        <v>21613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121</v>
      </c>
      <c r="B27" s="140" t="s">
        <v>345</v>
      </c>
      <c r="C27" s="142" t="s">
        <v>392</v>
      </c>
      <c r="D27" s="141">
        <f t="shared" si="6"/>
        <v>0</v>
      </c>
      <c r="E27" s="141">
        <f t="shared" si="7"/>
        <v>61795</v>
      </c>
      <c r="F27" s="141">
        <f t="shared" si="8"/>
        <v>61795</v>
      </c>
      <c r="G27" s="141">
        <f t="shared" si="9"/>
        <v>0</v>
      </c>
      <c r="H27" s="141">
        <f t="shared" si="10"/>
        <v>45334</v>
      </c>
      <c r="I27" s="141">
        <f t="shared" si="11"/>
        <v>45334</v>
      </c>
      <c r="J27" s="143" t="s">
        <v>430</v>
      </c>
      <c r="K27" s="143" t="s">
        <v>444</v>
      </c>
      <c r="L27" s="141">
        <v>0</v>
      </c>
      <c r="M27" s="141">
        <v>61795</v>
      </c>
      <c r="N27" s="141">
        <f t="shared" si="12"/>
        <v>61795</v>
      </c>
      <c r="O27" s="141">
        <v>0</v>
      </c>
      <c r="P27" s="141">
        <v>45334</v>
      </c>
      <c r="Q27" s="141">
        <f t="shared" si="13"/>
        <v>45334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121</v>
      </c>
      <c r="B28" s="140" t="s">
        <v>346</v>
      </c>
      <c r="C28" s="142" t="s">
        <v>393</v>
      </c>
      <c r="D28" s="141">
        <f t="shared" si="6"/>
        <v>40774</v>
      </c>
      <c r="E28" s="141">
        <f t="shared" si="7"/>
        <v>80577</v>
      </c>
      <c r="F28" s="141">
        <f t="shared" si="8"/>
        <v>121351</v>
      </c>
      <c r="G28" s="141">
        <f t="shared" si="9"/>
        <v>24446</v>
      </c>
      <c r="H28" s="141">
        <f t="shared" si="10"/>
        <v>37165</v>
      </c>
      <c r="I28" s="141">
        <f t="shared" si="11"/>
        <v>61611</v>
      </c>
      <c r="J28" s="143" t="s">
        <v>426</v>
      </c>
      <c r="K28" s="143" t="s">
        <v>440</v>
      </c>
      <c r="L28" s="141">
        <v>40774</v>
      </c>
      <c r="M28" s="141">
        <v>80577</v>
      </c>
      <c r="N28" s="141">
        <f t="shared" si="12"/>
        <v>121351</v>
      </c>
      <c r="O28" s="141">
        <v>24446</v>
      </c>
      <c r="P28" s="141">
        <v>37165</v>
      </c>
      <c r="Q28" s="141">
        <f t="shared" si="13"/>
        <v>61611</v>
      </c>
      <c r="R28" s="143"/>
      <c r="S28" s="143"/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0</v>
      </c>
      <c r="Y28" s="141">
        <f t="shared" si="15"/>
        <v>0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121</v>
      </c>
      <c r="B29" s="140" t="s">
        <v>347</v>
      </c>
      <c r="C29" s="142" t="s">
        <v>394</v>
      </c>
      <c r="D29" s="141">
        <f t="shared" si="6"/>
        <v>0</v>
      </c>
      <c r="E29" s="141">
        <f t="shared" si="7"/>
        <v>149917</v>
      </c>
      <c r="F29" s="141">
        <f t="shared" si="8"/>
        <v>149917</v>
      </c>
      <c r="G29" s="141">
        <f t="shared" si="9"/>
        <v>0</v>
      </c>
      <c r="H29" s="141">
        <f t="shared" si="10"/>
        <v>55794</v>
      </c>
      <c r="I29" s="141">
        <f t="shared" si="11"/>
        <v>55794</v>
      </c>
      <c r="J29" s="143"/>
      <c r="K29" s="143" t="s">
        <v>435</v>
      </c>
      <c r="L29" s="141">
        <v>0</v>
      </c>
      <c r="M29" s="141">
        <v>149917</v>
      </c>
      <c r="N29" s="141">
        <f t="shared" si="12"/>
        <v>149917</v>
      </c>
      <c r="O29" s="141">
        <v>0</v>
      </c>
      <c r="P29" s="141">
        <v>0</v>
      </c>
      <c r="Q29" s="141">
        <f t="shared" si="13"/>
        <v>0</v>
      </c>
      <c r="R29" s="143"/>
      <c r="S29" s="143" t="s">
        <v>447</v>
      </c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55794</v>
      </c>
      <c r="Y29" s="141">
        <f t="shared" si="15"/>
        <v>55794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121</v>
      </c>
      <c r="B30" s="140" t="s">
        <v>348</v>
      </c>
      <c r="C30" s="142" t="s">
        <v>395</v>
      </c>
      <c r="D30" s="141">
        <f t="shared" si="6"/>
        <v>0</v>
      </c>
      <c r="E30" s="141">
        <f t="shared" si="7"/>
        <v>173117</v>
      </c>
      <c r="F30" s="141">
        <f t="shared" si="8"/>
        <v>173117</v>
      </c>
      <c r="G30" s="141">
        <f t="shared" si="9"/>
        <v>0</v>
      </c>
      <c r="H30" s="141">
        <f t="shared" si="10"/>
        <v>25636</v>
      </c>
      <c r="I30" s="141">
        <f t="shared" si="11"/>
        <v>25636</v>
      </c>
      <c r="J30" s="143" t="s">
        <v>421</v>
      </c>
      <c r="K30" s="143" t="s">
        <v>435</v>
      </c>
      <c r="L30" s="141">
        <v>0</v>
      </c>
      <c r="M30" s="141">
        <v>173117</v>
      </c>
      <c r="N30" s="141">
        <f t="shared" si="12"/>
        <v>173117</v>
      </c>
      <c r="O30" s="141">
        <v>0</v>
      </c>
      <c r="P30" s="141">
        <v>0</v>
      </c>
      <c r="Q30" s="141">
        <f t="shared" si="13"/>
        <v>0</v>
      </c>
      <c r="R30" s="143" t="s">
        <v>433</v>
      </c>
      <c r="S30" s="143" t="s">
        <v>447</v>
      </c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25636</v>
      </c>
      <c r="Y30" s="141">
        <f t="shared" si="15"/>
        <v>25636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121</v>
      </c>
      <c r="B31" s="140" t="s">
        <v>349</v>
      </c>
      <c r="C31" s="142" t="s">
        <v>396</v>
      </c>
      <c r="D31" s="141">
        <f t="shared" si="6"/>
        <v>6428</v>
      </c>
      <c r="E31" s="141">
        <f t="shared" si="7"/>
        <v>54114</v>
      </c>
      <c r="F31" s="141">
        <f t="shared" si="8"/>
        <v>60542</v>
      </c>
      <c r="G31" s="141">
        <f t="shared" si="9"/>
        <v>0</v>
      </c>
      <c r="H31" s="141">
        <f t="shared" si="10"/>
        <v>23467</v>
      </c>
      <c r="I31" s="141">
        <f t="shared" si="11"/>
        <v>23467</v>
      </c>
      <c r="J31" s="143" t="s">
        <v>428</v>
      </c>
      <c r="K31" s="143" t="s">
        <v>442</v>
      </c>
      <c r="L31" s="141">
        <v>6428</v>
      </c>
      <c r="M31" s="141">
        <v>54114</v>
      </c>
      <c r="N31" s="141">
        <f t="shared" si="12"/>
        <v>60542</v>
      </c>
      <c r="O31" s="141">
        <v>0</v>
      </c>
      <c r="P31" s="141">
        <v>23467</v>
      </c>
      <c r="Q31" s="141">
        <f t="shared" si="13"/>
        <v>23467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121</v>
      </c>
      <c r="B32" s="140" t="s">
        <v>350</v>
      </c>
      <c r="C32" s="142" t="s">
        <v>397</v>
      </c>
      <c r="D32" s="141">
        <f t="shared" si="6"/>
        <v>9782</v>
      </c>
      <c r="E32" s="141">
        <f t="shared" si="7"/>
        <v>87873</v>
      </c>
      <c r="F32" s="141">
        <f t="shared" si="8"/>
        <v>97655</v>
      </c>
      <c r="G32" s="141">
        <f t="shared" si="9"/>
        <v>0</v>
      </c>
      <c r="H32" s="141">
        <f t="shared" si="10"/>
        <v>35800</v>
      </c>
      <c r="I32" s="141">
        <f t="shared" si="11"/>
        <v>35800</v>
      </c>
      <c r="J32" s="143" t="s">
        <v>428</v>
      </c>
      <c r="K32" s="143" t="s">
        <v>442</v>
      </c>
      <c r="L32" s="141">
        <v>9782</v>
      </c>
      <c r="M32" s="141">
        <v>87873</v>
      </c>
      <c r="N32" s="141">
        <f t="shared" si="12"/>
        <v>97655</v>
      </c>
      <c r="O32" s="141">
        <v>0</v>
      </c>
      <c r="P32" s="141">
        <v>35800</v>
      </c>
      <c r="Q32" s="141">
        <f t="shared" si="13"/>
        <v>35800</v>
      </c>
      <c r="R32" s="143"/>
      <c r="S32" s="143"/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0</v>
      </c>
      <c r="Y32" s="141">
        <f t="shared" si="15"/>
        <v>0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121</v>
      </c>
      <c r="B33" s="140" t="s">
        <v>351</v>
      </c>
      <c r="C33" s="142" t="s">
        <v>398</v>
      </c>
      <c r="D33" s="141">
        <f t="shared" si="6"/>
        <v>0</v>
      </c>
      <c r="E33" s="141">
        <f t="shared" si="7"/>
        <v>19176</v>
      </c>
      <c r="F33" s="141">
        <f t="shared" si="8"/>
        <v>19176</v>
      </c>
      <c r="G33" s="141">
        <f t="shared" si="9"/>
        <v>0</v>
      </c>
      <c r="H33" s="141">
        <f t="shared" si="10"/>
        <v>5776</v>
      </c>
      <c r="I33" s="141">
        <f t="shared" si="11"/>
        <v>5776</v>
      </c>
      <c r="J33" s="143" t="s">
        <v>428</v>
      </c>
      <c r="K33" s="143" t="s">
        <v>442</v>
      </c>
      <c r="L33" s="141">
        <v>0</v>
      </c>
      <c r="M33" s="141">
        <v>19176</v>
      </c>
      <c r="N33" s="141">
        <f t="shared" si="12"/>
        <v>19176</v>
      </c>
      <c r="O33" s="141">
        <v>0</v>
      </c>
      <c r="P33" s="141">
        <v>5776</v>
      </c>
      <c r="Q33" s="141">
        <f t="shared" si="13"/>
        <v>5776</v>
      </c>
      <c r="R33" s="143"/>
      <c r="S33" s="143"/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121</v>
      </c>
      <c r="B34" s="140" t="s">
        <v>352</v>
      </c>
      <c r="C34" s="142" t="s">
        <v>399</v>
      </c>
      <c r="D34" s="141">
        <f t="shared" si="6"/>
        <v>0</v>
      </c>
      <c r="E34" s="141">
        <f t="shared" si="7"/>
        <v>85162</v>
      </c>
      <c r="F34" s="141">
        <f t="shared" si="8"/>
        <v>85162</v>
      </c>
      <c r="G34" s="141">
        <f t="shared" si="9"/>
        <v>0</v>
      </c>
      <c r="H34" s="141">
        <f t="shared" si="10"/>
        <v>32637</v>
      </c>
      <c r="I34" s="141">
        <f t="shared" si="11"/>
        <v>32637</v>
      </c>
      <c r="J34" s="143" t="s">
        <v>428</v>
      </c>
      <c r="K34" s="143" t="s">
        <v>442</v>
      </c>
      <c r="L34" s="141">
        <v>0</v>
      </c>
      <c r="M34" s="141">
        <v>85162</v>
      </c>
      <c r="N34" s="141">
        <f t="shared" si="12"/>
        <v>85162</v>
      </c>
      <c r="O34" s="141">
        <v>0</v>
      </c>
      <c r="P34" s="141">
        <v>32637</v>
      </c>
      <c r="Q34" s="141">
        <f t="shared" si="13"/>
        <v>32637</v>
      </c>
      <c r="R34" s="143"/>
      <c r="S34" s="143"/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0</v>
      </c>
      <c r="Y34" s="141">
        <f t="shared" si="15"/>
        <v>0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121</v>
      </c>
      <c r="B35" s="140" t="s">
        <v>353</v>
      </c>
      <c r="C35" s="142" t="s">
        <v>400</v>
      </c>
      <c r="D35" s="141">
        <f t="shared" si="6"/>
        <v>0</v>
      </c>
      <c r="E35" s="141">
        <f t="shared" si="7"/>
        <v>69728</v>
      </c>
      <c r="F35" s="141">
        <f t="shared" si="8"/>
        <v>69728</v>
      </c>
      <c r="G35" s="141">
        <f t="shared" si="9"/>
        <v>0</v>
      </c>
      <c r="H35" s="141">
        <f t="shared" si="10"/>
        <v>28402</v>
      </c>
      <c r="I35" s="141">
        <f t="shared" si="11"/>
        <v>28402</v>
      </c>
      <c r="J35" s="143" t="s">
        <v>428</v>
      </c>
      <c r="K35" s="143" t="s">
        <v>442</v>
      </c>
      <c r="L35" s="141">
        <v>0</v>
      </c>
      <c r="M35" s="141">
        <v>0</v>
      </c>
      <c r="N35" s="141">
        <f t="shared" si="12"/>
        <v>0</v>
      </c>
      <c r="O35" s="141">
        <v>0</v>
      </c>
      <c r="P35" s="141">
        <v>28402</v>
      </c>
      <c r="Q35" s="141">
        <f t="shared" si="13"/>
        <v>28402</v>
      </c>
      <c r="R35" s="143" t="s">
        <v>425</v>
      </c>
      <c r="S35" s="143" t="s">
        <v>439</v>
      </c>
      <c r="T35" s="141">
        <v>0</v>
      </c>
      <c r="U35" s="141">
        <v>69728</v>
      </c>
      <c r="V35" s="141">
        <f t="shared" si="14"/>
        <v>69728</v>
      </c>
      <c r="W35" s="141">
        <v>0</v>
      </c>
      <c r="X35" s="141">
        <v>0</v>
      </c>
      <c r="Y35" s="141">
        <f t="shared" si="15"/>
        <v>0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121</v>
      </c>
      <c r="B36" s="140" t="s">
        <v>354</v>
      </c>
      <c r="C36" s="142" t="s">
        <v>401</v>
      </c>
      <c r="D36" s="141">
        <f t="shared" si="6"/>
        <v>0</v>
      </c>
      <c r="E36" s="141">
        <f t="shared" si="7"/>
        <v>179241</v>
      </c>
      <c r="F36" s="141">
        <f t="shared" si="8"/>
        <v>179241</v>
      </c>
      <c r="G36" s="141">
        <f t="shared" si="9"/>
        <v>0</v>
      </c>
      <c r="H36" s="141">
        <f t="shared" si="10"/>
        <v>56840</v>
      </c>
      <c r="I36" s="141">
        <f t="shared" si="11"/>
        <v>56840</v>
      </c>
      <c r="J36" s="143" t="s">
        <v>428</v>
      </c>
      <c r="K36" s="143" t="s">
        <v>442</v>
      </c>
      <c r="L36" s="141">
        <v>0</v>
      </c>
      <c r="M36" s="141">
        <v>179241</v>
      </c>
      <c r="N36" s="141">
        <f t="shared" si="12"/>
        <v>179241</v>
      </c>
      <c r="O36" s="141">
        <v>0</v>
      </c>
      <c r="P36" s="141">
        <v>56840</v>
      </c>
      <c r="Q36" s="141">
        <f t="shared" si="13"/>
        <v>56840</v>
      </c>
      <c r="R36" s="143"/>
      <c r="S36" s="143"/>
      <c r="T36" s="141">
        <v>0</v>
      </c>
      <c r="U36" s="141">
        <v>0</v>
      </c>
      <c r="V36" s="141">
        <f t="shared" si="14"/>
        <v>0</v>
      </c>
      <c r="W36" s="141">
        <v>0</v>
      </c>
      <c r="X36" s="141">
        <v>0</v>
      </c>
      <c r="Y36" s="141">
        <f t="shared" si="15"/>
        <v>0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121</v>
      </c>
      <c r="B37" s="140" t="s">
        <v>355</v>
      </c>
      <c r="C37" s="142" t="s">
        <v>402</v>
      </c>
      <c r="D37" s="141">
        <f t="shared" si="6"/>
        <v>0</v>
      </c>
      <c r="E37" s="141">
        <f t="shared" si="7"/>
        <v>86370</v>
      </c>
      <c r="F37" s="141">
        <f t="shared" si="8"/>
        <v>86370</v>
      </c>
      <c r="G37" s="141">
        <f t="shared" si="9"/>
        <v>0</v>
      </c>
      <c r="H37" s="141">
        <f t="shared" si="10"/>
        <v>48371</v>
      </c>
      <c r="I37" s="141">
        <f t="shared" si="11"/>
        <v>48371</v>
      </c>
      <c r="J37" s="143" t="s">
        <v>424</v>
      </c>
      <c r="K37" s="143" t="s">
        <v>438</v>
      </c>
      <c r="L37" s="141">
        <v>0</v>
      </c>
      <c r="M37" s="141">
        <v>86370</v>
      </c>
      <c r="N37" s="141">
        <f t="shared" si="12"/>
        <v>86370</v>
      </c>
      <c r="O37" s="141">
        <v>0</v>
      </c>
      <c r="P37" s="141">
        <v>0</v>
      </c>
      <c r="Q37" s="141">
        <f t="shared" si="13"/>
        <v>0</v>
      </c>
      <c r="R37" s="143" t="s">
        <v>422</v>
      </c>
      <c r="S37" s="143" t="s">
        <v>468</v>
      </c>
      <c r="T37" s="141">
        <v>0</v>
      </c>
      <c r="U37" s="141">
        <v>0</v>
      </c>
      <c r="V37" s="141">
        <f t="shared" si="14"/>
        <v>0</v>
      </c>
      <c r="W37" s="141">
        <v>0</v>
      </c>
      <c r="X37" s="141">
        <v>48371</v>
      </c>
      <c r="Y37" s="141">
        <f t="shared" si="15"/>
        <v>48371</v>
      </c>
      <c r="Z37" s="143"/>
      <c r="AA37" s="141"/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2" t="s">
        <v>121</v>
      </c>
      <c r="B38" s="140" t="s">
        <v>356</v>
      </c>
      <c r="C38" s="142" t="s">
        <v>403</v>
      </c>
      <c r="D38" s="141">
        <f t="shared" si="6"/>
        <v>0</v>
      </c>
      <c r="E38" s="141">
        <f t="shared" si="7"/>
        <v>80346</v>
      </c>
      <c r="F38" s="141">
        <f t="shared" si="8"/>
        <v>80346</v>
      </c>
      <c r="G38" s="141">
        <f t="shared" si="9"/>
        <v>13465</v>
      </c>
      <c r="H38" s="141">
        <f t="shared" si="10"/>
        <v>32090</v>
      </c>
      <c r="I38" s="141">
        <f t="shared" si="11"/>
        <v>45555</v>
      </c>
      <c r="J38" s="143" t="s">
        <v>425</v>
      </c>
      <c r="K38" s="143" t="s">
        <v>439</v>
      </c>
      <c r="L38" s="141">
        <v>0</v>
      </c>
      <c r="M38" s="141">
        <v>80346</v>
      </c>
      <c r="N38" s="141">
        <f t="shared" si="12"/>
        <v>80346</v>
      </c>
      <c r="O38" s="141">
        <v>0</v>
      </c>
      <c r="P38" s="141">
        <v>0</v>
      </c>
      <c r="Q38" s="141">
        <f t="shared" si="13"/>
        <v>0</v>
      </c>
      <c r="R38" s="143" t="s">
        <v>422</v>
      </c>
      <c r="S38" s="143" t="s">
        <v>436</v>
      </c>
      <c r="T38" s="141">
        <v>0</v>
      </c>
      <c r="U38" s="141">
        <v>0</v>
      </c>
      <c r="V38" s="141">
        <f t="shared" si="14"/>
        <v>0</v>
      </c>
      <c r="W38" s="141">
        <v>13465</v>
      </c>
      <c r="X38" s="141">
        <v>32090</v>
      </c>
      <c r="Y38" s="141">
        <f t="shared" si="15"/>
        <v>45555</v>
      </c>
      <c r="Z38" s="143"/>
      <c r="AA38" s="141"/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3"/>
      <c r="AI38" s="143"/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3"/>
      <c r="AQ38" s="143"/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3"/>
      <c r="AY38" s="143"/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  <row r="39" spans="1:57" ht="12" customHeight="1">
      <c r="A39" s="142" t="s">
        <v>121</v>
      </c>
      <c r="B39" s="140" t="s">
        <v>357</v>
      </c>
      <c r="C39" s="142" t="s">
        <v>404</v>
      </c>
      <c r="D39" s="141">
        <f t="shared" si="6"/>
        <v>0</v>
      </c>
      <c r="E39" s="141">
        <f t="shared" si="7"/>
        <v>203875</v>
      </c>
      <c r="F39" s="141">
        <f t="shared" si="8"/>
        <v>203875</v>
      </c>
      <c r="G39" s="141">
        <f t="shared" si="9"/>
        <v>16104</v>
      </c>
      <c r="H39" s="141">
        <f t="shared" si="10"/>
        <v>38381</v>
      </c>
      <c r="I39" s="141">
        <f t="shared" si="11"/>
        <v>54485</v>
      </c>
      <c r="J39" s="143" t="s">
        <v>425</v>
      </c>
      <c r="K39" s="143" t="s">
        <v>439</v>
      </c>
      <c r="L39" s="141">
        <v>0</v>
      </c>
      <c r="M39" s="141">
        <v>203875</v>
      </c>
      <c r="N39" s="141">
        <f t="shared" si="12"/>
        <v>203875</v>
      </c>
      <c r="O39" s="141">
        <v>0</v>
      </c>
      <c r="P39" s="141">
        <v>0</v>
      </c>
      <c r="Q39" s="141">
        <f t="shared" si="13"/>
        <v>0</v>
      </c>
      <c r="R39" s="143" t="s">
        <v>422</v>
      </c>
      <c r="S39" s="143" t="s">
        <v>436</v>
      </c>
      <c r="T39" s="141">
        <v>0</v>
      </c>
      <c r="U39" s="141">
        <v>0</v>
      </c>
      <c r="V39" s="141">
        <f t="shared" si="14"/>
        <v>0</v>
      </c>
      <c r="W39" s="141">
        <v>16104</v>
      </c>
      <c r="X39" s="141">
        <v>38381</v>
      </c>
      <c r="Y39" s="141">
        <f t="shared" si="15"/>
        <v>54485</v>
      </c>
      <c r="Z39" s="143"/>
      <c r="AA39" s="141"/>
      <c r="AB39" s="141">
        <v>0</v>
      </c>
      <c r="AC39" s="141">
        <v>0</v>
      </c>
      <c r="AD39" s="141">
        <f t="shared" si="16"/>
        <v>0</v>
      </c>
      <c r="AE39" s="141">
        <v>0</v>
      </c>
      <c r="AF39" s="141">
        <v>0</v>
      </c>
      <c r="AG39" s="141">
        <f t="shared" si="17"/>
        <v>0</v>
      </c>
      <c r="AH39" s="143"/>
      <c r="AI39" s="143"/>
      <c r="AJ39" s="141">
        <v>0</v>
      </c>
      <c r="AK39" s="141">
        <v>0</v>
      </c>
      <c r="AL39" s="141">
        <f t="shared" si="18"/>
        <v>0</v>
      </c>
      <c r="AM39" s="141">
        <v>0</v>
      </c>
      <c r="AN39" s="141">
        <v>0</v>
      </c>
      <c r="AO39" s="141">
        <f t="shared" si="19"/>
        <v>0</v>
      </c>
      <c r="AP39" s="143"/>
      <c r="AQ39" s="143"/>
      <c r="AR39" s="141">
        <v>0</v>
      </c>
      <c r="AS39" s="141">
        <v>0</v>
      </c>
      <c r="AT39" s="141">
        <f t="shared" si="20"/>
        <v>0</v>
      </c>
      <c r="AU39" s="141">
        <v>0</v>
      </c>
      <c r="AV39" s="141">
        <v>0</v>
      </c>
      <c r="AW39" s="141">
        <f t="shared" si="21"/>
        <v>0</v>
      </c>
      <c r="AX39" s="143"/>
      <c r="AY39" s="143"/>
      <c r="AZ39" s="141">
        <v>0</v>
      </c>
      <c r="BA39" s="141">
        <v>0</v>
      </c>
      <c r="BB39" s="141">
        <f t="shared" si="22"/>
        <v>0</v>
      </c>
      <c r="BC39" s="141">
        <v>0</v>
      </c>
      <c r="BD39" s="141">
        <v>0</v>
      </c>
      <c r="BE39" s="141">
        <f t="shared" si="23"/>
        <v>0</v>
      </c>
    </row>
    <row r="40" spans="1:57" ht="12" customHeight="1">
      <c r="A40" s="142" t="s">
        <v>121</v>
      </c>
      <c r="B40" s="140" t="s">
        <v>358</v>
      </c>
      <c r="C40" s="142" t="s">
        <v>405</v>
      </c>
      <c r="D40" s="141">
        <f t="shared" si="6"/>
        <v>0</v>
      </c>
      <c r="E40" s="141">
        <f t="shared" si="7"/>
        <v>63901</v>
      </c>
      <c r="F40" s="141">
        <f t="shared" si="8"/>
        <v>63901</v>
      </c>
      <c r="G40" s="141">
        <f t="shared" si="9"/>
        <v>0</v>
      </c>
      <c r="H40" s="141">
        <f t="shared" si="10"/>
        <v>40583</v>
      </c>
      <c r="I40" s="141">
        <f t="shared" si="11"/>
        <v>40583</v>
      </c>
      <c r="J40" s="143" t="s">
        <v>424</v>
      </c>
      <c r="K40" s="143" t="s">
        <v>438</v>
      </c>
      <c r="L40" s="141">
        <v>0</v>
      </c>
      <c r="M40" s="141">
        <v>63901</v>
      </c>
      <c r="N40" s="141">
        <f t="shared" si="12"/>
        <v>63901</v>
      </c>
      <c r="O40" s="141">
        <v>0</v>
      </c>
      <c r="P40" s="141">
        <v>0</v>
      </c>
      <c r="Q40" s="141">
        <f t="shared" si="13"/>
        <v>0</v>
      </c>
      <c r="R40" s="143" t="s">
        <v>422</v>
      </c>
      <c r="S40" s="143" t="s">
        <v>469</v>
      </c>
      <c r="T40" s="141">
        <v>0</v>
      </c>
      <c r="U40" s="141">
        <v>0</v>
      </c>
      <c r="V40" s="141">
        <f t="shared" si="14"/>
        <v>0</v>
      </c>
      <c r="W40" s="141">
        <v>0</v>
      </c>
      <c r="X40" s="141">
        <v>40583</v>
      </c>
      <c r="Y40" s="141">
        <f t="shared" si="15"/>
        <v>40583</v>
      </c>
      <c r="Z40" s="143"/>
      <c r="AA40" s="141"/>
      <c r="AB40" s="141">
        <v>0</v>
      </c>
      <c r="AC40" s="141">
        <v>0</v>
      </c>
      <c r="AD40" s="141">
        <f t="shared" si="16"/>
        <v>0</v>
      </c>
      <c r="AE40" s="141">
        <v>0</v>
      </c>
      <c r="AF40" s="141">
        <v>0</v>
      </c>
      <c r="AG40" s="141">
        <f t="shared" si="17"/>
        <v>0</v>
      </c>
      <c r="AH40" s="143"/>
      <c r="AI40" s="143"/>
      <c r="AJ40" s="141">
        <v>0</v>
      </c>
      <c r="AK40" s="141">
        <v>0</v>
      </c>
      <c r="AL40" s="141">
        <f t="shared" si="18"/>
        <v>0</v>
      </c>
      <c r="AM40" s="141">
        <v>0</v>
      </c>
      <c r="AN40" s="141">
        <v>0</v>
      </c>
      <c r="AO40" s="141">
        <f t="shared" si="19"/>
        <v>0</v>
      </c>
      <c r="AP40" s="143"/>
      <c r="AQ40" s="143"/>
      <c r="AR40" s="141">
        <v>0</v>
      </c>
      <c r="AS40" s="141">
        <v>0</v>
      </c>
      <c r="AT40" s="141">
        <f t="shared" si="20"/>
        <v>0</v>
      </c>
      <c r="AU40" s="141">
        <v>0</v>
      </c>
      <c r="AV40" s="141">
        <v>0</v>
      </c>
      <c r="AW40" s="141">
        <f t="shared" si="21"/>
        <v>0</v>
      </c>
      <c r="AX40" s="143"/>
      <c r="AY40" s="143"/>
      <c r="AZ40" s="141">
        <v>0</v>
      </c>
      <c r="BA40" s="141">
        <v>0</v>
      </c>
      <c r="BB40" s="141">
        <f t="shared" si="22"/>
        <v>0</v>
      </c>
      <c r="BC40" s="141">
        <v>0</v>
      </c>
      <c r="BD40" s="141">
        <v>0</v>
      </c>
      <c r="BE40" s="141">
        <f t="shared" si="23"/>
        <v>0</v>
      </c>
    </row>
    <row r="41" spans="1:57" ht="12" customHeight="1">
      <c r="A41" s="142" t="s">
        <v>121</v>
      </c>
      <c r="B41" s="140" t="s">
        <v>359</v>
      </c>
      <c r="C41" s="142" t="s">
        <v>406</v>
      </c>
      <c r="D41" s="141">
        <f t="shared" si="6"/>
        <v>0</v>
      </c>
      <c r="E41" s="141">
        <f t="shared" si="7"/>
        <v>0</v>
      </c>
      <c r="F41" s="141">
        <f t="shared" si="8"/>
        <v>0</v>
      </c>
      <c r="G41" s="141">
        <f t="shared" si="9"/>
        <v>0</v>
      </c>
      <c r="H41" s="141">
        <f t="shared" si="10"/>
        <v>0</v>
      </c>
      <c r="I41" s="141">
        <f t="shared" si="11"/>
        <v>0</v>
      </c>
      <c r="J41" s="143"/>
      <c r="K41" s="143"/>
      <c r="L41" s="141">
        <v>0</v>
      </c>
      <c r="M41" s="141">
        <v>0</v>
      </c>
      <c r="N41" s="141">
        <f t="shared" si="12"/>
        <v>0</v>
      </c>
      <c r="O41" s="141">
        <v>0</v>
      </c>
      <c r="P41" s="141">
        <v>0</v>
      </c>
      <c r="Q41" s="141">
        <f t="shared" si="13"/>
        <v>0</v>
      </c>
      <c r="R41" s="143"/>
      <c r="S41" s="143"/>
      <c r="T41" s="141">
        <v>0</v>
      </c>
      <c r="U41" s="141">
        <v>0</v>
      </c>
      <c r="V41" s="141">
        <f t="shared" si="14"/>
        <v>0</v>
      </c>
      <c r="W41" s="141">
        <v>0</v>
      </c>
      <c r="X41" s="141">
        <v>0</v>
      </c>
      <c r="Y41" s="141">
        <f t="shared" si="15"/>
        <v>0</v>
      </c>
      <c r="Z41" s="143"/>
      <c r="AA41" s="141"/>
      <c r="AB41" s="141">
        <v>0</v>
      </c>
      <c r="AC41" s="141">
        <v>0</v>
      </c>
      <c r="AD41" s="141">
        <f t="shared" si="16"/>
        <v>0</v>
      </c>
      <c r="AE41" s="141">
        <v>0</v>
      </c>
      <c r="AF41" s="141">
        <v>0</v>
      </c>
      <c r="AG41" s="141">
        <f t="shared" si="17"/>
        <v>0</v>
      </c>
      <c r="AH41" s="143"/>
      <c r="AI41" s="143"/>
      <c r="AJ41" s="141">
        <v>0</v>
      </c>
      <c r="AK41" s="141">
        <v>0</v>
      </c>
      <c r="AL41" s="141">
        <f t="shared" si="18"/>
        <v>0</v>
      </c>
      <c r="AM41" s="141">
        <v>0</v>
      </c>
      <c r="AN41" s="141">
        <v>0</v>
      </c>
      <c r="AO41" s="141">
        <f t="shared" si="19"/>
        <v>0</v>
      </c>
      <c r="AP41" s="143"/>
      <c r="AQ41" s="143"/>
      <c r="AR41" s="141">
        <v>0</v>
      </c>
      <c r="AS41" s="141">
        <v>0</v>
      </c>
      <c r="AT41" s="141">
        <f t="shared" si="20"/>
        <v>0</v>
      </c>
      <c r="AU41" s="141">
        <v>0</v>
      </c>
      <c r="AV41" s="141">
        <v>0</v>
      </c>
      <c r="AW41" s="141">
        <f t="shared" si="21"/>
        <v>0</v>
      </c>
      <c r="AX41" s="143"/>
      <c r="AY41" s="143"/>
      <c r="AZ41" s="141">
        <v>0</v>
      </c>
      <c r="BA41" s="141">
        <v>0</v>
      </c>
      <c r="BB41" s="141">
        <f t="shared" si="22"/>
        <v>0</v>
      </c>
      <c r="BC41" s="141">
        <v>0</v>
      </c>
      <c r="BD41" s="141">
        <v>0</v>
      </c>
      <c r="BE41" s="141">
        <f t="shared" si="23"/>
        <v>0</v>
      </c>
    </row>
    <row r="42" spans="1:57" ht="12" customHeight="1">
      <c r="A42" s="142" t="s">
        <v>121</v>
      </c>
      <c r="B42" s="140" t="s">
        <v>360</v>
      </c>
      <c r="C42" s="142" t="s">
        <v>407</v>
      </c>
      <c r="D42" s="141">
        <f t="shared" si="6"/>
        <v>1261</v>
      </c>
      <c r="E42" s="141">
        <f t="shared" si="7"/>
        <v>68176</v>
      </c>
      <c r="F42" s="141">
        <f t="shared" si="8"/>
        <v>69437</v>
      </c>
      <c r="G42" s="141">
        <f t="shared" si="9"/>
        <v>4416</v>
      </c>
      <c r="H42" s="141">
        <f t="shared" si="10"/>
        <v>26142</v>
      </c>
      <c r="I42" s="141">
        <f t="shared" si="11"/>
        <v>30558</v>
      </c>
      <c r="J42" s="143" t="s">
        <v>427</v>
      </c>
      <c r="K42" s="143" t="s">
        <v>441</v>
      </c>
      <c r="L42" s="141">
        <v>1261</v>
      </c>
      <c r="M42" s="141">
        <v>68176</v>
      </c>
      <c r="N42" s="141">
        <f t="shared" si="12"/>
        <v>69437</v>
      </c>
      <c r="O42" s="141">
        <v>4416</v>
      </c>
      <c r="P42" s="141">
        <v>26142</v>
      </c>
      <c r="Q42" s="141">
        <f t="shared" si="13"/>
        <v>30558</v>
      </c>
      <c r="R42" s="143"/>
      <c r="S42" s="143"/>
      <c r="T42" s="141">
        <v>0</v>
      </c>
      <c r="U42" s="141">
        <v>0</v>
      </c>
      <c r="V42" s="141">
        <f t="shared" si="14"/>
        <v>0</v>
      </c>
      <c r="W42" s="141">
        <v>0</v>
      </c>
      <c r="X42" s="141">
        <v>0</v>
      </c>
      <c r="Y42" s="141">
        <f t="shared" si="15"/>
        <v>0</v>
      </c>
      <c r="Z42" s="143"/>
      <c r="AA42" s="141"/>
      <c r="AB42" s="141">
        <v>0</v>
      </c>
      <c r="AC42" s="141">
        <v>0</v>
      </c>
      <c r="AD42" s="141">
        <f t="shared" si="16"/>
        <v>0</v>
      </c>
      <c r="AE42" s="141">
        <v>0</v>
      </c>
      <c r="AF42" s="141">
        <v>0</v>
      </c>
      <c r="AG42" s="141">
        <f t="shared" si="17"/>
        <v>0</v>
      </c>
      <c r="AH42" s="143"/>
      <c r="AI42" s="143"/>
      <c r="AJ42" s="141">
        <v>0</v>
      </c>
      <c r="AK42" s="141">
        <v>0</v>
      </c>
      <c r="AL42" s="141">
        <f t="shared" si="18"/>
        <v>0</v>
      </c>
      <c r="AM42" s="141">
        <v>0</v>
      </c>
      <c r="AN42" s="141">
        <v>0</v>
      </c>
      <c r="AO42" s="141">
        <f t="shared" si="19"/>
        <v>0</v>
      </c>
      <c r="AP42" s="143"/>
      <c r="AQ42" s="143"/>
      <c r="AR42" s="141">
        <v>0</v>
      </c>
      <c r="AS42" s="141">
        <v>0</v>
      </c>
      <c r="AT42" s="141">
        <f t="shared" si="20"/>
        <v>0</v>
      </c>
      <c r="AU42" s="141">
        <v>0</v>
      </c>
      <c r="AV42" s="141">
        <v>0</v>
      </c>
      <c r="AW42" s="141">
        <f t="shared" si="21"/>
        <v>0</v>
      </c>
      <c r="AX42" s="143"/>
      <c r="AY42" s="143"/>
      <c r="AZ42" s="141">
        <v>0</v>
      </c>
      <c r="BA42" s="141">
        <v>0</v>
      </c>
      <c r="BB42" s="141">
        <f t="shared" si="22"/>
        <v>0</v>
      </c>
      <c r="BC42" s="141">
        <v>0</v>
      </c>
      <c r="BD42" s="141">
        <v>0</v>
      </c>
      <c r="BE42" s="141">
        <f t="shared" si="23"/>
        <v>0</v>
      </c>
    </row>
    <row r="43" spans="1:57" ht="12" customHeight="1">
      <c r="A43" s="142" t="s">
        <v>121</v>
      </c>
      <c r="B43" s="140" t="s">
        <v>361</v>
      </c>
      <c r="C43" s="142" t="s">
        <v>408</v>
      </c>
      <c r="D43" s="141">
        <f t="shared" si="6"/>
        <v>0</v>
      </c>
      <c r="E43" s="141">
        <f t="shared" si="7"/>
        <v>104721</v>
      </c>
      <c r="F43" s="141">
        <f t="shared" si="8"/>
        <v>104721</v>
      </c>
      <c r="G43" s="141">
        <f t="shared" si="9"/>
        <v>0</v>
      </c>
      <c r="H43" s="141">
        <f t="shared" si="10"/>
        <v>187057</v>
      </c>
      <c r="I43" s="141">
        <f t="shared" si="11"/>
        <v>187057</v>
      </c>
      <c r="J43" s="143" t="s">
        <v>431</v>
      </c>
      <c r="K43" s="143" t="s">
        <v>445</v>
      </c>
      <c r="L43" s="141">
        <v>0</v>
      </c>
      <c r="M43" s="141">
        <v>104721</v>
      </c>
      <c r="N43" s="141">
        <f t="shared" si="12"/>
        <v>104721</v>
      </c>
      <c r="O43" s="141">
        <v>0</v>
      </c>
      <c r="P43" s="141">
        <v>187057</v>
      </c>
      <c r="Q43" s="141">
        <f t="shared" si="13"/>
        <v>187057</v>
      </c>
      <c r="R43" s="143"/>
      <c r="S43" s="143"/>
      <c r="T43" s="141">
        <v>0</v>
      </c>
      <c r="U43" s="141">
        <v>0</v>
      </c>
      <c r="V43" s="141">
        <f t="shared" si="14"/>
        <v>0</v>
      </c>
      <c r="W43" s="141">
        <v>0</v>
      </c>
      <c r="X43" s="141">
        <v>0</v>
      </c>
      <c r="Y43" s="141">
        <f t="shared" si="15"/>
        <v>0</v>
      </c>
      <c r="Z43" s="143"/>
      <c r="AA43" s="141"/>
      <c r="AB43" s="141">
        <v>0</v>
      </c>
      <c r="AC43" s="141">
        <v>0</v>
      </c>
      <c r="AD43" s="141">
        <f t="shared" si="16"/>
        <v>0</v>
      </c>
      <c r="AE43" s="141">
        <v>0</v>
      </c>
      <c r="AF43" s="141">
        <v>0</v>
      </c>
      <c r="AG43" s="141">
        <f t="shared" si="17"/>
        <v>0</v>
      </c>
      <c r="AH43" s="143"/>
      <c r="AI43" s="143"/>
      <c r="AJ43" s="141">
        <v>0</v>
      </c>
      <c r="AK43" s="141">
        <v>0</v>
      </c>
      <c r="AL43" s="141">
        <f t="shared" si="18"/>
        <v>0</v>
      </c>
      <c r="AM43" s="141">
        <v>0</v>
      </c>
      <c r="AN43" s="141">
        <v>0</v>
      </c>
      <c r="AO43" s="141">
        <f t="shared" si="19"/>
        <v>0</v>
      </c>
      <c r="AP43" s="143"/>
      <c r="AQ43" s="143"/>
      <c r="AR43" s="141">
        <v>0</v>
      </c>
      <c r="AS43" s="141">
        <v>0</v>
      </c>
      <c r="AT43" s="141">
        <f t="shared" si="20"/>
        <v>0</v>
      </c>
      <c r="AU43" s="141">
        <v>0</v>
      </c>
      <c r="AV43" s="141">
        <v>0</v>
      </c>
      <c r="AW43" s="141">
        <f t="shared" si="21"/>
        <v>0</v>
      </c>
      <c r="AX43" s="143"/>
      <c r="AY43" s="143"/>
      <c r="AZ43" s="141">
        <v>0</v>
      </c>
      <c r="BA43" s="141">
        <v>0</v>
      </c>
      <c r="BB43" s="141">
        <f t="shared" si="22"/>
        <v>0</v>
      </c>
      <c r="BC43" s="141">
        <v>0</v>
      </c>
      <c r="BD43" s="141">
        <v>0</v>
      </c>
      <c r="BE43" s="141">
        <f t="shared" si="23"/>
        <v>0</v>
      </c>
    </row>
    <row r="44" spans="1:57" ht="12" customHeight="1">
      <c r="A44" s="142" t="s">
        <v>121</v>
      </c>
      <c r="B44" s="140" t="s">
        <v>362</v>
      </c>
      <c r="C44" s="142" t="s">
        <v>409</v>
      </c>
      <c r="D44" s="141">
        <f t="shared" si="6"/>
        <v>8753</v>
      </c>
      <c r="E44" s="141">
        <f t="shared" si="7"/>
        <v>27729</v>
      </c>
      <c r="F44" s="141">
        <f t="shared" si="8"/>
        <v>36482</v>
      </c>
      <c r="G44" s="141">
        <f t="shared" si="9"/>
        <v>0</v>
      </c>
      <c r="H44" s="141">
        <f t="shared" si="10"/>
        <v>46534</v>
      </c>
      <c r="I44" s="141">
        <f t="shared" si="11"/>
        <v>46534</v>
      </c>
      <c r="J44" s="143" t="s">
        <v>451</v>
      </c>
      <c r="K44" s="143" t="s">
        <v>461</v>
      </c>
      <c r="L44" s="141">
        <v>8753</v>
      </c>
      <c r="M44" s="141">
        <v>27729</v>
      </c>
      <c r="N44" s="141">
        <f t="shared" si="12"/>
        <v>36482</v>
      </c>
      <c r="O44" s="141">
        <v>0</v>
      </c>
      <c r="P44" s="141">
        <v>46534</v>
      </c>
      <c r="Q44" s="141">
        <f t="shared" si="13"/>
        <v>46534</v>
      </c>
      <c r="R44" s="143"/>
      <c r="S44" s="143"/>
      <c r="T44" s="141">
        <v>0</v>
      </c>
      <c r="U44" s="141">
        <v>0</v>
      </c>
      <c r="V44" s="141">
        <f t="shared" si="14"/>
        <v>0</v>
      </c>
      <c r="W44" s="141">
        <v>0</v>
      </c>
      <c r="X44" s="141">
        <v>0</v>
      </c>
      <c r="Y44" s="141">
        <f t="shared" si="15"/>
        <v>0</v>
      </c>
      <c r="Z44" s="143"/>
      <c r="AA44" s="141"/>
      <c r="AB44" s="141">
        <v>0</v>
      </c>
      <c r="AC44" s="141">
        <v>0</v>
      </c>
      <c r="AD44" s="141">
        <f t="shared" si="16"/>
        <v>0</v>
      </c>
      <c r="AE44" s="141">
        <v>0</v>
      </c>
      <c r="AF44" s="141">
        <v>0</v>
      </c>
      <c r="AG44" s="141">
        <f t="shared" si="17"/>
        <v>0</v>
      </c>
      <c r="AH44" s="143"/>
      <c r="AI44" s="143"/>
      <c r="AJ44" s="141">
        <v>0</v>
      </c>
      <c r="AK44" s="141">
        <v>0</v>
      </c>
      <c r="AL44" s="141">
        <f t="shared" si="18"/>
        <v>0</v>
      </c>
      <c r="AM44" s="141">
        <v>0</v>
      </c>
      <c r="AN44" s="141">
        <v>0</v>
      </c>
      <c r="AO44" s="141">
        <f t="shared" si="19"/>
        <v>0</v>
      </c>
      <c r="AP44" s="143"/>
      <c r="AQ44" s="143"/>
      <c r="AR44" s="141">
        <v>0</v>
      </c>
      <c r="AS44" s="141">
        <v>0</v>
      </c>
      <c r="AT44" s="141">
        <f t="shared" si="20"/>
        <v>0</v>
      </c>
      <c r="AU44" s="141">
        <v>0</v>
      </c>
      <c r="AV44" s="141">
        <v>0</v>
      </c>
      <c r="AW44" s="141">
        <f t="shared" si="21"/>
        <v>0</v>
      </c>
      <c r="AX44" s="143"/>
      <c r="AY44" s="143"/>
      <c r="AZ44" s="141">
        <v>0</v>
      </c>
      <c r="BA44" s="141">
        <v>0</v>
      </c>
      <c r="BB44" s="141">
        <f t="shared" si="22"/>
        <v>0</v>
      </c>
      <c r="BC44" s="141">
        <v>0</v>
      </c>
      <c r="BD44" s="141">
        <v>0</v>
      </c>
      <c r="BE44" s="141">
        <f t="shared" si="23"/>
        <v>0</v>
      </c>
    </row>
    <row r="45" spans="1:57" ht="12" customHeight="1">
      <c r="A45" s="142" t="s">
        <v>121</v>
      </c>
      <c r="B45" s="140" t="s">
        <v>363</v>
      </c>
      <c r="C45" s="142" t="s">
        <v>410</v>
      </c>
      <c r="D45" s="141">
        <f t="shared" si="6"/>
        <v>0</v>
      </c>
      <c r="E45" s="141">
        <f t="shared" si="7"/>
        <v>65779</v>
      </c>
      <c r="F45" s="141">
        <f t="shared" si="8"/>
        <v>65779</v>
      </c>
      <c r="G45" s="141">
        <f t="shared" si="9"/>
        <v>0</v>
      </c>
      <c r="H45" s="141">
        <f t="shared" si="10"/>
        <v>34489</v>
      </c>
      <c r="I45" s="141">
        <f t="shared" si="11"/>
        <v>34489</v>
      </c>
      <c r="J45" s="143" t="s">
        <v>429</v>
      </c>
      <c r="K45" s="143" t="s">
        <v>443</v>
      </c>
      <c r="L45" s="141">
        <v>0</v>
      </c>
      <c r="M45" s="141">
        <v>65779</v>
      </c>
      <c r="N45" s="141">
        <f t="shared" si="12"/>
        <v>65779</v>
      </c>
      <c r="O45" s="141">
        <v>0</v>
      </c>
      <c r="P45" s="141">
        <v>34489</v>
      </c>
      <c r="Q45" s="141">
        <f t="shared" si="13"/>
        <v>34489</v>
      </c>
      <c r="R45" s="143"/>
      <c r="S45" s="143"/>
      <c r="T45" s="141">
        <v>0</v>
      </c>
      <c r="U45" s="141">
        <v>0</v>
      </c>
      <c r="V45" s="141">
        <f t="shared" si="14"/>
        <v>0</v>
      </c>
      <c r="W45" s="141">
        <v>0</v>
      </c>
      <c r="X45" s="141">
        <v>0</v>
      </c>
      <c r="Y45" s="141">
        <f t="shared" si="15"/>
        <v>0</v>
      </c>
      <c r="Z45" s="143"/>
      <c r="AA45" s="141"/>
      <c r="AB45" s="141">
        <v>0</v>
      </c>
      <c r="AC45" s="141">
        <v>0</v>
      </c>
      <c r="AD45" s="141">
        <f t="shared" si="16"/>
        <v>0</v>
      </c>
      <c r="AE45" s="141">
        <v>0</v>
      </c>
      <c r="AF45" s="141">
        <v>0</v>
      </c>
      <c r="AG45" s="141">
        <f t="shared" si="17"/>
        <v>0</v>
      </c>
      <c r="AH45" s="143"/>
      <c r="AI45" s="143"/>
      <c r="AJ45" s="141">
        <v>0</v>
      </c>
      <c r="AK45" s="141">
        <v>0</v>
      </c>
      <c r="AL45" s="141">
        <f t="shared" si="18"/>
        <v>0</v>
      </c>
      <c r="AM45" s="141">
        <v>0</v>
      </c>
      <c r="AN45" s="141">
        <v>0</v>
      </c>
      <c r="AO45" s="141">
        <f t="shared" si="19"/>
        <v>0</v>
      </c>
      <c r="AP45" s="143"/>
      <c r="AQ45" s="143"/>
      <c r="AR45" s="141">
        <v>0</v>
      </c>
      <c r="AS45" s="141">
        <v>0</v>
      </c>
      <c r="AT45" s="141">
        <f t="shared" si="20"/>
        <v>0</v>
      </c>
      <c r="AU45" s="141">
        <v>0</v>
      </c>
      <c r="AV45" s="141">
        <v>0</v>
      </c>
      <c r="AW45" s="141">
        <f t="shared" si="21"/>
        <v>0</v>
      </c>
      <c r="AX45" s="143"/>
      <c r="AY45" s="143"/>
      <c r="AZ45" s="141">
        <v>0</v>
      </c>
      <c r="BA45" s="141">
        <v>0</v>
      </c>
      <c r="BB45" s="141">
        <f t="shared" si="22"/>
        <v>0</v>
      </c>
      <c r="BC45" s="141">
        <v>0</v>
      </c>
      <c r="BD45" s="141">
        <v>0</v>
      </c>
      <c r="BE45" s="141">
        <f t="shared" si="23"/>
        <v>0</v>
      </c>
    </row>
    <row r="46" spans="1:57" ht="12" customHeight="1">
      <c r="A46" s="142" t="s">
        <v>121</v>
      </c>
      <c r="B46" s="140" t="s">
        <v>364</v>
      </c>
      <c r="C46" s="142" t="s">
        <v>411</v>
      </c>
      <c r="D46" s="141">
        <f t="shared" si="6"/>
        <v>0</v>
      </c>
      <c r="E46" s="141">
        <f t="shared" si="7"/>
        <v>68702</v>
      </c>
      <c r="F46" s="141">
        <f t="shared" si="8"/>
        <v>68702</v>
      </c>
      <c r="G46" s="141">
        <f t="shared" si="9"/>
        <v>0</v>
      </c>
      <c r="H46" s="141">
        <f t="shared" si="10"/>
        <v>22649</v>
      </c>
      <c r="I46" s="141">
        <f t="shared" si="11"/>
        <v>22649</v>
      </c>
      <c r="J46" s="143"/>
      <c r="K46" s="143" t="s">
        <v>443</v>
      </c>
      <c r="L46" s="141">
        <v>0</v>
      </c>
      <c r="M46" s="141">
        <v>68702</v>
      </c>
      <c r="N46" s="141">
        <f t="shared" si="12"/>
        <v>68702</v>
      </c>
      <c r="O46" s="141">
        <v>0</v>
      </c>
      <c r="P46" s="141">
        <v>22649</v>
      </c>
      <c r="Q46" s="141">
        <f t="shared" si="13"/>
        <v>22649</v>
      </c>
      <c r="R46" s="143"/>
      <c r="S46" s="143"/>
      <c r="T46" s="141">
        <v>0</v>
      </c>
      <c r="U46" s="141">
        <v>0</v>
      </c>
      <c r="V46" s="141">
        <f t="shared" si="14"/>
        <v>0</v>
      </c>
      <c r="W46" s="141">
        <v>0</v>
      </c>
      <c r="X46" s="141">
        <v>0</v>
      </c>
      <c r="Y46" s="141">
        <f t="shared" si="15"/>
        <v>0</v>
      </c>
      <c r="Z46" s="143"/>
      <c r="AA46" s="141"/>
      <c r="AB46" s="141">
        <v>0</v>
      </c>
      <c r="AC46" s="141">
        <v>0</v>
      </c>
      <c r="AD46" s="141">
        <f t="shared" si="16"/>
        <v>0</v>
      </c>
      <c r="AE46" s="141">
        <v>0</v>
      </c>
      <c r="AF46" s="141">
        <v>0</v>
      </c>
      <c r="AG46" s="141">
        <f t="shared" si="17"/>
        <v>0</v>
      </c>
      <c r="AH46" s="143"/>
      <c r="AI46" s="143"/>
      <c r="AJ46" s="141">
        <v>0</v>
      </c>
      <c r="AK46" s="141">
        <v>0</v>
      </c>
      <c r="AL46" s="141">
        <f t="shared" si="18"/>
        <v>0</v>
      </c>
      <c r="AM46" s="141">
        <v>0</v>
      </c>
      <c r="AN46" s="141">
        <v>0</v>
      </c>
      <c r="AO46" s="141">
        <f t="shared" si="19"/>
        <v>0</v>
      </c>
      <c r="AP46" s="143"/>
      <c r="AQ46" s="143"/>
      <c r="AR46" s="141">
        <v>0</v>
      </c>
      <c r="AS46" s="141">
        <v>0</v>
      </c>
      <c r="AT46" s="141">
        <f t="shared" si="20"/>
        <v>0</v>
      </c>
      <c r="AU46" s="141">
        <v>0</v>
      </c>
      <c r="AV46" s="141">
        <v>0</v>
      </c>
      <c r="AW46" s="141">
        <f t="shared" si="21"/>
        <v>0</v>
      </c>
      <c r="AX46" s="143"/>
      <c r="AY46" s="143"/>
      <c r="AZ46" s="141">
        <v>0</v>
      </c>
      <c r="BA46" s="141">
        <v>0</v>
      </c>
      <c r="BB46" s="141">
        <f t="shared" si="22"/>
        <v>0</v>
      </c>
      <c r="BC46" s="141">
        <v>0</v>
      </c>
      <c r="BD46" s="141">
        <v>0</v>
      </c>
      <c r="BE46" s="141">
        <f t="shared" si="23"/>
        <v>0</v>
      </c>
    </row>
    <row r="47" spans="1:57" ht="12" customHeight="1">
      <c r="A47" s="142" t="s">
        <v>121</v>
      </c>
      <c r="B47" s="140" t="s">
        <v>365</v>
      </c>
      <c r="C47" s="142" t="s">
        <v>412</v>
      </c>
      <c r="D47" s="141">
        <f t="shared" si="6"/>
        <v>0</v>
      </c>
      <c r="E47" s="141">
        <f t="shared" si="7"/>
        <v>25638</v>
      </c>
      <c r="F47" s="141">
        <f t="shared" si="8"/>
        <v>25638</v>
      </c>
      <c r="G47" s="141">
        <f t="shared" si="9"/>
        <v>0</v>
      </c>
      <c r="H47" s="141">
        <f t="shared" si="10"/>
        <v>9460</v>
      </c>
      <c r="I47" s="141">
        <f t="shared" si="11"/>
        <v>9460</v>
      </c>
      <c r="J47" s="143" t="s">
        <v>429</v>
      </c>
      <c r="K47" s="143" t="s">
        <v>462</v>
      </c>
      <c r="L47" s="141">
        <v>0</v>
      </c>
      <c r="M47" s="141">
        <v>25638</v>
      </c>
      <c r="N47" s="141">
        <f t="shared" si="12"/>
        <v>25638</v>
      </c>
      <c r="O47" s="141">
        <v>0</v>
      </c>
      <c r="P47" s="141">
        <v>9460</v>
      </c>
      <c r="Q47" s="141">
        <f t="shared" si="13"/>
        <v>9460</v>
      </c>
      <c r="R47" s="143"/>
      <c r="S47" s="143"/>
      <c r="T47" s="141">
        <v>0</v>
      </c>
      <c r="U47" s="141">
        <v>0</v>
      </c>
      <c r="V47" s="141">
        <f t="shared" si="14"/>
        <v>0</v>
      </c>
      <c r="W47" s="141">
        <v>0</v>
      </c>
      <c r="X47" s="141">
        <v>0</v>
      </c>
      <c r="Y47" s="141">
        <f t="shared" si="15"/>
        <v>0</v>
      </c>
      <c r="Z47" s="143"/>
      <c r="AA47" s="141"/>
      <c r="AB47" s="141">
        <v>0</v>
      </c>
      <c r="AC47" s="141">
        <v>0</v>
      </c>
      <c r="AD47" s="141">
        <f t="shared" si="16"/>
        <v>0</v>
      </c>
      <c r="AE47" s="141">
        <v>0</v>
      </c>
      <c r="AF47" s="141">
        <v>0</v>
      </c>
      <c r="AG47" s="141">
        <f t="shared" si="17"/>
        <v>0</v>
      </c>
      <c r="AH47" s="143"/>
      <c r="AI47" s="143"/>
      <c r="AJ47" s="141">
        <v>0</v>
      </c>
      <c r="AK47" s="141">
        <v>0</v>
      </c>
      <c r="AL47" s="141">
        <f t="shared" si="18"/>
        <v>0</v>
      </c>
      <c r="AM47" s="141">
        <v>0</v>
      </c>
      <c r="AN47" s="141">
        <v>0</v>
      </c>
      <c r="AO47" s="141">
        <f t="shared" si="19"/>
        <v>0</v>
      </c>
      <c r="AP47" s="143"/>
      <c r="AQ47" s="143"/>
      <c r="AR47" s="141">
        <v>0</v>
      </c>
      <c r="AS47" s="141">
        <v>0</v>
      </c>
      <c r="AT47" s="141">
        <f t="shared" si="20"/>
        <v>0</v>
      </c>
      <c r="AU47" s="141">
        <v>0</v>
      </c>
      <c r="AV47" s="141">
        <v>0</v>
      </c>
      <c r="AW47" s="141">
        <f t="shared" si="21"/>
        <v>0</v>
      </c>
      <c r="AX47" s="143"/>
      <c r="AY47" s="143"/>
      <c r="AZ47" s="141">
        <v>0</v>
      </c>
      <c r="BA47" s="141">
        <v>0</v>
      </c>
      <c r="BB47" s="141">
        <f t="shared" si="22"/>
        <v>0</v>
      </c>
      <c r="BC47" s="141">
        <v>0</v>
      </c>
      <c r="BD47" s="141">
        <v>0</v>
      </c>
      <c r="BE47" s="141">
        <f t="shared" si="23"/>
        <v>0</v>
      </c>
    </row>
    <row r="48" spans="1:57" ht="12" customHeight="1">
      <c r="A48" s="142" t="s">
        <v>121</v>
      </c>
      <c r="B48" s="140" t="s">
        <v>366</v>
      </c>
      <c r="C48" s="142" t="s">
        <v>413</v>
      </c>
      <c r="D48" s="141">
        <f t="shared" si="6"/>
        <v>0</v>
      </c>
      <c r="E48" s="141">
        <f t="shared" si="7"/>
        <v>16514</v>
      </c>
      <c r="F48" s="141">
        <f t="shared" si="8"/>
        <v>16514</v>
      </c>
      <c r="G48" s="141">
        <f t="shared" si="9"/>
        <v>0</v>
      </c>
      <c r="H48" s="141">
        <f t="shared" si="10"/>
        <v>5842</v>
      </c>
      <c r="I48" s="141">
        <f t="shared" si="11"/>
        <v>5842</v>
      </c>
      <c r="J48" s="143"/>
      <c r="K48" s="143" t="s">
        <v>443</v>
      </c>
      <c r="L48" s="141">
        <v>0</v>
      </c>
      <c r="M48" s="141">
        <v>16514</v>
      </c>
      <c r="N48" s="141">
        <f t="shared" si="12"/>
        <v>16514</v>
      </c>
      <c r="O48" s="141">
        <v>0</v>
      </c>
      <c r="P48" s="141">
        <v>5842</v>
      </c>
      <c r="Q48" s="141">
        <f t="shared" si="13"/>
        <v>5842</v>
      </c>
      <c r="R48" s="143"/>
      <c r="S48" s="143"/>
      <c r="T48" s="141">
        <v>0</v>
      </c>
      <c r="U48" s="141">
        <v>0</v>
      </c>
      <c r="V48" s="141">
        <f t="shared" si="14"/>
        <v>0</v>
      </c>
      <c r="W48" s="141">
        <v>0</v>
      </c>
      <c r="X48" s="141">
        <v>0</v>
      </c>
      <c r="Y48" s="141">
        <f t="shared" si="15"/>
        <v>0</v>
      </c>
      <c r="Z48" s="143"/>
      <c r="AA48" s="141"/>
      <c r="AB48" s="141">
        <v>0</v>
      </c>
      <c r="AC48" s="141">
        <v>0</v>
      </c>
      <c r="AD48" s="141">
        <f t="shared" si="16"/>
        <v>0</v>
      </c>
      <c r="AE48" s="141">
        <v>0</v>
      </c>
      <c r="AF48" s="141">
        <v>0</v>
      </c>
      <c r="AG48" s="141">
        <f t="shared" si="17"/>
        <v>0</v>
      </c>
      <c r="AH48" s="143"/>
      <c r="AI48" s="143"/>
      <c r="AJ48" s="141">
        <v>0</v>
      </c>
      <c r="AK48" s="141">
        <v>0</v>
      </c>
      <c r="AL48" s="141">
        <f t="shared" si="18"/>
        <v>0</v>
      </c>
      <c r="AM48" s="141">
        <v>0</v>
      </c>
      <c r="AN48" s="141">
        <v>0</v>
      </c>
      <c r="AO48" s="141">
        <f t="shared" si="19"/>
        <v>0</v>
      </c>
      <c r="AP48" s="143"/>
      <c r="AQ48" s="143"/>
      <c r="AR48" s="141">
        <v>0</v>
      </c>
      <c r="AS48" s="141">
        <v>0</v>
      </c>
      <c r="AT48" s="141">
        <f t="shared" si="20"/>
        <v>0</v>
      </c>
      <c r="AU48" s="141">
        <v>0</v>
      </c>
      <c r="AV48" s="141">
        <v>0</v>
      </c>
      <c r="AW48" s="141">
        <f t="shared" si="21"/>
        <v>0</v>
      </c>
      <c r="AX48" s="143"/>
      <c r="AY48" s="143"/>
      <c r="AZ48" s="141">
        <v>0</v>
      </c>
      <c r="BA48" s="141">
        <v>0</v>
      </c>
      <c r="BB48" s="141">
        <f t="shared" si="22"/>
        <v>0</v>
      </c>
      <c r="BC48" s="141">
        <v>0</v>
      </c>
      <c r="BD48" s="141">
        <v>0</v>
      </c>
      <c r="BE48" s="141">
        <f t="shared" si="23"/>
        <v>0</v>
      </c>
    </row>
    <row r="49" spans="1:57" ht="12" customHeight="1">
      <c r="A49" s="142" t="s">
        <v>121</v>
      </c>
      <c r="B49" s="140" t="s">
        <v>367</v>
      </c>
      <c r="C49" s="142" t="s">
        <v>414</v>
      </c>
      <c r="D49" s="141">
        <f t="shared" si="6"/>
        <v>0</v>
      </c>
      <c r="E49" s="141">
        <f t="shared" si="7"/>
        <v>31238</v>
      </c>
      <c r="F49" s="141">
        <f t="shared" si="8"/>
        <v>31238</v>
      </c>
      <c r="G49" s="141">
        <f t="shared" si="9"/>
        <v>0</v>
      </c>
      <c r="H49" s="141">
        <f t="shared" si="10"/>
        <v>17405</v>
      </c>
      <c r="I49" s="141">
        <f t="shared" si="11"/>
        <v>17405</v>
      </c>
      <c r="J49" s="143" t="s">
        <v>429</v>
      </c>
      <c r="K49" s="143" t="s">
        <v>443</v>
      </c>
      <c r="L49" s="141">
        <v>0</v>
      </c>
      <c r="M49" s="141">
        <v>31238</v>
      </c>
      <c r="N49" s="141">
        <f t="shared" si="12"/>
        <v>31238</v>
      </c>
      <c r="O49" s="141">
        <v>0</v>
      </c>
      <c r="P49" s="141">
        <v>17405</v>
      </c>
      <c r="Q49" s="141">
        <f t="shared" si="13"/>
        <v>17405</v>
      </c>
      <c r="R49" s="143"/>
      <c r="S49" s="143"/>
      <c r="T49" s="141">
        <v>0</v>
      </c>
      <c r="U49" s="141">
        <v>0</v>
      </c>
      <c r="V49" s="141">
        <f t="shared" si="14"/>
        <v>0</v>
      </c>
      <c r="W49" s="141">
        <v>0</v>
      </c>
      <c r="X49" s="141">
        <v>0</v>
      </c>
      <c r="Y49" s="141">
        <f t="shared" si="15"/>
        <v>0</v>
      </c>
      <c r="Z49" s="143"/>
      <c r="AA49" s="141"/>
      <c r="AB49" s="141">
        <v>0</v>
      </c>
      <c r="AC49" s="141">
        <v>0</v>
      </c>
      <c r="AD49" s="141">
        <f t="shared" si="16"/>
        <v>0</v>
      </c>
      <c r="AE49" s="141">
        <v>0</v>
      </c>
      <c r="AF49" s="141">
        <v>0</v>
      </c>
      <c r="AG49" s="141">
        <f t="shared" si="17"/>
        <v>0</v>
      </c>
      <c r="AH49" s="143"/>
      <c r="AI49" s="143"/>
      <c r="AJ49" s="141">
        <v>0</v>
      </c>
      <c r="AK49" s="141">
        <v>0</v>
      </c>
      <c r="AL49" s="141">
        <f t="shared" si="18"/>
        <v>0</v>
      </c>
      <c r="AM49" s="141">
        <v>0</v>
      </c>
      <c r="AN49" s="141">
        <v>0</v>
      </c>
      <c r="AO49" s="141">
        <f t="shared" si="19"/>
        <v>0</v>
      </c>
      <c r="AP49" s="143"/>
      <c r="AQ49" s="143"/>
      <c r="AR49" s="141">
        <v>0</v>
      </c>
      <c r="AS49" s="141">
        <v>0</v>
      </c>
      <c r="AT49" s="141">
        <f t="shared" si="20"/>
        <v>0</v>
      </c>
      <c r="AU49" s="141">
        <v>0</v>
      </c>
      <c r="AV49" s="141">
        <v>0</v>
      </c>
      <c r="AW49" s="141">
        <f t="shared" si="21"/>
        <v>0</v>
      </c>
      <c r="AX49" s="143"/>
      <c r="AY49" s="143"/>
      <c r="AZ49" s="141">
        <v>0</v>
      </c>
      <c r="BA49" s="141">
        <v>0</v>
      </c>
      <c r="BB49" s="141">
        <f t="shared" si="22"/>
        <v>0</v>
      </c>
      <c r="BC49" s="141">
        <v>0</v>
      </c>
      <c r="BD49" s="141">
        <v>0</v>
      </c>
      <c r="BE49" s="141">
        <f t="shared" si="23"/>
        <v>0</v>
      </c>
    </row>
    <row r="50" spans="1:57" ht="12" customHeight="1">
      <c r="A50" s="142" t="s">
        <v>121</v>
      </c>
      <c r="B50" s="140" t="s">
        <v>368</v>
      </c>
      <c r="C50" s="142" t="s">
        <v>415</v>
      </c>
      <c r="D50" s="141">
        <f t="shared" si="6"/>
        <v>0</v>
      </c>
      <c r="E50" s="141">
        <f t="shared" si="7"/>
        <v>13716</v>
      </c>
      <c r="F50" s="141">
        <f t="shared" si="8"/>
        <v>13716</v>
      </c>
      <c r="G50" s="141">
        <f t="shared" si="9"/>
        <v>0</v>
      </c>
      <c r="H50" s="141">
        <f t="shared" si="10"/>
        <v>6473</v>
      </c>
      <c r="I50" s="141">
        <f t="shared" si="11"/>
        <v>6473</v>
      </c>
      <c r="J50" s="143" t="s">
        <v>429</v>
      </c>
      <c r="K50" s="143" t="s">
        <v>443</v>
      </c>
      <c r="L50" s="141">
        <v>0</v>
      </c>
      <c r="M50" s="141">
        <v>13716</v>
      </c>
      <c r="N50" s="141">
        <f t="shared" si="12"/>
        <v>13716</v>
      </c>
      <c r="O50" s="141">
        <v>0</v>
      </c>
      <c r="P50" s="141">
        <v>6473</v>
      </c>
      <c r="Q50" s="141">
        <f t="shared" si="13"/>
        <v>6473</v>
      </c>
      <c r="R50" s="143"/>
      <c r="S50" s="143"/>
      <c r="T50" s="141">
        <v>0</v>
      </c>
      <c r="U50" s="141">
        <v>0</v>
      </c>
      <c r="V50" s="141">
        <f t="shared" si="14"/>
        <v>0</v>
      </c>
      <c r="W50" s="141">
        <v>0</v>
      </c>
      <c r="X50" s="141">
        <v>0</v>
      </c>
      <c r="Y50" s="141">
        <f t="shared" si="15"/>
        <v>0</v>
      </c>
      <c r="Z50" s="143"/>
      <c r="AA50" s="141"/>
      <c r="AB50" s="141">
        <v>0</v>
      </c>
      <c r="AC50" s="141">
        <v>0</v>
      </c>
      <c r="AD50" s="141">
        <f t="shared" si="16"/>
        <v>0</v>
      </c>
      <c r="AE50" s="141">
        <v>0</v>
      </c>
      <c r="AF50" s="141">
        <v>0</v>
      </c>
      <c r="AG50" s="141">
        <f t="shared" si="17"/>
        <v>0</v>
      </c>
      <c r="AH50" s="143"/>
      <c r="AI50" s="143"/>
      <c r="AJ50" s="141">
        <v>0</v>
      </c>
      <c r="AK50" s="141">
        <v>0</v>
      </c>
      <c r="AL50" s="141">
        <f t="shared" si="18"/>
        <v>0</v>
      </c>
      <c r="AM50" s="141">
        <v>0</v>
      </c>
      <c r="AN50" s="141">
        <v>0</v>
      </c>
      <c r="AO50" s="141">
        <f t="shared" si="19"/>
        <v>0</v>
      </c>
      <c r="AP50" s="143"/>
      <c r="AQ50" s="143"/>
      <c r="AR50" s="141">
        <v>0</v>
      </c>
      <c r="AS50" s="141">
        <v>0</v>
      </c>
      <c r="AT50" s="141">
        <f t="shared" si="20"/>
        <v>0</v>
      </c>
      <c r="AU50" s="141">
        <v>0</v>
      </c>
      <c r="AV50" s="141">
        <v>0</v>
      </c>
      <c r="AW50" s="141">
        <f t="shared" si="21"/>
        <v>0</v>
      </c>
      <c r="AX50" s="143"/>
      <c r="AY50" s="143"/>
      <c r="AZ50" s="141">
        <v>0</v>
      </c>
      <c r="BA50" s="141">
        <v>0</v>
      </c>
      <c r="BB50" s="141">
        <f t="shared" si="22"/>
        <v>0</v>
      </c>
      <c r="BC50" s="141">
        <v>0</v>
      </c>
      <c r="BD50" s="141">
        <v>0</v>
      </c>
      <c r="BE50" s="141">
        <f t="shared" si="23"/>
        <v>0</v>
      </c>
    </row>
    <row r="51" spans="1:57" ht="12" customHeight="1">
      <c r="A51" s="142" t="s">
        <v>121</v>
      </c>
      <c r="B51" s="140" t="s">
        <v>369</v>
      </c>
      <c r="C51" s="142" t="s">
        <v>416</v>
      </c>
      <c r="D51" s="141">
        <f t="shared" si="6"/>
        <v>0</v>
      </c>
      <c r="E51" s="141">
        <f t="shared" si="7"/>
        <v>23441</v>
      </c>
      <c r="F51" s="141">
        <f t="shared" si="8"/>
        <v>23441</v>
      </c>
      <c r="G51" s="141">
        <f t="shared" si="9"/>
        <v>0</v>
      </c>
      <c r="H51" s="141">
        <f t="shared" si="10"/>
        <v>9839</v>
      </c>
      <c r="I51" s="141">
        <f t="shared" si="11"/>
        <v>9839</v>
      </c>
      <c r="J51" s="143" t="s">
        <v>452</v>
      </c>
      <c r="K51" s="143" t="s">
        <v>443</v>
      </c>
      <c r="L51" s="141">
        <v>0</v>
      </c>
      <c r="M51" s="141">
        <v>23441</v>
      </c>
      <c r="N51" s="141">
        <f t="shared" si="12"/>
        <v>23441</v>
      </c>
      <c r="O51" s="141">
        <v>0</v>
      </c>
      <c r="P51" s="141">
        <v>9839</v>
      </c>
      <c r="Q51" s="141">
        <f t="shared" si="13"/>
        <v>9839</v>
      </c>
      <c r="R51" s="143"/>
      <c r="S51" s="143"/>
      <c r="T51" s="141">
        <v>0</v>
      </c>
      <c r="U51" s="141">
        <v>0</v>
      </c>
      <c r="V51" s="141">
        <f t="shared" si="14"/>
        <v>0</v>
      </c>
      <c r="W51" s="141">
        <v>0</v>
      </c>
      <c r="X51" s="141">
        <v>0</v>
      </c>
      <c r="Y51" s="141">
        <f t="shared" si="15"/>
        <v>0</v>
      </c>
      <c r="Z51" s="143"/>
      <c r="AA51" s="141"/>
      <c r="AB51" s="141">
        <v>0</v>
      </c>
      <c r="AC51" s="141">
        <v>0</v>
      </c>
      <c r="AD51" s="141">
        <f t="shared" si="16"/>
        <v>0</v>
      </c>
      <c r="AE51" s="141">
        <v>0</v>
      </c>
      <c r="AF51" s="141">
        <v>0</v>
      </c>
      <c r="AG51" s="141">
        <f t="shared" si="17"/>
        <v>0</v>
      </c>
      <c r="AH51" s="143"/>
      <c r="AI51" s="143"/>
      <c r="AJ51" s="141">
        <v>0</v>
      </c>
      <c r="AK51" s="141">
        <v>0</v>
      </c>
      <c r="AL51" s="141">
        <f t="shared" si="18"/>
        <v>0</v>
      </c>
      <c r="AM51" s="141">
        <v>0</v>
      </c>
      <c r="AN51" s="141">
        <v>0</v>
      </c>
      <c r="AO51" s="141">
        <f t="shared" si="19"/>
        <v>0</v>
      </c>
      <c r="AP51" s="143"/>
      <c r="AQ51" s="143"/>
      <c r="AR51" s="141">
        <v>0</v>
      </c>
      <c r="AS51" s="141">
        <v>0</v>
      </c>
      <c r="AT51" s="141">
        <f t="shared" si="20"/>
        <v>0</v>
      </c>
      <c r="AU51" s="141">
        <v>0</v>
      </c>
      <c r="AV51" s="141">
        <v>0</v>
      </c>
      <c r="AW51" s="141">
        <f t="shared" si="21"/>
        <v>0</v>
      </c>
      <c r="AX51" s="143"/>
      <c r="AY51" s="143"/>
      <c r="AZ51" s="141">
        <v>0</v>
      </c>
      <c r="BA51" s="141">
        <v>0</v>
      </c>
      <c r="BB51" s="141">
        <f t="shared" si="22"/>
        <v>0</v>
      </c>
      <c r="BC51" s="141">
        <v>0</v>
      </c>
      <c r="BD51" s="141">
        <v>0</v>
      </c>
      <c r="BE51" s="141">
        <f t="shared" si="23"/>
        <v>0</v>
      </c>
    </row>
    <row r="52" spans="1:57" ht="12" customHeight="1">
      <c r="A52" s="142" t="s">
        <v>121</v>
      </c>
      <c r="B52" s="140" t="s">
        <v>370</v>
      </c>
      <c r="C52" s="142" t="s">
        <v>417</v>
      </c>
      <c r="D52" s="141">
        <f t="shared" si="6"/>
        <v>0</v>
      </c>
      <c r="E52" s="141">
        <f t="shared" si="7"/>
        <v>24387</v>
      </c>
      <c r="F52" s="141">
        <f t="shared" si="8"/>
        <v>24387</v>
      </c>
      <c r="G52" s="141">
        <f t="shared" si="9"/>
        <v>0</v>
      </c>
      <c r="H52" s="141">
        <f t="shared" si="10"/>
        <v>13311</v>
      </c>
      <c r="I52" s="141">
        <f t="shared" si="11"/>
        <v>13311</v>
      </c>
      <c r="J52" s="143" t="s">
        <v>429</v>
      </c>
      <c r="K52" s="143" t="s">
        <v>443</v>
      </c>
      <c r="L52" s="141">
        <v>0</v>
      </c>
      <c r="M52" s="141">
        <v>24387</v>
      </c>
      <c r="N52" s="141">
        <f t="shared" si="12"/>
        <v>24387</v>
      </c>
      <c r="O52" s="141">
        <v>0</v>
      </c>
      <c r="P52" s="141">
        <v>13311</v>
      </c>
      <c r="Q52" s="141">
        <f t="shared" si="13"/>
        <v>13311</v>
      </c>
      <c r="R52" s="143"/>
      <c r="S52" s="143"/>
      <c r="T52" s="141">
        <v>0</v>
      </c>
      <c r="U52" s="141">
        <v>0</v>
      </c>
      <c r="V52" s="141">
        <f t="shared" si="14"/>
        <v>0</v>
      </c>
      <c r="W52" s="141">
        <v>0</v>
      </c>
      <c r="X52" s="141">
        <v>0</v>
      </c>
      <c r="Y52" s="141">
        <f t="shared" si="15"/>
        <v>0</v>
      </c>
      <c r="Z52" s="143"/>
      <c r="AA52" s="141"/>
      <c r="AB52" s="141">
        <v>0</v>
      </c>
      <c r="AC52" s="141">
        <v>0</v>
      </c>
      <c r="AD52" s="141">
        <f t="shared" si="16"/>
        <v>0</v>
      </c>
      <c r="AE52" s="141">
        <v>0</v>
      </c>
      <c r="AF52" s="141">
        <v>0</v>
      </c>
      <c r="AG52" s="141">
        <f t="shared" si="17"/>
        <v>0</v>
      </c>
      <c r="AH52" s="143"/>
      <c r="AI52" s="143"/>
      <c r="AJ52" s="141">
        <v>0</v>
      </c>
      <c r="AK52" s="141">
        <v>0</v>
      </c>
      <c r="AL52" s="141">
        <f t="shared" si="18"/>
        <v>0</v>
      </c>
      <c r="AM52" s="141">
        <v>0</v>
      </c>
      <c r="AN52" s="141">
        <v>0</v>
      </c>
      <c r="AO52" s="141">
        <f t="shared" si="19"/>
        <v>0</v>
      </c>
      <c r="AP52" s="143"/>
      <c r="AQ52" s="143"/>
      <c r="AR52" s="141">
        <v>0</v>
      </c>
      <c r="AS52" s="141">
        <v>0</v>
      </c>
      <c r="AT52" s="141">
        <f t="shared" si="20"/>
        <v>0</v>
      </c>
      <c r="AU52" s="141">
        <v>0</v>
      </c>
      <c r="AV52" s="141">
        <v>0</v>
      </c>
      <c r="AW52" s="141">
        <f t="shared" si="21"/>
        <v>0</v>
      </c>
      <c r="AX52" s="143"/>
      <c r="AY52" s="143"/>
      <c r="AZ52" s="141">
        <v>0</v>
      </c>
      <c r="BA52" s="141">
        <v>0</v>
      </c>
      <c r="BB52" s="141">
        <f t="shared" si="22"/>
        <v>0</v>
      </c>
      <c r="BC52" s="141">
        <v>0</v>
      </c>
      <c r="BD52" s="141">
        <v>0</v>
      </c>
      <c r="BE52" s="141">
        <f t="shared" si="23"/>
        <v>0</v>
      </c>
    </row>
    <row r="53" spans="1:57" ht="12" customHeight="1">
      <c r="A53" s="142" t="s">
        <v>121</v>
      </c>
      <c r="B53" s="140" t="s">
        <v>371</v>
      </c>
      <c r="C53" s="142" t="s">
        <v>418</v>
      </c>
      <c r="D53" s="141">
        <f t="shared" si="6"/>
        <v>0</v>
      </c>
      <c r="E53" s="141">
        <f t="shared" si="7"/>
        <v>99046</v>
      </c>
      <c r="F53" s="141">
        <f t="shared" si="8"/>
        <v>99046</v>
      </c>
      <c r="G53" s="141">
        <f t="shared" si="9"/>
        <v>0</v>
      </c>
      <c r="H53" s="141">
        <f t="shared" si="10"/>
        <v>26576</v>
      </c>
      <c r="I53" s="141">
        <f t="shared" si="11"/>
        <v>26576</v>
      </c>
      <c r="J53" s="143" t="s">
        <v>429</v>
      </c>
      <c r="K53" s="143" t="s">
        <v>443</v>
      </c>
      <c r="L53" s="141">
        <v>0</v>
      </c>
      <c r="M53" s="141">
        <v>99046</v>
      </c>
      <c r="N53" s="141">
        <f t="shared" si="12"/>
        <v>99046</v>
      </c>
      <c r="O53" s="141">
        <v>0</v>
      </c>
      <c r="P53" s="141">
        <v>26576</v>
      </c>
      <c r="Q53" s="141">
        <f t="shared" si="13"/>
        <v>26576</v>
      </c>
      <c r="R53" s="143"/>
      <c r="S53" s="143"/>
      <c r="T53" s="141">
        <v>0</v>
      </c>
      <c r="U53" s="141">
        <v>0</v>
      </c>
      <c r="V53" s="141">
        <f t="shared" si="14"/>
        <v>0</v>
      </c>
      <c r="W53" s="141">
        <v>0</v>
      </c>
      <c r="X53" s="141">
        <v>0</v>
      </c>
      <c r="Y53" s="141">
        <f t="shared" si="15"/>
        <v>0</v>
      </c>
      <c r="Z53" s="143"/>
      <c r="AA53" s="141"/>
      <c r="AB53" s="141">
        <v>0</v>
      </c>
      <c r="AC53" s="141">
        <v>0</v>
      </c>
      <c r="AD53" s="141">
        <f t="shared" si="16"/>
        <v>0</v>
      </c>
      <c r="AE53" s="141">
        <v>0</v>
      </c>
      <c r="AF53" s="141">
        <v>0</v>
      </c>
      <c r="AG53" s="141">
        <f t="shared" si="17"/>
        <v>0</v>
      </c>
      <c r="AH53" s="143"/>
      <c r="AI53" s="143"/>
      <c r="AJ53" s="141">
        <v>0</v>
      </c>
      <c r="AK53" s="141">
        <v>0</v>
      </c>
      <c r="AL53" s="141">
        <f t="shared" si="18"/>
        <v>0</v>
      </c>
      <c r="AM53" s="141">
        <v>0</v>
      </c>
      <c r="AN53" s="141">
        <v>0</v>
      </c>
      <c r="AO53" s="141">
        <f t="shared" si="19"/>
        <v>0</v>
      </c>
      <c r="AP53" s="143"/>
      <c r="AQ53" s="143"/>
      <c r="AR53" s="141">
        <v>0</v>
      </c>
      <c r="AS53" s="141">
        <v>0</v>
      </c>
      <c r="AT53" s="141">
        <f t="shared" si="20"/>
        <v>0</v>
      </c>
      <c r="AU53" s="141">
        <v>0</v>
      </c>
      <c r="AV53" s="141">
        <v>0</v>
      </c>
      <c r="AW53" s="141">
        <f t="shared" si="21"/>
        <v>0</v>
      </c>
      <c r="AX53" s="143"/>
      <c r="AY53" s="143"/>
      <c r="AZ53" s="141">
        <v>0</v>
      </c>
      <c r="BA53" s="141">
        <v>0</v>
      </c>
      <c r="BB53" s="141">
        <f t="shared" si="22"/>
        <v>0</v>
      </c>
      <c r="BC53" s="141">
        <v>0</v>
      </c>
      <c r="BD53" s="141">
        <v>0</v>
      </c>
      <c r="BE53" s="141">
        <f t="shared" si="23"/>
        <v>0</v>
      </c>
    </row>
    <row r="54" spans="1:57" ht="12" customHeight="1">
      <c r="A54" s="142" t="s">
        <v>121</v>
      </c>
      <c r="B54" s="140" t="s">
        <v>372</v>
      </c>
      <c r="C54" s="142" t="s">
        <v>419</v>
      </c>
      <c r="D54" s="141">
        <f t="shared" si="6"/>
        <v>8083</v>
      </c>
      <c r="E54" s="141">
        <f t="shared" si="7"/>
        <v>46412</v>
      </c>
      <c r="F54" s="141">
        <f t="shared" si="8"/>
        <v>54495</v>
      </c>
      <c r="G54" s="141">
        <f t="shared" si="9"/>
        <v>0</v>
      </c>
      <c r="H54" s="141">
        <f t="shared" si="10"/>
        <v>0</v>
      </c>
      <c r="I54" s="141">
        <f t="shared" si="11"/>
        <v>0</v>
      </c>
      <c r="J54" s="143" t="s">
        <v>453</v>
      </c>
      <c r="K54" s="143" t="s">
        <v>448</v>
      </c>
      <c r="L54" s="141">
        <v>8083</v>
      </c>
      <c r="M54" s="141">
        <v>46412</v>
      </c>
      <c r="N54" s="141">
        <f t="shared" si="12"/>
        <v>54495</v>
      </c>
      <c r="O54" s="141">
        <v>0</v>
      </c>
      <c r="P54" s="141">
        <v>0</v>
      </c>
      <c r="Q54" s="141">
        <f t="shared" si="13"/>
        <v>0</v>
      </c>
      <c r="R54" s="143"/>
      <c r="S54" s="143"/>
      <c r="T54" s="141">
        <v>0</v>
      </c>
      <c r="U54" s="141">
        <v>0</v>
      </c>
      <c r="V54" s="141">
        <f t="shared" si="14"/>
        <v>0</v>
      </c>
      <c r="W54" s="141">
        <v>0</v>
      </c>
      <c r="X54" s="141">
        <v>0</v>
      </c>
      <c r="Y54" s="141">
        <f t="shared" si="15"/>
        <v>0</v>
      </c>
      <c r="Z54" s="143"/>
      <c r="AA54" s="141"/>
      <c r="AB54" s="141">
        <v>0</v>
      </c>
      <c r="AC54" s="141">
        <v>0</v>
      </c>
      <c r="AD54" s="141">
        <f t="shared" si="16"/>
        <v>0</v>
      </c>
      <c r="AE54" s="141">
        <v>0</v>
      </c>
      <c r="AF54" s="141">
        <v>0</v>
      </c>
      <c r="AG54" s="141">
        <f t="shared" si="17"/>
        <v>0</v>
      </c>
      <c r="AH54" s="143"/>
      <c r="AI54" s="143"/>
      <c r="AJ54" s="141">
        <v>0</v>
      </c>
      <c r="AK54" s="141">
        <v>0</v>
      </c>
      <c r="AL54" s="141">
        <f t="shared" si="18"/>
        <v>0</v>
      </c>
      <c r="AM54" s="141">
        <v>0</v>
      </c>
      <c r="AN54" s="141">
        <v>0</v>
      </c>
      <c r="AO54" s="141">
        <f t="shared" si="19"/>
        <v>0</v>
      </c>
      <c r="AP54" s="143"/>
      <c r="AQ54" s="143"/>
      <c r="AR54" s="141">
        <v>0</v>
      </c>
      <c r="AS54" s="141">
        <v>0</v>
      </c>
      <c r="AT54" s="141">
        <f t="shared" si="20"/>
        <v>0</v>
      </c>
      <c r="AU54" s="141">
        <v>0</v>
      </c>
      <c r="AV54" s="141">
        <v>0</v>
      </c>
      <c r="AW54" s="141">
        <f t="shared" si="21"/>
        <v>0</v>
      </c>
      <c r="AX54" s="143"/>
      <c r="AY54" s="143"/>
      <c r="AZ54" s="141">
        <v>0</v>
      </c>
      <c r="BA54" s="141">
        <v>0</v>
      </c>
      <c r="BB54" s="141">
        <f t="shared" si="22"/>
        <v>0</v>
      </c>
      <c r="BC54" s="141">
        <v>0</v>
      </c>
      <c r="BD54" s="141">
        <v>0</v>
      </c>
      <c r="BE54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1" t="s">
        <v>320</v>
      </c>
      <c r="B2" s="151" t="s">
        <v>306</v>
      </c>
      <c r="C2" s="164" t="s">
        <v>319</v>
      </c>
      <c r="D2" s="176" t="s">
        <v>271</v>
      </c>
      <c r="E2" s="177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2"/>
      <c r="B3" s="152"/>
      <c r="C3" s="165"/>
      <c r="D3" s="178"/>
      <c r="E3" s="179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2"/>
      <c r="B4" s="152"/>
      <c r="C4" s="166"/>
      <c r="D4" s="161" t="s">
        <v>262</v>
      </c>
      <c r="E4" s="161" t="s">
        <v>1</v>
      </c>
      <c r="F4" s="173" t="s">
        <v>324</v>
      </c>
      <c r="G4" s="161" t="s">
        <v>302</v>
      </c>
      <c r="H4" s="161" t="s">
        <v>263</v>
      </c>
      <c r="I4" s="161" t="s">
        <v>1</v>
      </c>
      <c r="J4" s="173" t="s">
        <v>324</v>
      </c>
      <c r="K4" s="161" t="s">
        <v>302</v>
      </c>
      <c r="L4" s="161" t="s">
        <v>263</v>
      </c>
      <c r="M4" s="161" t="s">
        <v>1</v>
      </c>
      <c r="N4" s="173" t="s">
        <v>324</v>
      </c>
      <c r="O4" s="161" t="s">
        <v>302</v>
      </c>
      <c r="P4" s="161" t="s">
        <v>263</v>
      </c>
      <c r="Q4" s="161" t="s">
        <v>1</v>
      </c>
      <c r="R4" s="173" t="s">
        <v>324</v>
      </c>
      <c r="S4" s="161" t="s">
        <v>302</v>
      </c>
      <c r="T4" s="161" t="s">
        <v>263</v>
      </c>
      <c r="U4" s="161" t="s">
        <v>1</v>
      </c>
      <c r="V4" s="173" t="s">
        <v>324</v>
      </c>
      <c r="W4" s="161" t="s">
        <v>302</v>
      </c>
      <c r="X4" s="161" t="s">
        <v>263</v>
      </c>
      <c r="Y4" s="161" t="s">
        <v>1</v>
      </c>
      <c r="Z4" s="173" t="s">
        <v>324</v>
      </c>
      <c r="AA4" s="161" t="s">
        <v>302</v>
      </c>
      <c r="AB4" s="161" t="s">
        <v>263</v>
      </c>
      <c r="AC4" s="161" t="s">
        <v>1</v>
      </c>
      <c r="AD4" s="173" t="s">
        <v>324</v>
      </c>
      <c r="AE4" s="161" t="s">
        <v>302</v>
      </c>
      <c r="AF4" s="161" t="s">
        <v>263</v>
      </c>
      <c r="AG4" s="161" t="s">
        <v>1</v>
      </c>
      <c r="AH4" s="173" t="s">
        <v>324</v>
      </c>
      <c r="AI4" s="161" t="s">
        <v>302</v>
      </c>
      <c r="AJ4" s="161" t="s">
        <v>263</v>
      </c>
      <c r="AK4" s="161" t="s">
        <v>1</v>
      </c>
      <c r="AL4" s="173" t="s">
        <v>324</v>
      </c>
      <c r="AM4" s="161" t="s">
        <v>302</v>
      </c>
      <c r="AN4" s="161" t="s">
        <v>263</v>
      </c>
      <c r="AO4" s="161" t="s">
        <v>1</v>
      </c>
      <c r="AP4" s="173" t="s">
        <v>324</v>
      </c>
      <c r="AQ4" s="161" t="s">
        <v>302</v>
      </c>
      <c r="AR4" s="161" t="s">
        <v>263</v>
      </c>
      <c r="AS4" s="161" t="s">
        <v>1</v>
      </c>
      <c r="AT4" s="173" t="s">
        <v>324</v>
      </c>
      <c r="AU4" s="161" t="s">
        <v>302</v>
      </c>
      <c r="AV4" s="161" t="s">
        <v>263</v>
      </c>
      <c r="AW4" s="161" t="s">
        <v>1</v>
      </c>
      <c r="AX4" s="173" t="s">
        <v>324</v>
      </c>
      <c r="AY4" s="161" t="s">
        <v>302</v>
      </c>
      <c r="AZ4" s="161" t="s">
        <v>263</v>
      </c>
      <c r="BA4" s="161" t="s">
        <v>1</v>
      </c>
      <c r="BB4" s="173" t="s">
        <v>324</v>
      </c>
      <c r="BC4" s="161" t="s">
        <v>302</v>
      </c>
      <c r="BD4" s="161" t="s">
        <v>263</v>
      </c>
      <c r="BE4" s="161" t="s">
        <v>1</v>
      </c>
      <c r="BF4" s="173" t="s">
        <v>324</v>
      </c>
      <c r="BG4" s="161" t="s">
        <v>302</v>
      </c>
      <c r="BH4" s="161" t="s">
        <v>263</v>
      </c>
      <c r="BI4" s="161" t="s">
        <v>1</v>
      </c>
      <c r="BJ4" s="173" t="s">
        <v>324</v>
      </c>
      <c r="BK4" s="161" t="s">
        <v>302</v>
      </c>
      <c r="BL4" s="161" t="s">
        <v>263</v>
      </c>
      <c r="BM4" s="161" t="s">
        <v>1</v>
      </c>
      <c r="BN4" s="173" t="s">
        <v>324</v>
      </c>
      <c r="BO4" s="161" t="s">
        <v>302</v>
      </c>
      <c r="BP4" s="161" t="s">
        <v>263</v>
      </c>
      <c r="BQ4" s="161" t="s">
        <v>1</v>
      </c>
      <c r="BR4" s="173" t="s">
        <v>324</v>
      </c>
      <c r="BS4" s="161" t="s">
        <v>302</v>
      </c>
      <c r="BT4" s="161" t="s">
        <v>263</v>
      </c>
      <c r="BU4" s="161" t="s">
        <v>1</v>
      </c>
      <c r="BV4" s="173" t="s">
        <v>324</v>
      </c>
      <c r="BW4" s="161" t="s">
        <v>302</v>
      </c>
      <c r="BX4" s="161" t="s">
        <v>263</v>
      </c>
      <c r="BY4" s="161" t="s">
        <v>1</v>
      </c>
      <c r="BZ4" s="173" t="s">
        <v>324</v>
      </c>
      <c r="CA4" s="161" t="s">
        <v>302</v>
      </c>
      <c r="CB4" s="161" t="s">
        <v>263</v>
      </c>
      <c r="CC4" s="161" t="s">
        <v>1</v>
      </c>
      <c r="CD4" s="173" t="s">
        <v>324</v>
      </c>
      <c r="CE4" s="161" t="s">
        <v>302</v>
      </c>
      <c r="CF4" s="161" t="s">
        <v>263</v>
      </c>
      <c r="CG4" s="161" t="s">
        <v>1</v>
      </c>
      <c r="CH4" s="173" t="s">
        <v>324</v>
      </c>
      <c r="CI4" s="161" t="s">
        <v>302</v>
      </c>
      <c r="CJ4" s="161" t="s">
        <v>263</v>
      </c>
      <c r="CK4" s="161" t="s">
        <v>1</v>
      </c>
      <c r="CL4" s="173" t="s">
        <v>324</v>
      </c>
      <c r="CM4" s="161" t="s">
        <v>302</v>
      </c>
      <c r="CN4" s="161" t="s">
        <v>263</v>
      </c>
      <c r="CO4" s="161" t="s">
        <v>1</v>
      </c>
      <c r="CP4" s="173" t="s">
        <v>324</v>
      </c>
      <c r="CQ4" s="161" t="s">
        <v>302</v>
      </c>
      <c r="CR4" s="161" t="s">
        <v>263</v>
      </c>
      <c r="CS4" s="161" t="s">
        <v>1</v>
      </c>
      <c r="CT4" s="173" t="s">
        <v>324</v>
      </c>
      <c r="CU4" s="161" t="s">
        <v>302</v>
      </c>
      <c r="CV4" s="161" t="s">
        <v>263</v>
      </c>
      <c r="CW4" s="161" t="s">
        <v>1</v>
      </c>
      <c r="CX4" s="173" t="s">
        <v>324</v>
      </c>
      <c r="CY4" s="161" t="s">
        <v>302</v>
      </c>
      <c r="CZ4" s="161" t="s">
        <v>263</v>
      </c>
      <c r="DA4" s="161" t="s">
        <v>1</v>
      </c>
      <c r="DB4" s="173" t="s">
        <v>324</v>
      </c>
      <c r="DC4" s="161" t="s">
        <v>302</v>
      </c>
      <c r="DD4" s="161" t="s">
        <v>263</v>
      </c>
      <c r="DE4" s="161" t="s">
        <v>1</v>
      </c>
      <c r="DF4" s="173" t="s">
        <v>324</v>
      </c>
      <c r="DG4" s="161" t="s">
        <v>302</v>
      </c>
      <c r="DH4" s="161" t="s">
        <v>263</v>
      </c>
      <c r="DI4" s="161" t="s">
        <v>1</v>
      </c>
      <c r="DJ4" s="173" t="s">
        <v>324</v>
      </c>
      <c r="DK4" s="161" t="s">
        <v>302</v>
      </c>
      <c r="DL4" s="161" t="s">
        <v>263</v>
      </c>
      <c r="DM4" s="161" t="s">
        <v>1</v>
      </c>
      <c r="DN4" s="173" t="s">
        <v>324</v>
      </c>
      <c r="DO4" s="161" t="s">
        <v>302</v>
      </c>
      <c r="DP4" s="161" t="s">
        <v>263</v>
      </c>
      <c r="DQ4" s="161" t="s">
        <v>1</v>
      </c>
      <c r="DR4" s="173" t="s">
        <v>324</v>
      </c>
      <c r="DS4" s="161" t="s">
        <v>302</v>
      </c>
      <c r="DT4" s="161" t="s">
        <v>263</v>
      </c>
      <c r="DU4" s="161" t="s">
        <v>1</v>
      </c>
    </row>
    <row r="5" spans="1:125" s="47" customFormat="1" ht="13.5">
      <c r="A5" s="162"/>
      <c r="B5" s="152"/>
      <c r="C5" s="166"/>
      <c r="D5" s="162"/>
      <c r="E5" s="162"/>
      <c r="F5" s="174"/>
      <c r="G5" s="162"/>
      <c r="H5" s="162"/>
      <c r="I5" s="162"/>
      <c r="J5" s="174"/>
      <c r="K5" s="162"/>
      <c r="L5" s="162"/>
      <c r="M5" s="162"/>
      <c r="N5" s="174"/>
      <c r="O5" s="162"/>
      <c r="P5" s="162"/>
      <c r="Q5" s="162"/>
      <c r="R5" s="174"/>
      <c r="S5" s="162"/>
      <c r="T5" s="162"/>
      <c r="U5" s="162"/>
      <c r="V5" s="174"/>
      <c r="W5" s="162"/>
      <c r="X5" s="162"/>
      <c r="Y5" s="162"/>
      <c r="Z5" s="174"/>
      <c r="AA5" s="162"/>
      <c r="AB5" s="162"/>
      <c r="AC5" s="162"/>
      <c r="AD5" s="174"/>
      <c r="AE5" s="162"/>
      <c r="AF5" s="162"/>
      <c r="AG5" s="162"/>
      <c r="AH5" s="174"/>
      <c r="AI5" s="162"/>
      <c r="AJ5" s="162"/>
      <c r="AK5" s="162"/>
      <c r="AL5" s="174"/>
      <c r="AM5" s="162"/>
      <c r="AN5" s="162"/>
      <c r="AO5" s="162"/>
      <c r="AP5" s="174"/>
      <c r="AQ5" s="162"/>
      <c r="AR5" s="162"/>
      <c r="AS5" s="162"/>
      <c r="AT5" s="174"/>
      <c r="AU5" s="162"/>
      <c r="AV5" s="162"/>
      <c r="AW5" s="162"/>
      <c r="AX5" s="174"/>
      <c r="AY5" s="162"/>
      <c r="AZ5" s="162"/>
      <c r="BA5" s="162"/>
      <c r="BB5" s="174"/>
      <c r="BC5" s="162"/>
      <c r="BD5" s="162"/>
      <c r="BE5" s="162"/>
      <c r="BF5" s="174"/>
      <c r="BG5" s="162"/>
      <c r="BH5" s="162"/>
      <c r="BI5" s="162"/>
      <c r="BJ5" s="174"/>
      <c r="BK5" s="162"/>
      <c r="BL5" s="162"/>
      <c r="BM5" s="162"/>
      <c r="BN5" s="174"/>
      <c r="BO5" s="162"/>
      <c r="BP5" s="162"/>
      <c r="BQ5" s="162"/>
      <c r="BR5" s="174"/>
      <c r="BS5" s="162"/>
      <c r="BT5" s="162"/>
      <c r="BU5" s="162"/>
      <c r="BV5" s="174"/>
      <c r="BW5" s="162"/>
      <c r="BX5" s="162"/>
      <c r="BY5" s="162"/>
      <c r="BZ5" s="174"/>
      <c r="CA5" s="162"/>
      <c r="CB5" s="162"/>
      <c r="CC5" s="162"/>
      <c r="CD5" s="174"/>
      <c r="CE5" s="162"/>
      <c r="CF5" s="162"/>
      <c r="CG5" s="162"/>
      <c r="CH5" s="174"/>
      <c r="CI5" s="162"/>
      <c r="CJ5" s="162"/>
      <c r="CK5" s="162"/>
      <c r="CL5" s="174"/>
      <c r="CM5" s="162"/>
      <c r="CN5" s="162"/>
      <c r="CO5" s="162"/>
      <c r="CP5" s="174"/>
      <c r="CQ5" s="162"/>
      <c r="CR5" s="162"/>
      <c r="CS5" s="162"/>
      <c r="CT5" s="174"/>
      <c r="CU5" s="162"/>
      <c r="CV5" s="162"/>
      <c r="CW5" s="162"/>
      <c r="CX5" s="174"/>
      <c r="CY5" s="162"/>
      <c r="CZ5" s="162"/>
      <c r="DA5" s="162"/>
      <c r="DB5" s="174"/>
      <c r="DC5" s="162"/>
      <c r="DD5" s="162"/>
      <c r="DE5" s="162"/>
      <c r="DF5" s="174"/>
      <c r="DG5" s="162"/>
      <c r="DH5" s="162"/>
      <c r="DI5" s="162"/>
      <c r="DJ5" s="174"/>
      <c r="DK5" s="162"/>
      <c r="DL5" s="162"/>
      <c r="DM5" s="162"/>
      <c r="DN5" s="174"/>
      <c r="DO5" s="162"/>
      <c r="DP5" s="162"/>
      <c r="DQ5" s="162"/>
      <c r="DR5" s="174"/>
      <c r="DS5" s="162"/>
      <c r="DT5" s="162"/>
      <c r="DU5" s="162"/>
    </row>
    <row r="6" spans="1:125" s="118" customFormat="1" ht="13.5">
      <c r="A6" s="172"/>
      <c r="B6" s="153"/>
      <c r="C6" s="167"/>
      <c r="D6" s="123" t="s">
        <v>29</v>
      </c>
      <c r="E6" s="123" t="s">
        <v>29</v>
      </c>
      <c r="F6" s="175"/>
      <c r="G6" s="172"/>
      <c r="H6" s="123" t="s">
        <v>29</v>
      </c>
      <c r="I6" s="123" t="s">
        <v>29</v>
      </c>
      <c r="J6" s="175"/>
      <c r="K6" s="172"/>
      <c r="L6" s="123" t="s">
        <v>29</v>
      </c>
      <c r="M6" s="123" t="s">
        <v>29</v>
      </c>
      <c r="N6" s="175"/>
      <c r="O6" s="172"/>
      <c r="P6" s="123" t="s">
        <v>29</v>
      </c>
      <c r="Q6" s="123" t="s">
        <v>29</v>
      </c>
      <c r="R6" s="175"/>
      <c r="S6" s="172"/>
      <c r="T6" s="123" t="s">
        <v>29</v>
      </c>
      <c r="U6" s="123" t="s">
        <v>29</v>
      </c>
      <c r="V6" s="175"/>
      <c r="W6" s="172"/>
      <c r="X6" s="123" t="s">
        <v>29</v>
      </c>
      <c r="Y6" s="123" t="s">
        <v>29</v>
      </c>
      <c r="Z6" s="175"/>
      <c r="AA6" s="172"/>
      <c r="AB6" s="123" t="s">
        <v>29</v>
      </c>
      <c r="AC6" s="123" t="s">
        <v>29</v>
      </c>
      <c r="AD6" s="175"/>
      <c r="AE6" s="172"/>
      <c r="AF6" s="123" t="s">
        <v>29</v>
      </c>
      <c r="AG6" s="123" t="s">
        <v>29</v>
      </c>
      <c r="AH6" s="175"/>
      <c r="AI6" s="172"/>
      <c r="AJ6" s="123" t="s">
        <v>29</v>
      </c>
      <c r="AK6" s="123" t="s">
        <v>29</v>
      </c>
      <c r="AL6" s="175"/>
      <c r="AM6" s="172"/>
      <c r="AN6" s="123" t="s">
        <v>29</v>
      </c>
      <c r="AO6" s="123" t="s">
        <v>29</v>
      </c>
      <c r="AP6" s="175"/>
      <c r="AQ6" s="172"/>
      <c r="AR6" s="123" t="s">
        <v>29</v>
      </c>
      <c r="AS6" s="123" t="s">
        <v>29</v>
      </c>
      <c r="AT6" s="175"/>
      <c r="AU6" s="172"/>
      <c r="AV6" s="123" t="s">
        <v>29</v>
      </c>
      <c r="AW6" s="123" t="s">
        <v>29</v>
      </c>
      <c r="AX6" s="175"/>
      <c r="AY6" s="172"/>
      <c r="AZ6" s="123" t="s">
        <v>29</v>
      </c>
      <c r="BA6" s="123" t="s">
        <v>29</v>
      </c>
      <c r="BB6" s="175"/>
      <c r="BC6" s="172"/>
      <c r="BD6" s="123" t="s">
        <v>29</v>
      </c>
      <c r="BE6" s="123" t="s">
        <v>29</v>
      </c>
      <c r="BF6" s="175"/>
      <c r="BG6" s="172"/>
      <c r="BH6" s="123" t="s">
        <v>29</v>
      </c>
      <c r="BI6" s="123" t="s">
        <v>29</v>
      </c>
      <c r="BJ6" s="175"/>
      <c r="BK6" s="172"/>
      <c r="BL6" s="123" t="s">
        <v>29</v>
      </c>
      <c r="BM6" s="123" t="s">
        <v>29</v>
      </c>
      <c r="BN6" s="175"/>
      <c r="BO6" s="172"/>
      <c r="BP6" s="123" t="s">
        <v>29</v>
      </c>
      <c r="BQ6" s="123" t="s">
        <v>29</v>
      </c>
      <c r="BR6" s="175"/>
      <c r="BS6" s="172"/>
      <c r="BT6" s="123" t="s">
        <v>29</v>
      </c>
      <c r="BU6" s="123" t="s">
        <v>29</v>
      </c>
      <c r="BV6" s="175"/>
      <c r="BW6" s="172"/>
      <c r="BX6" s="123" t="s">
        <v>29</v>
      </c>
      <c r="BY6" s="123" t="s">
        <v>29</v>
      </c>
      <c r="BZ6" s="175"/>
      <c r="CA6" s="172"/>
      <c r="CB6" s="123" t="s">
        <v>29</v>
      </c>
      <c r="CC6" s="123" t="s">
        <v>29</v>
      </c>
      <c r="CD6" s="175"/>
      <c r="CE6" s="172"/>
      <c r="CF6" s="123" t="s">
        <v>29</v>
      </c>
      <c r="CG6" s="123" t="s">
        <v>29</v>
      </c>
      <c r="CH6" s="175"/>
      <c r="CI6" s="172"/>
      <c r="CJ6" s="123" t="s">
        <v>29</v>
      </c>
      <c r="CK6" s="123" t="s">
        <v>29</v>
      </c>
      <c r="CL6" s="175"/>
      <c r="CM6" s="172"/>
      <c r="CN6" s="123" t="s">
        <v>29</v>
      </c>
      <c r="CO6" s="123" t="s">
        <v>29</v>
      </c>
      <c r="CP6" s="175"/>
      <c r="CQ6" s="172"/>
      <c r="CR6" s="123" t="s">
        <v>29</v>
      </c>
      <c r="CS6" s="123" t="s">
        <v>29</v>
      </c>
      <c r="CT6" s="175"/>
      <c r="CU6" s="172"/>
      <c r="CV6" s="123" t="s">
        <v>29</v>
      </c>
      <c r="CW6" s="123" t="s">
        <v>29</v>
      </c>
      <c r="CX6" s="175"/>
      <c r="CY6" s="172"/>
      <c r="CZ6" s="123" t="s">
        <v>29</v>
      </c>
      <c r="DA6" s="123" t="s">
        <v>29</v>
      </c>
      <c r="DB6" s="175"/>
      <c r="DC6" s="172"/>
      <c r="DD6" s="123" t="s">
        <v>29</v>
      </c>
      <c r="DE6" s="123" t="s">
        <v>29</v>
      </c>
      <c r="DF6" s="175"/>
      <c r="DG6" s="172"/>
      <c r="DH6" s="123" t="s">
        <v>29</v>
      </c>
      <c r="DI6" s="123" t="s">
        <v>29</v>
      </c>
      <c r="DJ6" s="175"/>
      <c r="DK6" s="172"/>
      <c r="DL6" s="123" t="s">
        <v>29</v>
      </c>
      <c r="DM6" s="123" t="s">
        <v>29</v>
      </c>
      <c r="DN6" s="175"/>
      <c r="DO6" s="172"/>
      <c r="DP6" s="123" t="s">
        <v>29</v>
      </c>
      <c r="DQ6" s="123" t="s">
        <v>29</v>
      </c>
      <c r="DR6" s="175"/>
      <c r="DS6" s="172"/>
      <c r="DT6" s="123" t="s">
        <v>29</v>
      </c>
      <c r="DU6" s="123" t="s">
        <v>29</v>
      </c>
    </row>
    <row r="7" spans="1:125" s="86" customFormat="1" ht="12" customHeight="1">
      <c r="A7" s="139" t="s">
        <v>474</v>
      </c>
      <c r="B7" s="140" t="s">
        <v>472</v>
      </c>
      <c r="C7" s="139" t="s">
        <v>473</v>
      </c>
      <c r="D7" s="141">
        <f>SUM(D8:D21)</f>
        <v>5291461</v>
      </c>
      <c r="E7" s="141">
        <f>SUM(E8:E21)</f>
        <v>2050398</v>
      </c>
      <c r="F7" s="145"/>
      <c r="G7" s="143" t="s">
        <v>470</v>
      </c>
      <c r="H7" s="141">
        <f>SUM(H8:H21)</f>
        <v>2401666</v>
      </c>
      <c r="I7" s="141">
        <f>SUM(I8:I21)</f>
        <v>758895</v>
      </c>
      <c r="J7" s="145"/>
      <c r="K7" s="143" t="s">
        <v>470</v>
      </c>
      <c r="L7" s="141">
        <f>SUM(L8:L21)</f>
        <v>1236614</v>
      </c>
      <c r="M7" s="141">
        <f>SUM(M8:M21)</f>
        <v>560616</v>
      </c>
      <c r="N7" s="145"/>
      <c r="O7" s="143" t="s">
        <v>470</v>
      </c>
      <c r="P7" s="141">
        <f>SUM(P8:P21)</f>
        <v>703504</v>
      </c>
      <c r="Q7" s="141">
        <f>SUM(Q8:Q21)</f>
        <v>342571</v>
      </c>
      <c r="R7" s="145"/>
      <c r="S7" s="143" t="s">
        <v>470</v>
      </c>
      <c r="T7" s="141">
        <f>SUM(T8:T21)</f>
        <v>382932</v>
      </c>
      <c r="U7" s="141">
        <f>SUM(U8:U21)</f>
        <v>129134</v>
      </c>
      <c r="V7" s="145"/>
      <c r="W7" s="143" t="s">
        <v>470</v>
      </c>
      <c r="X7" s="141">
        <f>SUM(X8:X21)</f>
        <v>195676</v>
      </c>
      <c r="Y7" s="141">
        <f>SUM(Y8:Y21)</f>
        <v>100336</v>
      </c>
      <c r="Z7" s="145"/>
      <c r="AA7" s="143" t="s">
        <v>470</v>
      </c>
      <c r="AB7" s="141">
        <f>SUM(AB8:AB21)</f>
        <v>210479</v>
      </c>
      <c r="AC7" s="141">
        <f>SUM(AC8:AC21)</f>
        <v>74245</v>
      </c>
      <c r="AD7" s="145"/>
      <c r="AE7" s="143" t="s">
        <v>470</v>
      </c>
      <c r="AF7" s="141">
        <f>SUM(AF8:AF21)</f>
        <v>13716</v>
      </c>
      <c r="AG7" s="141">
        <f>SUM(AG8:AG21)</f>
        <v>34875</v>
      </c>
      <c r="AH7" s="145"/>
      <c r="AI7" s="143" t="s">
        <v>470</v>
      </c>
      <c r="AJ7" s="141">
        <f>SUM(AJ8:AJ21)</f>
        <v>23441</v>
      </c>
      <c r="AK7" s="141">
        <f>SUM(AK8:AK21)</f>
        <v>9839</v>
      </c>
      <c r="AL7" s="145"/>
      <c r="AM7" s="143" t="s">
        <v>470</v>
      </c>
      <c r="AN7" s="141">
        <f>SUM(AN8:AN21)</f>
        <v>24387</v>
      </c>
      <c r="AO7" s="141">
        <f>SUM(AO8:AO21)</f>
        <v>13311</v>
      </c>
      <c r="AP7" s="145"/>
      <c r="AQ7" s="143" t="s">
        <v>470</v>
      </c>
      <c r="AR7" s="141">
        <f>SUM(AR8:AR21)</f>
        <v>99046</v>
      </c>
      <c r="AS7" s="141">
        <f>SUM(AS8:AS21)</f>
        <v>26576</v>
      </c>
      <c r="AT7" s="145"/>
      <c r="AU7" s="143" t="s">
        <v>470</v>
      </c>
      <c r="AV7" s="141">
        <f>SUM(AV8:AV21)</f>
        <v>0</v>
      </c>
      <c r="AW7" s="141">
        <f>SUM(AW8:AW21)</f>
        <v>0</v>
      </c>
      <c r="AX7" s="145"/>
      <c r="AY7" s="143" t="s">
        <v>470</v>
      </c>
      <c r="AZ7" s="141">
        <f>SUM(AZ8:AZ21)</f>
        <v>0</v>
      </c>
      <c r="BA7" s="141">
        <f>SUM(BA8:BA21)</f>
        <v>0</v>
      </c>
      <c r="BB7" s="145"/>
      <c r="BC7" s="143" t="s">
        <v>470</v>
      </c>
      <c r="BD7" s="141">
        <f>SUM(BD8:BD21)</f>
        <v>0</v>
      </c>
      <c r="BE7" s="141">
        <f>SUM(BE8:BE21)</f>
        <v>0</v>
      </c>
      <c r="BF7" s="145"/>
      <c r="BG7" s="143" t="s">
        <v>470</v>
      </c>
      <c r="BH7" s="141">
        <f>SUM(BH8:BH21)</f>
        <v>0</v>
      </c>
      <c r="BI7" s="141">
        <f>SUM(BI8:BI21)</f>
        <v>0</v>
      </c>
      <c r="BJ7" s="145"/>
      <c r="BK7" s="143" t="s">
        <v>470</v>
      </c>
      <c r="BL7" s="141">
        <f>SUM(BL8:BL21)</f>
        <v>0</v>
      </c>
      <c r="BM7" s="141">
        <f>SUM(BM8:BM21)</f>
        <v>0</v>
      </c>
      <c r="BN7" s="145"/>
      <c r="BO7" s="143" t="s">
        <v>470</v>
      </c>
      <c r="BP7" s="141">
        <f>SUM(BP8:BP21)</f>
        <v>0</v>
      </c>
      <c r="BQ7" s="141">
        <f>SUM(BQ8:BQ21)</f>
        <v>0</v>
      </c>
      <c r="BR7" s="145"/>
      <c r="BS7" s="143" t="s">
        <v>470</v>
      </c>
      <c r="BT7" s="141">
        <f>SUM(BT8:BT21)</f>
        <v>0</v>
      </c>
      <c r="BU7" s="141">
        <f>SUM(BU8:BU21)</f>
        <v>0</v>
      </c>
      <c r="BV7" s="145"/>
      <c r="BW7" s="143" t="s">
        <v>470</v>
      </c>
      <c r="BX7" s="141">
        <f>SUM(BX8:BX21)</f>
        <v>0</v>
      </c>
      <c r="BY7" s="141">
        <f>SUM(BY8:BY21)</f>
        <v>0</v>
      </c>
      <c r="BZ7" s="145"/>
      <c r="CA7" s="143" t="s">
        <v>470</v>
      </c>
      <c r="CB7" s="141">
        <f>SUM(CB8:CB21)</f>
        <v>0</v>
      </c>
      <c r="CC7" s="141">
        <f>SUM(CC8:CC21)</f>
        <v>0</v>
      </c>
      <c r="CD7" s="145"/>
      <c r="CE7" s="143" t="s">
        <v>470</v>
      </c>
      <c r="CF7" s="141">
        <f>SUM(CF8:CF21)</f>
        <v>0</v>
      </c>
      <c r="CG7" s="141">
        <f>SUM(CG8:CG21)</f>
        <v>0</v>
      </c>
      <c r="CH7" s="145"/>
      <c r="CI7" s="143" t="s">
        <v>470</v>
      </c>
      <c r="CJ7" s="141">
        <f>SUM(CJ8:CJ21)</f>
        <v>0</v>
      </c>
      <c r="CK7" s="141">
        <f>SUM(CK8:CK21)</f>
        <v>0</v>
      </c>
      <c r="CL7" s="145"/>
      <c r="CM7" s="143" t="s">
        <v>470</v>
      </c>
      <c r="CN7" s="141">
        <f>SUM(CN8:CN21)</f>
        <v>0</v>
      </c>
      <c r="CO7" s="141">
        <f>SUM(CO8:CO21)</f>
        <v>0</v>
      </c>
      <c r="CP7" s="145"/>
      <c r="CQ7" s="143" t="s">
        <v>470</v>
      </c>
      <c r="CR7" s="141">
        <f>SUM(CR8:CR21)</f>
        <v>0</v>
      </c>
      <c r="CS7" s="141">
        <f>SUM(CS8:CS21)</f>
        <v>0</v>
      </c>
      <c r="CT7" s="145"/>
      <c r="CU7" s="143" t="s">
        <v>470</v>
      </c>
      <c r="CV7" s="141">
        <f>SUM(CV8:CV21)</f>
        <v>0</v>
      </c>
      <c r="CW7" s="141">
        <f>SUM(CW8:CW21)</f>
        <v>0</v>
      </c>
      <c r="CX7" s="145"/>
      <c r="CY7" s="143" t="s">
        <v>470</v>
      </c>
      <c r="CZ7" s="141">
        <f>SUM(CZ8:CZ21)</f>
        <v>0</v>
      </c>
      <c r="DA7" s="141">
        <f>SUM(DA8:DA21)</f>
        <v>0</v>
      </c>
      <c r="DB7" s="145"/>
      <c r="DC7" s="143" t="s">
        <v>470</v>
      </c>
      <c r="DD7" s="141">
        <f>SUM(DD8:DD21)</f>
        <v>0</v>
      </c>
      <c r="DE7" s="141">
        <f>SUM(DE8:DE21)</f>
        <v>0</v>
      </c>
      <c r="DF7" s="145"/>
      <c r="DG7" s="143" t="s">
        <v>470</v>
      </c>
      <c r="DH7" s="141">
        <f>SUM(DH8:DH21)</f>
        <v>0</v>
      </c>
      <c r="DI7" s="141">
        <f>SUM(DI8:DI21)</f>
        <v>0</v>
      </c>
      <c r="DJ7" s="145"/>
      <c r="DK7" s="143" t="s">
        <v>470</v>
      </c>
      <c r="DL7" s="141">
        <f>SUM(DL8:DL21)</f>
        <v>0</v>
      </c>
      <c r="DM7" s="141">
        <f>SUM(DM8:DM21)</f>
        <v>0</v>
      </c>
      <c r="DN7" s="145"/>
      <c r="DO7" s="143" t="s">
        <v>470</v>
      </c>
      <c r="DP7" s="141">
        <f>SUM(DP8:DP21)</f>
        <v>0</v>
      </c>
      <c r="DQ7" s="141">
        <f>SUM(DQ8:DQ21)</f>
        <v>0</v>
      </c>
      <c r="DR7" s="145"/>
      <c r="DS7" s="143" t="s">
        <v>470</v>
      </c>
      <c r="DT7" s="141">
        <f>SUM(DT8:DT21)</f>
        <v>0</v>
      </c>
      <c r="DU7" s="141">
        <f>SUM(DU8:DU21)</f>
        <v>0</v>
      </c>
    </row>
    <row r="8" spans="1:125" ht="12" customHeight="1">
      <c r="A8" s="142" t="s">
        <v>121</v>
      </c>
      <c r="B8" s="140" t="s">
        <v>421</v>
      </c>
      <c r="C8" s="142" t="s">
        <v>435</v>
      </c>
      <c r="D8" s="141">
        <f>SUM(H8,L8,P8,T8,X8,AB8,AF8,AJ8,AN8,AR8,AV8,AZ8,BD8,BH8,BL8,BP8,BT8,BX8,CB8,CF8,CJ8,CN8,CR8,CV8,CZ8,DD8,DH8,DL8,DP8,DT8)</f>
        <v>612155</v>
      </c>
      <c r="E8" s="141">
        <f>SUM(I8,M8,Q8,U8,Y8,AC8,AG8,AK8,AO8,AS8,AW8,BA8,BE8,BI8,BM8,BQ8,BU8,BY8,CC8,CG8,CK8,CO8,CS8,CW8,DA8,DE8,DI8,DM8,DQ8,DU8)</f>
        <v>0</v>
      </c>
      <c r="F8" s="146">
        <v>43210</v>
      </c>
      <c r="G8" s="143" t="s">
        <v>380</v>
      </c>
      <c r="H8" s="141">
        <v>65929</v>
      </c>
      <c r="I8" s="141">
        <v>0</v>
      </c>
      <c r="J8" s="146">
        <v>43216</v>
      </c>
      <c r="K8" s="143" t="s">
        <v>386</v>
      </c>
      <c r="L8" s="141">
        <v>223192</v>
      </c>
      <c r="M8" s="141">
        <v>0</v>
      </c>
      <c r="N8" s="146">
        <v>43403</v>
      </c>
      <c r="O8" s="143" t="s">
        <v>394</v>
      </c>
      <c r="P8" s="141">
        <v>149917</v>
      </c>
      <c r="Q8" s="141">
        <v>0</v>
      </c>
      <c r="R8" s="146">
        <v>43404</v>
      </c>
      <c r="S8" s="143" t="s">
        <v>395</v>
      </c>
      <c r="T8" s="141">
        <v>173117</v>
      </c>
      <c r="U8" s="141">
        <v>0</v>
      </c>
      <c r="V8" s="146"/>
      <c r="W8" s="143"/>
      <c r="X8" s="141">
        <v>0</v>
      </c>
      <c r="Y8" s="141">
        <v>0</v>
      </c>
      <c r="Z8" s="146"/>
      <c r="AA8" s="143"/>
      <c r="AB8" s="141">
        <v>0</v>
      </c>
      <c r="AC8" s="141">
        <v>0</v>
      </c>
      <c r="AD8" s="146"/>
      <c r="AE8" s="143"/>
      <c r="AF8" s="141">
        <v>0</v>
      </c>
      <c r="AG8" s="141">
        <v>0</v>
      </c>
      <c r="AH8" s="146"/>
      <c r="AI8" s="143"/>
      <c r="AJ8" s="141">
        <v>0</v>
      </c>
      <c r="AK8" s="141">
        <v>0</v>
      </c>
      <c r="AL8" s="146"/>
      <c r="AM8" s="143"/>
      <c r="AN8" s="141">
        <v>0</v>
      </c>
      <c r="AO8" s="141">
        <v>0</v>
      </c>
      <c r="AP8" s="146"/>
      <c r="AQ8" s="143"/>
      <c r="AR8" s="141">
        <v>0</v>
      </c>
      <c r="AS8" s="141">
        <v>0</v>
      </c>
      <c r="AT8" s="146"/>
      <c r="AU8" s="143"/>
      <c r="AV8" s="141">
        <v>0</v>
      </c>
      <c r="AW8" s="141">
        <v>0</v>
      </c>
      <c r="AX8" s="146"/>
      <c r="AY8" s="143"/>
      <c r="AZ8" s="141">
        <v>0</v>
      </c>
      <c r="BA8" s="141">
        <v>0</v>
      </c>
      <c r="BB8" s="146"/>
      <c r="BC8" s="143"/>
      <c r="BD8" s="141">
        <v>0</v>
      </c>
      <c r="BE8" s="141">
        <v>0</v>
      </c>
      <c r="BF8" s="146"/>
      <c r="BG8" s="143"/>
      <c r="BH8" s="141">
        <v>0</v>
      </c>
      <c r="BI8" s="141">
        <v>0</v>
      </c>
      <c r="BJ8" s="146"/>
      <c r="BK8" s="143"/>
      <c r="BL8" s="141">
        <v>0</v>
      </c>
      <c r="BM8" s="141">
        <v>0</v>
      </c>
      <c r="BN8" s="146"/>
      <c r="BO8" s="143"/>
      <c r="BP8" s="141">
        <v>0</v>
      </c>
      <c r="BQ8" s="141">
        <v>0</v>
      </c>
      <c r="BR8" s="146"/>
      <c r="BS8" s="143"/>
      <c r="BT8" s="141">
        <v>0</v>
      </c>
      <c r="BU8" s="141">
        <v>0</v>
      </c>
      <c r="BV8" s="146"/>
      <c r="BW8" s="143"/>
      <c r="BX8" s="141">
        <v>0</v>
      </c>
      <c r="BY8" s="141">
        <v>0</v>
      </c>
      <c r="BZ8" s="146"/>
      <c r="CA8" s="143"/>
      <c r="CB8" s="141">
        <v>0</v>
      </c>
      <c r="CC8" s="141">
        <v>0</v>
      </c>
      <c r="CD8" s="146"/>
      <c r="CE8" s="143"/>
      <c r="CF8" s="141">
        <v>0</v>
      </c>
      <c r="CG8" s="141">
        <v>0</v>
      </c>
      <c r="CH8" s="146"/>
      <c r="CI8" s="143"/>
      <c r="CJ8" s="141">
        <v>0</v>
      </c>
      <c r="CK8" s="141">
        <v>0</v>
      </c>
      <c r="CL8" s="146"/>
      <c r="CM8" s="143"/>
      <c r="CN8" s="141">
        <v>0</v>
      </c>
      <c r="CO8" s="141">
        <v>0</v>
      </c>
      <c r="CP8" s="146"/>
      <c r="CQ8" s="143"/>
      <c r="CR8" s="141">
        <v>0</v>
      </c>
      <c r="CS8" s="141">
        <v>0</v>
      </c>
      <c r="CT8" s="146"/>
      <c r="CU8" s="143"/>
      <c r="CV8" s="141">
        <v>0</v>
      </c>
      <c r="CW8" s="141">
        <v>0</v>
      </c>
      <c r="CX8" s="146"/>
      <c r="CY8" s="143"/>
      <c r="CZ8" s="141">
        <v>0</v>
      </c>
      <c r="DA8" s="141">
        <v>0</v>
      </c>
      <c r="DB8" s="146"/>
      <c r="DC8" s="143"/>
      <c r="DD8" s="141">
        <v>0</v>
      </c>
      <c r="DE8" s="141">
        <v>0</v>
      </c>
      <c r="DF8" s="146"/>
      <c r="DG8" s="143"/>
      <c r="DH8" s="141">
        <v>0</v>
      </c>
      <c r="DI8" s="141">
        <v>0</v>
      </c>
      <c r="DJ8" s="146"/>
      <c r="DK8" s="143"/>
      <c r="DL8" s="141">
        <v>0</v>
      </c>
      <c r="DM8" s="141">
        <v>0</v>
      </c>
      <c r="DN8" s="146"/>
      <c r="DO8" s="143"/>
      <c r="DP8" s="141">
        <v>0</v>
      </c>
      <c r="DQ8" s="141">
        <v>0</v>
      </c>
      <c r="DR8" s="146"/>
      <c r="DS8" s="143"/>
      <c r="DT8" s="141">
        <v>0</v>
      </c>
      <c r="DU8" s="141">
        <v>0</v>
      </c>
    </row>
    <row r="9" spans="1:125" ht="12" customHeight="1">
      <c r="A9" s="142" t="s">
        <v>121</v>
      </c>
      <c r="B9" s="140" t="s">
        <v>422</v>
      </c>
      <c r="C9" s="142" t="s">
        <v>436</v>
      </c>
      <c r="D9" s="141">
        <f aca="true" t="shared" si="0" ref="D9:D21">SUM(H9,L9,P9,T9,X9,AB9,AF9,AJ9,AN9,AR9,AV9,AZ9,BD9,BH9,BL9,BP9,BT9,BX9,CB9,CF9,CJ9,CN9,CR9,CV9,CZ9,DD9,DH9,DL9,DP9,DT9)</f>
        <v>0</v>
      </c>
      <c r="E9" s="141">
        <f aca="true" t="shared" si="1" ref="E9:E21">SUM(I9,M9,Q9,U9,Y9,AC9,AG9,AK9,AO9,AS9,AW9,BA9,BE9,BI9,BM9,BQ9,BU9,BY9,CC9,CG9,CK9,CO9,CS9,CW9,DA9,DE9,DI9,DM9,DQ9,DU9)</f>
        <v>188994</v>
      </c>
      <c r="F9" s="146">
        <v>43441</v>
      </c>
      <c r="G9" s="143" t="s">
        <v>402</v>
      </c>
      <c r="H9" s="141">
        <v>0</v>
      </c>
      <c r="I9" s="141">
        <v>48371</v>
      </c>
      <c r="J9" s="146">
        <v>43442</v>
      </c>
      <c r="K9" s="143" t="s">
        <v>403</v>
      </c>
      <c r="L9" s="141">
        <v>0</v>
      </c>
      <c r="M9" s="141">
        <v>45555</v>
      </c>
      <c r="N9" s="146">
        <v>43443</v>
      </c>
      <c r="O9" s="143" t="s">
        <v>404</v>
      </c>
      <c r="P9" s="141">
        <v>0</v>
      </c>
      <c r="Q9" s="141">
        <v>54485</v>
      </c>
      <c r="R9" s="146">
        <v>43444</v>
      </c>
      <c r="S9" s="143" t="s">
        <v>405</v>
      </c>
      <c r="T9" s="141">
        <v>0</v>
      </c>
      <c r="U9" s="141">
        <v>40583</v>
      </c>
      <c r="V9" s="146"/>
      <c r="W9" s="143"/>
      <c r="X9" s="141">
        <v>0</v>
      </c>
      <c r="Y9" s="141">
        <v>0</v>
      </c>
      <c r="Z9" s="146"/>
      <c r="AA9" s="143"/>
      <c r="AB9" s="141">
        <v>0</v>
      </c>
      <c r="AC9" s="141">
        <v>0</v>
      </c>
      <c r="AD9" s="146"/>
      <c r="AE9" s="143"/>
      <c r="AF9" s="141">
        <v>0</v>
      </c>
      <c r="AG9" s="141">
        <v>0</v>
      </c>
      <c r="AH9" s="146"/>
      <c r="AI9" s="143"/>
      <c r="AJ9" s="141">
        <v>0</v>
      </c>
      <c r="AK9" s="141">
        <v>0</v>
      </c>
      <c r="AL9" s="146"/>
      <c r="AM9" s="143"/>
      <c r="AN9" s="141">
        <v>0</v>
      </c>
      <c r="AO9" s="141">
        <v>0</v>
      </c>
      <c r="AP9" s="146"/>
      <c r="AQ9" s="143"/>
      <c r="AR9" s="141">
        <v>0</v>
      </c>
      <c r="AS9" s="141">
        <v>0</v>
      </c>
      <c r="AT9" s="146"/>
      <c r="AU9" s="143"/>
      <c r="AV9" s="141">
        <v>0</v>
      </c>
      <c r="AW9" s="141">
        <v>0</v>
      </c>
      <c r="AX9" s="146"/>
      <c r="AY9" s="143"/>
      <c r="AZ9" s="141">
        <v>0</v>
      </c>
      <c r="BA9" s="141">
        <v>0</v>
      </c>
      <c r="BB9" s="146"/>
      <c r="BC9" s="143"/>
      <c r="BD9" s="141">
        <v>0</v>
      </c>
      <c r="BE9" s="141">
        <v>0</v>
      </c>
      <c r="BF9" s="146"/>
      <c r="BG9" s="143"/>
      <c r="BH9" s="141">
        <v>0</v>
      </c>
      <c r="BI9" s="141">
        <v>0</v>
      </c>
      <c r="BJ9" s="146"/>
      <c r="BK9" s="143"/>
      <c r="BL9" s="141">
        <v>0</v>
      </c>
      <c r="BM9" s="141">
        <v>0</v>
      </c>
      <c r="BN9" s="146"/>
      <c r="BO9" s="143"/>
      <c r="BP9" s="141">
        <v>0</v>
      </c>
      <c r="BQ9" s="141">
        <v>0</v>
      </c>
      <c r="BR9" s="146"/>
      <c r="BS9" s="143"/>
      <c r="BT9" s="141">
        <v>0</v>
      </c>
      <c r="BU9" s="141">
        <v>0</v>
      </c>
      <c r="BV9" s="146"/>
      <c r="BW9" s="143"/>
      <c r="BX9" s="141">
        <v>0</v>
      </c>
      <c r="BY9" s="141">
        <v>0</v>
      </c>
      <c r="BZ9" s="146"/>
      <c r="CA9" s="143"/>
      <c r="CB9" s="141">
        <v>0</v>
      </c>
      <c r="CC9" s="141">
        <v>0</v>
      </c>
      <c r="CD9" s="146"/>
      <c r="CE9" s="143"/>
      <c r="CF9" s="141">
        <v>0</v>
      </c>
      <c r="CG9" s="141">
        <v>0</v>
      </c>
      <c r="CH9" s="146"/>
      <c r="CI9" s="143"/>
      <c r="CJ9" s="141">
        <v>0</v>
      </c>
      <c r="CK9" s="141">
        <v>0</v>
      </c>
      <c r="CL9" s="146"/>
      <c r="CM9" s="143"/>
      <c r="CN9" s="141">
        <v>0</v>
      </c>
      <c r="CO9" s="141">
        <v>0</v>
      </c>
      <c r="CP9" s="146"/>
      <c r="CQ9" s="143"/>
      <c r="CR9" s="141">
        <v>0</v>
      </c>
      <c r="CS9" s="141">
        <v>0</v>
      </c>
      <c r="CT9" s="146"/>
      <c r="CU9" s="143"/>
      <c r="CV9" s="141">
        <v>0</v>
      </c>
      <c r="CW9" s="141">
        <v>0</v>
      </c>
      <c r="CX9" s="146"/>
      <c r="CY9" s="143"/>
      <c r="CZ9" s="141">
        <v>0</v>
      </c>
      <c r="DA9" s="141">
        <v>0</v>
      </c>
      <c r="DB9" s="146"/>
      <c r="DC9" s="143"/>
      <c r="DD9" s="141">
        <v>0</v>
      </c>
      <c r="DE9" s="141">
        <v>0</v>
      </c>
      <c r="DF9" s="146"/>
      <c r="DG9" s="143"/>
      <c r="DH9" s="141">
        <v>0</v>
      </c>
      <c r="DI9" s="141">
        <v>0</v>
      </c>
      <c r="DJ9" s="146"/>
      <c r="DK9" s="143"/>
      <c r="DL9" s="141">
        <v>0</v>
      </c>
      <c r="DM9" s="141">
        <v>0</v>
      </c>
      <c r="DN9" s="146"/>
      <c r="DO9" s="143"/>
      <c r="DP9" s="141">
        <v>0</v>
      </c>
      <c r="DQ9" s="141">
        <v>0</v>
      </c>
      <c r="DR9" s="146"/>
      <c r="DS9" s="143"/>
      <c r="DT9" s="141">
        <v>0</v>
      </c>
      <c r="DU9" s="141">
        <v>0</v>
      </c>
    </row>
    <row r="10" spans="1:125" ht="12" customHeight="1">
      <c r="A10" s="142" t="s">
        <v>121</v>
      </c>
      <c r="B10" s="140" t="s">
        <v>423</v>
      </c>
      <c r="C10" s="142" t="s">
        <v>437</v>
      </c>
      <c r="D10" s="141">
        <f t="shared" si="0"/>
        <v>0</v>
      </c>
      <c r="E10" s="141">
        <f t="shared" si="1"/>
        <v>147350</v>
      </c>
      <c r="F10" s="146">
        <v>43212</v>
      </c>
      <c r="G10" s="143" t="s">
        <v>382</v>
      </c>
      <c r="H10" s="141">
        <v>0</v>
      </c>
      <c r="I10" s="141">
        <v>72040</v>
      </c>
      <c r="J10" s="146">
        <v>43215</v>
      </c>
      <c r="K10" s="143" t="s">
        <v>385</v>
      </c>
      <c r="L10" s="141">
        <v>0</v>
      </c>
      <c r="M10" s="141">
        <v>75310</v>
      </c>
      <c r="N10" s="146"/>
      <c r="O10" s="143"/>
      <c r="P10" s="141">
        <v>0</v>
      </c>
      <c r="Q10" s="141">
        <v>0</v>
      </c>
      <c r="R10" s="146"/>
      <c r="S10" s="143"/>
      <c r="T10" s="141">
        <v>0</v>
      </c>
      <c r="U10" s="141">
        <v>0</v>
      </c>
      <c r="V10" s="146"/>
      <c r="W10" s="143"/>
      <c r="X10" s="141">
        <v>0</v>
      </c>
      <c r="Y10" s="141">
        <v>0</v>
      </c>
      <c r="Z10" s="146"/>
      <c r="AA10" s="143"/>
      <c r="AB10" s="141">
        <v>0</v>
      </c>
      <c r="AC10" s="141">
        <v>0</v>
      </c>
      <c r="AD10" s="146"/>
      <c r="AE10" s="143"/>
      <c r="AF10" s="141">
        <v>0</v>
      </c>
      <c r="AG10" s="141">
        <v>0</v>
      </c>
      <c r="AH10" s="146"/>
      <c r="AI10" s="143"/>
      <c r="AJ10" s="141">
        <v>0</v>
      </c>
      <c r="AK10" s="141">
        <v>0</v>
      </c>
      <c r="AL10" s="146"/>
      <c r="AM10" s="143"/>
      <c r="AN10" s="141">
        <v>0</v>
      </c>
      <c r="AO10" s="141">
        <v>0</v>
      </c>
      <c r="AP10" s="146"/>
      <c r="AQ10" s="143"/>
      <c r="AR10" s="141">
        <v>0</v>
      </c>
      <c r="AS10" s="141">
        <v>0</v>
      </c>
      <c r="AT10" s="146"/>
      <c r="AU10" s="143"/>
      <c r="AV10" s="141">
        <v>0</v>
      </c>
      <c r="AW10" s="141">
        <v>0</v>
      </c>
      <c r="AX10" s="146"/>
      <c r="AY10" s="143"/>
      <c r="AZ10" s="141">
        <v>0</v>
      </c>
      <c r="BA10" s="141">
        <v>0</v>
      </c>
      <c r="BB10" s="146"/>
      <c r="BC10" s="143"/>
      <c r="BD10" s="141">
        <v>0</v>
      </c>
      <c r="BE10" s="141">
        <v>0</v>
      </c>
      <c r="BF10" s="146"/>
      <c r="BG10" s="143"/>
      <c r="BH10" s="141">
        <v>0</v>
      </c>
      <c r="BI10" s="141">
        <v>0</v>
      </c>
      <c r="BJ10" s="146"/>
      <c r="BK10" s="143"/>
      <c r="BL10" s="141">
        <v>0</v>
      </c>
      <c r="BM10" s="141">
        <v>0</v>
      </c>
      <c r="BN10" s="146"/>
      <c r="BO10" s="143"/>
      <c r="BP10" s="141">
        <v>0</v>
      </c>
      <c r="BQ10" s="141">
        <v>0</v>
      </c>
      <c r="BR10" s="146"/>
      <c r="BS10" s="143"/>
      <c r="BT10" s="141">
        <v>0</v>
      </c>
      <c r="BU10" s="141">
        <v>0</v>
      </c>
      <c r="BV10" s="146"/>
      <c r="BW10" s="143"/>
      <c r="BX10" s="141">
        <v>0</v>
      </c>
      <c r="BY10" s="141">
        <v>0</v>
      </c>
      <c r="BZ10" s="146"/>
      <c r="CA10" s="143"/>
      <c r="CB10" s="141">
        <v>0</v>
      </c>
      <c r="CC10" s="141">
        <v>0</v>
      </c>
      <c r="CD10" s="146"/>
      <c r="CE10" s="143"/>
      <c r="CF10" s="141">
        <v>0</v>
      </c>
      <c r="CG10" s="141">
        <v>0</v>
      </c>
      <c r="CH10" s="146"/>
      <c r="CI10" s="143"/>
      <c r="CJ10" s="141">
        <v>0</v>
      </c>
      <c r="CK10" s="141">
        <v>0</v>
      </c>
      <c r="CL10" s="146"/>
      <c r="CM10" s="143"/>
      <c r="CN10" s="141">
        <v>0</v>
      </c>
      <c r="CO10" s="141">
        <v>0</v>
      </c>
      <c r="CP10" s="146"/>
      <c r="CQ10" s="143"/>
      <c r="CR10" s="141">
        <v>0</v>
      </c>
      <c r="CS10" s="141">
        <v>0</v>
      </c>
      <c r="CT10" s="146"/>
      <c r="CU10" s="143"/>
      <c r="CV10" s="141">
        <v>0</v>
      </c>
      <c r="CW10" s="141">
        <v>0</v>
      </c>
      <c r="CX10" s="146"/>
      <c r="CY10" s="143"/>
      <c r="CZ10" s="141">
        <v>0</v>
      </c>
      <c r="DA10" s="141">
        <v>0</v>
      </c>
      <c r="DB10" s="146"/>
      <c r="DC10" s="143"/>
      <c r="DD10" s="141">
        <v>0</v>
      </c>
      <c r="DE10" s="141">
        <v>0</v>
      </c>
      <c r="DF10" s="146"/>
      <c r="DG10" s="143"/>
      <c r="DH10" s="141">
        <v>0</v>
      </c>
      <c r="DI10" s="141">
        <v>0</v>
      </c>
      <c r="DJ10" s="146"/>
      <c r="DK10" s="143"/>
      <c r="DL10" s="141">
        <v>0</v>
      </c>
      <c r="DM10" s="141">
        <v>0</v>
      </c>
      <c r="DN10" s="146"/>
      <c r="DO10" s="143"/>
      <c r="DP10" s="141">
        <v>0</v>
      </c>
      <c r="DQ10" s="141">
        <v>0</v>
      </c>
      <c r="DR10" s="146"/>
      <c r="DS10" s="143"/>
      <c r="DT10" s="141">
        <v>0</v>
      </c>
      <c r="DU10" s="141">
        <v>0</v>
      </c>
    </row>
    <row r="11" spans="1:125" ht="12" customHeight="1">
      <c r="A11" s="142" t="s">
        <v>121</v>
      </c>
      <c r="B11" s="140" t="s">
        <v>424</v>
      </c>
      <c r="C11" s="142" t="s">
        <v>438</v>
      </c>
      <c r="D11" s="141">
        <f t="shared" si="0"/>
        <v>150271</v>
      </c>
      <c r="E11" s="141">
        <f t="shared" si="1"/>
        <v>0</v>
      </c>
      <c r="F11" s="146">
        <v>43441</v>
      </c>
      <c r="G11" s="143" t="s">
        <v>402</v>
      </c>
      <c r="H11" s="141">
        <v>86370</v>
      </c>
      <c r="I11" s="141">
        <v>0</v>
      </c>
      <c r="J11" s="146">
        <v>43444</v>
      </c>
      <c r="K11" s="143" t="s">
        <v>405</v>
      </c>
      <c r="L11" s="141">
        <v>63901</v>
      </c>
      <c r="M11" s="141">
        <v>0</v>
      </c>
      <c r="N11" s="146"/>
      <c r="O11" s="143"/>
      <c r="P11" s="141">
        <v>0</v>
      </c>
      <c r="Q11" s="141">
        <v>0</v>
      </c>
      <c r="R11" s="146"/>
      <c r="S11" s="143"/>
      <c r="T11" s="141">
        <v>0</v>
      </c>
      <c r="U11" s="141">
        <v>0</v>
      </c>
      <c r="V11" s="146"/>
      <c r="W11" s="143"/>
      <c r="X11" s="141">
        <v>0</v>
      </c>
      <c r="Y11" s="141">
        <v>0</v>
      </c>
      <c r="Z11" s="146"/>
      <c r="AA11" s="143"/>
      <c r="AB11" s="141">
        <v>0</v>
      </c>
      <c r="AC11" s="141">
        <v>0</v>
      </c>
      <c r="AD11" s="146"/>
      <c r="AE11" s="143"/>
      <c r="AF11" s="141">
        <v>0</v>
      </c>
      <c r="AG11" s="141">
        <v>0</v>
      </c>
      <c r="AH11" s="146"/>
      <c r="AI11" s="143"/>
      <c r="AJ11" s="141">
        <v>0</v>
      </c>
      <c r="AK11" s="141">
        <v>0</v>
      </c>
      <c r="AL11" s="146"/>
      <c r="AM11" s="143"/>
      <c r="AN11" s="141">
        <v>0</v>
      </c>
      <c r="AO11" s="141">
        <v>0</v>
      </c>
      <c r="AP11" s="146"/>
      <c r="AQ11" s="143"/>
      <c r="AR11" s="141">
        <v>0</v>
      </c>
      <c r="AS11" s="141">
        <v>0</v>
      </c>
      <c r="AT11" s="146"/>
      <c r="AU11" s="143"/>
      <c r="AV11" s="141">
        <v>0</v>
      </c>
      <c r="AW11" s="141">
        <v>0</v>
      </c>
      <c r="AX11" s="146"/>
      <c r="AY11" s="143"/>
      <c r="AZ11" s="141">
        <v>0</v>
      </c>
      <c r="BA11" s="141">
        <v>0</v>
      </c>
      <c r="BB11" s="146"/>
      <c r="BC11" s="143"/>
      <c r="BD11" s="141">
        <v>0</v>
      </c>
      <c r="BE11" s="141">
        <v>0</v>
      </c>
      <c r="BF11" s="146"/>
      <c r="BG11" s="143"/>
      <c r="BH11" s="141">
        <v>0</v>
      </c>
      <c r="BI11" s="141">
        <v>0</v>
      </c>
      <c r="BJ11" s="146"/>
      <c r="BK11" s="143"/>
      <c r="BL11" s="141">
        <v>0</v>
      </c>
      <c r="BM11" s="141">
        <v>0</v>
      </c>
      <c r="BN11" s="146"/>
      <c r="BO11" s="143"/>
      <c r="BP11" s="141">
        <v>0</v>
      </c>
      <c r="BQ11" s="141">
        <v>0</v>
      </c>
      <c r="BR11" s="146"/>
      <c r="BS11" s="143"/>
      <c r="BT11" s="141">
        <v>0</v>
      </c>
      <c r="BU11" s="141">
        <v>0</v>
      </c>
      <c r="BV11" s="146"/>
      <c r="BW11" s="143"/>
      <c r="BX11" s="141">
        <v>0</v>
      </c>
      <c r="BY11" s="141">
        <v>0</v>
      </c>
      <c r="BZ11" s="146"/>
      <c r="CA11" s="143"/>
      <c r="CB11" s="141">
        <v>0</v>
      </c>
      <c r="CC11" s="141">
        <v>0</v>
      </c>
      <c r="CD11" s="146"/>
      <c r="CE11" s="143"/>
      <c r="CF11" s="141">
        <v>0</v>
      </c>
      <c r="CG11" s="141">
        <v>0</v>
      </c>
      <c r="CH11" s="146"/>
      <c r="CI11" s="143"/>
      <c r="CJ11" s="141">
        <v>0</v>
      </c>
      <c r="CK11" s="141">
        <v>0</v>
      </c>
      <c r="CL11" s="146"/>
      <c r="CM11" s="143"/>
      <c r="CN11" s="141">
        <v>0</v>
      </c>
      <c r="CO11" s="141">
        <v>0</v>
      </c>
      <c r="CP11" s="146"/>
      <c r="CQ11" s="143"/>
      <c r="CR11" s="141">
        <v>0</v>
      </c>
      <c r="CS11" s="141">
        <v>0</v>
      </c>
      <c r="CT11" s="146"/>
      <c r="CU11" s="143"/>
      <c r="CV11" s="141">
        <v>0</v>
      </c>
      <c r="CW11" s="141">
        <v>0</v>
      </c>
      <c r="CX11" s="146"/>
      <c r="CY11" s="143"/>
      <c r="CZ11" s="141">
        <v>0</v>
      </c>
      <c r="DA11" s="141">
        <v>0</v>
      </c>
      <c r="DB11" s="146"/>
      <c r="DC11" s="143"/>
      <c r="DD11" s="141">
        <v>0</v>
      </c>
      <c r="DE11" s="141">
        <v>0</v>
      </c>
      <c r="DF11" s="146"/>
      <c r="DG11" s="143"/>
      <c r="DH11" s="141">
        <v>0</v>
      </c>
      <c r="DI11" s="141">
        <v>0</v>
      </c>
      <c r="DJ11" s="146"/>
      <c r="DK11" s="143"/>
      <c r="DL11" s="141">
        <v>0</v>
      </c>
      <c r="DM11" s="141">
        <v>0</v>
      </c>
      <c r="DN11" s="146"/>
      <c r="DO11" s="143"/>
      <c r="DP11" s="141">
        <v>0</v>
      </c>
      <c r="DQ11" s="141">
        <v>0</v>
      </c>
      <c r="DR11" s="146"/>
      <c r="DS11" s="143"/>
      <c r="DT11" s="141">
        <v>0</v>
      </c>
      <c r="DU11" s="141">
        <v>0</v>
      </c>
    </row>
    <row r="12" spans="1:125" ht="12" customHeight="1">
      <c r="A12" s="142" t="s">
        <v>121</v>
      </c>
      <c r="B12" s="140" t="s">
        <v>425</v>
      </c>
      <c r="C12" s="142" t="s">
        <v>439</v>
      </c>
      <c r="D12" s="141">
        <f t="shared" si="0"/>
        <v>353949</v>
      </c>
      <c r="E12" s="141">
        <f t="shared" si="1"/>
        <v>0</v>
      </c>
      <c r="F12" s="146">
        <v>43443</v>
      </c>
      <c r="G12" s="143" t="s">
        <v>404</v>
      </c>
      <c r="H12" s="141">
        <v>203875</v>
      </c>
      <c r="I12" s="141">
        <v>0</v>
      </c>
      <c r="J12" s="146">
        <v>43442</v>
      </c>
      <c r="K12" s="143" t="s">
        <v>403</v>
      </c>
      <c r="L12" s="141">
        <v>80346</v>
      </c>
      <c r="M12" s="141">
        <v>0</v>
      </c>
      <c r="N12" s="146">
        <v>43432</v>
      </c>
      <c r="O12" s="143" t="s">
        <v>400</v>
      </c>
      <c r="P12" s="141">
        <v>69728</v>
      </c>
      <c r="Q12" s="141">
        <v>0</v>
      </c>
      <c r="R12" s="146"/>
      <c r="S12" s="143"/>
      <c r="T12" s="141">
        <v>0</v>
      </c>
      <c r="U12" s="141">
        <v>0</v>
      </c>
      <c r="V12" s="146"/>
      <c r="W12" s="143"/>
      <c r="X12" s="141">
        <v>0</v>
      </c>
      <c r="Y12" s="141">
        <v>0</v>
      </c>
      <c r="Z12" s="146"/>
      <c r="AA12" s="143"/>
      <c r="AB12" s="141">
        <v>0</v>
      </c>
      <c r="AC12" s="141">
        <v>0</v>
      </c>
      <c r="AD12" s="146"/>
      <c r="AE12" s="143"/>
      <c r="AF12" s="141">
        <v>0</v>
      </c>
      <c r="AG12" s="141">
        <v>0</v>
      </c>
      <c r="AH12" s="146"/>
      <c r="AI12" s="143"/>
      <c r="AJ12" s="141">
        <v>0</v>
      </c>
      <c r="AK12" s="141">
        <v>0</v>
      </c>
      <c r="AL12" s="146"/>
      <c r="AM12" s="143"/>
      <c r="AN12" s="141">
        <v>0</v>
      </c>
      <c r="AO12" s="141">
        <v>0</v>
      </c>
      <c r="AP12" s="146"/>
      <c r="AQ12" s="143"/>
      <c r="AR12" s="141">
        <v>0</v>
      </c>
      <c r="AS12" s="141">
        <v>0</v>
      </c>
      <c r="AT12" s="146"/>
      <c r="AU12" s="143"/>
      <c r="AV12" s="141">
        <v>0</v>
      </c>
      <c r="AW12" s="141">
        <v>0</v>
      </c>
      <c r="AX12" s="146"/>
      <c r="AY12" s="143"/>
      <c r="AZ12" s="141">
        <v>0</v>
      </c>
      <c r="BA12" s="141">
        <v>0</v>
      </c>
      <c r="BB12" s="146"/>
      <c r="BC12" s="143"/>
      <c r="BD12" s="141">
        <v>0</v>
      </c>
      <c r="BE12" s="141">
        <v>0</v>
      </c>
      <c r="BF12" s="146"/>
      <c r="BG12" s="143"/>
      <c r="BH12" s="141">
        <v>0</v>
      </c>
      <c r="BI12" s="141">
        <v>0</v>
      </c>
      <c r="BJ12" s="146"/>
      <c r="BK12" s="143"/>
      <c r="BL12" s="141">
        <v>0</v>
      </c>
      <c r="BM12" s="141">
        <v>0</v>
      </c>
      <c r="BN12" s="146"/>
      <c r="BO12" s="143"/>
      <c r="BP12" s="141">
        <v>0</v>
      </c>
      <c r="BQ12" s="141">
        <v>0</v>
      </c>
      <c r="BR12" s="146"/>
      <c r="BS12" s="143"/>
      <c r="BT12" s="141">
        <v>0</v>
      </c>
      <c r="BU12" s="141">
        <v>0</v>
      </c>
      <c r="BV12" s="146"/>
      <c r="BW12" s="143"/>
      <c r="BX12" s="141">
        <v>0</v>
      </c>
      <c r="BY12" s="141">
        <v>0</v>
      </c>
      <c r="BZ12" s="146"/>
      <c r="CA12" s="143"/>
      <c r="CB12" s="141">
        <v>0</v>
      </c>
      <c r="CC12" s="141">
        <v>0</v>
      </c>
      <c r="CD12" s="146"/>
      <c r="CE12" s="143"/>
      <c r="CF12" s="141">
        <v>0</v>
      </c>
      <c r="CG12" s="141">
        <v>0</v>
      </c>
      <c r="CH12" s="146"/>
      <c r="CI12" s="143"/>
      <c r="CJ12" s="141">
        <v>0</v>
      </c>
      <c r="CK12" s="141">
        <v>0</v>
      </c>
      <c r="CL12" s="146"/>
      <c r="CM12" s="143"/>
      <c r="CN12" s="141">
        <v>0</v>
      </c>
      <c r="CO12" s="141">
        <v>0</v>
      </c>
      <c r="CP12" s="146"/>
      <c r="CQ12" s="143"/>
      <c r="CR12" s="141">
        <v>0</v>
      </c>
      <c r="CS12" s="141">
        <v>0</v>
      </c>
      <c r="CT12" s="146"/>
      <c r="CU12" s="143"/>
      <c r="CV12" s="141">
        <v>0</v>
      </c>
      <c r="CW12" s="141">
        <v>0</v>
      </c>
      <c r="CX12" s="146"/>
      <c r="CY12" s="143"/>
      <c r="CZ12" s="141">
        <v>0</v>
      </c>
      <c r="DA12" s="141">
        <v>0</v>
      </c>
      <c r="DB12" s="146"/>
      <c r="DC12" s="143"/>
      <c r="DD12" s="141">
        <v>0</v>
      </c>
      <c r="DE12" s="141">
        <v>0</v>
      </c>
      <c r="DF12" s="146"/>
      <c r="DG12" s="143"/>
      <c r="DH12" s="141">
        <v>0</v>
      </c>
      <c r="DI12" s="141">
        <v>0</v>
      </c>
      <c r="DJ12" s="146"/>
      <c r="DK12" s="143"/>
      <c r="DL12" s="141">
        <v>0</v>
      </c>
      <c r="DM12" s="141">
        <v>0</v>
      </c>
      <c r="DN12" s="146"/>
      <c r="DO12" s="143"/>
      <c r="DP12" s="141">
        <v>0</v>
      </c>
      <c r="DQ12" s="141">
        <v>0</v>
      </c>
      <c r="DR12" s="146"/>
      <c r="DS12" s="143"/>
      <c r="DT12" s="141">
        <v>0</v>
      </c>
      <c r="DU12" s="141">
        <v>0</v>
      </c>
    </row>
    <row r="13" spans="1:125" ht="12" customHeight="1">
      <c r="A13" s="142" t="s">
        <v>121</v>
      </c>
      <c r="B13" s="140" t="s">
        <v>426</v>
      </c>
      <c r="C13" s="142" t="s">
        <v>440</v>
      </c>
      <c r="D13" s="141">
        <f t="shared" si="0"/>
        <v>346916</v>
      </c>
      <c r="E13" s="141">
        <f t="shared" si="1"/>
        <v>100212</v>
      </c>
      <c r="F13" s="146">
        <v>43208</v>
      </c>
      <c r="G13" s="143" t="s">
        <v>379</v>
      </c>
      <c r="H13" s="141">
        <v>225565</v>
      </c>
      <c r="I13" s="141">
        <v>38601</v>
      </c>
      <c r="J13" s="146">
        <v>43385</v>
      </c>
      <c r="K13" s="143" t="s">
        <v>393</v>
      </c>
      <c r="L13" s="141">
        <v>121351</v>
      </c>
      <c r="M13" s="141">
        <v>61611</v>
      </c>
      <c r="N13" s="146"/>
      <c r="O13" s="143"/>
      <c r="P13" s="141">
        <v>0</v>
      </c>
      <c r="Q13" s="141">
        <v>0</v>
      </c>
      <c r="R13" s="146"/>
      <c r="S13" s="143"/>
      <c r="T13" s="141">
        <v>0</v>
      </c>
      <c r="U13" s="141">
        <v>0</v>
      </c>
      <c r="V13" s="146"/>
      <c r="W13" s="143"/>
      <c r="X13" s="141">
        <v>0</v>
      </c>
      <c r="Y13" s="141">
        <v>0</v>
      </c>
      <c r="Z13" s="146"/>
      <c r="AA13" s="143"/>
      <c r="AB13" s="141">
        <v>0</v>
      </c>
      <c r="AC13" s="141">
        <v>0</v>
      </c>
      <c r="AD13" s="146"/>
      <c r="AE13" s="143"/>
      <c r="AF13" s="141">
        <v>0</v>
      </c>
      <c r="AG13" s="141">
        <v>0</v>
      </c>
      <c r="AH13" s="146"/>
      <c r="AI13" s="143"/>
      <c r="AJ13" s="141">
        <v>0</v>
      </c>
      <c r="AK13" s="141">
        <v>0</v>
      </c>
      <c r="AL13" s="146"/>
      <c r="AM13" s="143"/>
      <c r="AN13" s="141">
        <v>0</v>
      </c>
      <c r="AO13" s="141">
        <v>0</v>
      </c>
      <c r="AP13" s="146"/>
      <c r="AQ13" s="143"/>
      <c r="AR13" s="141">
        <v>0</v>
      </c>
      <c r="AS13" s="141">
        <v>0</v>
      </c>
      <c r="AT13" s="146"/>
      <c r="AU13" s="143"/>
      <c r="AV13" s="141">
        <v>0</v>
      </c>
      <c r="AW13" s="141">
        <v>0</v>
      </c>
      <c r="AX13" s="146"/>
      <c r="AY13" s="143"/>
      <c r="AZ13" s="141">
        <v>0</v>
      </c>
      <c r="BA13" s="141">
        <v>0</v>
      </c>
      <c r="BB13" s="146"/>
      <c r="BC13" s="143"/>
      <c r="BD13" s="141">
        <v>0</v>
      </c>
      <c r="BE13" s="141">
        <v>0</v>
      </c>
      <c r="BF13" s="146"/>
      <c r="BG13" s="143"/>
      <c r="BH13" s="141">
        <v>0</v>
      </c>
      <c r="BI13" s="141">
        <v>0</v>
      </c>
      <c r="BJ13" s="146"/>
      <c r="BK13" s="143"/>
      <c r="BL13" s="141">
        <v>0</v>
      </c>
      <c r="BM13" s="141">
        <v>0</v>
      </c>
      <c r="BN13" s="146"/>
      <c r="BO13" s="143"/>
      <c r="BP13" s="141">
        <v>0</v>
      </c>
      <c r="BQ13" s="141">
        <v>0</v>
      </c>
      <c r="BR13" s="146"/>
      <c r="BS13" s="143"/>
      <c r="BT13" s="141">
        <v>0</v>
      </c>
      <c r="BU13" s="141">
        <v>0</v>
      </c>
      <c r="BV13" s="146"/>
      <c r="BW13" s="143"/>
      <c r="BX13" s="141">
        <v>0</v>
      </c>
      <c r="BY13" s="141">
        <v>0</v>
      </c>
      <c r="BZ13" s="146"/>
      <c r="CA13" s="143"/>
      <c r="CB13" s="141">
        <v>0</v>
      </c>
      <c r="CC13" s="141">
        <v>0</v>
      </c>
      <c r="CD13" s="146"/>
      <c r="CE13" s="143"/>
      <c r="CF13" s="141">
        <v>0</v>
      </c>
      <c r="CG13" s="141">
        <v>0</v>
      </c>
      <c r="CH13" s="146"/>
      <c r="CI13" s="143"/>
      <c r="CJ13" s="141">
        <v>0</v>
      </c>
      <c r="CK13" s="141">
        <v>0</v>
      </c>
      <c r="CL13" s="146"/>
      <c r="CM13" s="143"/>
      <c r="CN13" s="141">
        <v>0</v>
      </c>
      <c r="CO13" s="141">
        <v>0</v>
      </c>
      <c r="CP13" s="146"/>
      <c r="CQ13" s="143"/>
      <c r="CR13" s="141">
        <v>0</v>
      </c>
      <c r="CS13" s="141">
        <v>0</v>
      </c>
      <c r="CT13" s="146"/>
      <c r="CU13" s="143"/>
      <c r="CV13" s="141">
        <v>0</v>
      </c>
      <c r="CW13" s="141">
        <v>0</v>
      </c>
      <c r="CX13" s="146"/>
      <c r="CY13" s="143"/>
      <c r="CZ13" s="141">
        <v>0</v>
      </c>
      <c r="DA13" s="141">
        <v>0</v>
      </c>
      <c r="DB13" s="146"/>
      <c r="DC13" s="143"/>
      <c r="DD13" s="141">
        <v>0</v>
      </c>
      <c r="DE13" s="141">
        <v>0</v>
      </c>
      <c r="DF13" s="146"/>
      <c r="DG13" s="143"/>
      <c r="DH13" s="141">
        <v>0</v>
      </c>
      <c r="DI13" s="141">
        <v>0</v>
      </c>
      <c r="DJ13" s="146"/>
      <c r="DK13" s="143"/>
      <c r="DL13" s="141">
        <v>0</v>
      </c>
      <c r="DM13" s="141">
        <v>0</v>
      </c>
      <c r="DN13" s="146"/>
      <c r="DO13" s="143"/>
      <c r="DP13" s="141">
        <v>0</v>
      </c>
      <c r="DQ13" s="141">
        <v>0</v>
      </c>
      <c r="DR13" s="146"/>
      <c r="DS13" s="143"/>
      <c r="DT13" s="141">
        <v>0</v>
      </c>
      <c r="DU13" s="141">
        <v>0</v>
      </c>
    </row>
    <row r="14" spans="1:125" ht="12" customHeight="1">
      <c r="A14" s="142" t="s">
        <v>121</v>
      </c>
      <c r="B14" s="140" t="s">
        <v>427</v>
      </c>
      <c r="C14" s="142" t="s">
        <v>441</v>
      </c>
      <c r="D14" s="141">
        <f t="shared" si="0"/>
        <v>137662</v>
      </c>
      <c r="E14" s="141">
        <f t="shared" si="1"/>
        <v>127005</v>
      </c>
      <c r="F14" s="146">
        <v>43202</v>
      </c>
      <c r="G14" s="143" t="s">
        <v>374</v>
      </c>
      <c r="H14" s="141">
        <v>68225</v>
      </c>
      <c r="I14" s="141">
        <v>96447</v>
      </c>
      <c r="J14" s="146">
        <v>43468</v>
      </c>
      <c r="K14" s="143" t="s">
        <v>407</v>
      </c>
      <c r="L14" s="141">
        <v>69437</v>
      </c>
      <c r="M14" s="141">
        <v>30558</v>
      </c>
      <c r="N14" s="146"/>
      <c r="O14" s="143"/>
      <c r="P14" s="141">
        <v>0</v>
      </c>
      <c r="Q14" s="141">
        <v>0</v>
      </c>
      <c r="R14" s="146"/>
      <c r="S14" s="143"/>
      <c r="T14" s="141">
        <v>0</v>
      </c>
      <c r="U14" s="141">
        <v>0</v>
      </c>
      <c r="V14" s="146"/>
      <c r="W14" s="143"/>
      <c r="X14" s="141">
        <v>0</v>
      </c>
      <c r="Y14" s="141">
        <v>0</v>
      </c>
      <c r="Z14" s="146"/>
      <c r="AA14" s="143"/>
      <c r="AB14" s="141">
        <v>0</v>
      </c>
      <c r="AC14" s="141">
        <v>0</v>
      </c>
      <c r="AD14" s="146"/>
      <c r="AE14" s="143"/>
      <c r="AF14" s="141">
        <v>0</v>
      </c>
      <c r="AG14" s="141">
        <v>0</v>
      </c>
      <c r="AH14" s="146"/>
      <c r="AI14" s="143"/>
      <c r="AJ14" s="141">
        <v>0</v>
      </c>
      <c r="AK14" s="141">
        <v>0</v>
      </c>
      <c r="AL14" s="146"/>
      <c r="AM14" s="143"/>
      <c r="AN14" s="141">
        <v>0</v>
      </c>
      <c r="AO14" s="141">
        <v>0</v>
      </c>
      <c r="AP14" s="146"/>
      <c r="AQ14" s="143"/>
      <c r="AR14" s="141">
        <v>0</v>
      </c>
      <c r="AS14" s="141">
        <v>0</v>
      </c>
      <c r="AT14" s="146"/>
      <c r="AU14" s="143"/>
      <c r="AV14" s="141">
        <v>0</v>
      </c>
      <c r="AW14" s="141">
        <v>0</v>
      </c>
      <c r="AX14" s="146"/>
      <c r="AY14" s="143"/>
      <c r="AZ14" s="141">
        <v>0</v>
      </c>
      <c r="BA14" s="141">
        <v>0</v>
      </c>
      <c r="BB14" s="146"/>
      <c r="BC14" s="143"/>
      <c r="BD14" s="141">
        <v>0</v>
      </c>
      <c r="BE14" s="141">
        <v>0</v>
      </c>
      <c r="BF14" s="146"/>
      <c r="BG14" s="143"/>
      <c r="BH14" s="141">
        <v>0</v>
      </c>
      <c r="BI14" s="141">
        <v>0</v>
      </c>
      <c r="BJ14" s="146"/>
      <c r="BK14" s="143"/>
      <c r="BL14" s="141">
        <v>0</v>
      </c>
      <c r="BM14" s="141">
        <v>0</v>
      </c>
      <c r="BN14" s="146"/>
      <c r="BO14" s="143"/>
      <c r="BP14" s="141">
        <v>0</v>
      </c>
      <c r="BQ14" s="141">
        <v>0</v>
      </c>
      <c r="BR14" s="146"/>
      <c r="BS14" s="143"/>
      <c r="BT14" s="141">
        <v>0</v>
      </c>
      <c r="BU14" s="141">
        <v>0</v>
      </c>
      <c r="BV14" s="146"/>
      <c r="BW14" s="143"/>
      <c r="BX14" s="141">
        <v>0</v>
      </c>
      <c r="BY14" s="141">
        <v>0</v>
      </c>
      <c r="BZ14" s="146"/>
      <c r="CA14" s="143"/>
      <c r="CB14" s="141">
        <v>0</v>
      </c>
      <c r="CC14" s="141">
        <v>0</v>
      </c>
      <c r="CD14" s="146"/>
      <c r="CE14" s="143"/>
      <c r="CF14" s="141">
        <v>0</v>
      </c>
      <c r="CG14" s="141">
        <v>0</v>
      </c>
      <c r="CH14" s="146"/>
      <c r="CI14" s="143"/>
      <c r="CJ14" s="141">
        <v>0</v>
      </c>
      <c r="CK14" s="141">
        <v>0</v>
      </c>
      <c r="CL14" s="146"/>
      <c r="CM14" s="143"/>
      <c r="CN14" s="141">
        <v>0</v>
      </c>
      <c r="CO14" s="141">
        <v>0</v>
      </c>
      <c r="CP14" s="146"/>
      <c r="CQ14" s="143"/>
      <c r="CR14" s="141">
        <v>0</v>
      </c>
      <c r="CS14" s="141">
        <v>0</v>
      </c>
      <c r="CT14" s="146"/>
      <c r="CU14" s="143"/>
      <c r="CV14" s="141">
        <v>0</v>
      </c>
      <c r="CW14" s="141">
        <v>0</v>
      </c>
      <c r="CX14" s="146"/>
      <c r="CY14" s="143"/>
      <c r="CZ14" s="141">
        <v>0</v>
      </c>
      <c r="DA14" s="141">
        <v>0</v>
      </c>
      <c r="DB14" s="146"/>
      <c r="DC14" s="143"/>
      <c r="DD14" s="141">
        <v>0</v>
      </c>
      <c r="DE14" s="141">
        <v>0</v>
      </c>
      <c r="DF14" s="146"/>
      <c r="DG14" s="143"/>
      <c r="DH14" s="141">
        <v>0</v>
      </c>
      <c r="DI14" s="141">
        <v>0</v>
      </c>
      <c r="DJ14" s="146"/>
      <c r="DK14" s="143"/>
      <c r="DL14" s="141">
        <v>0</v>
      </c>
      <c r="DM14" s="141">
        <v>0</v>
      </c>
      <c r="DN14" s="146"/>
      <c r="DO14" s="143"/>
      <c r="DP14" s="141">
        <v>0</v>
      </c>
      <c r="DQ14" s="141">
        <v>0</v>
      </c>
      <c r="DR14" s="146"/>
      <c r="DS14" s="143"/>
      <c r="DT14" s="141">
        <v>0</v>
      </c>
      <c r="DU14" s="141">
        <v>0</v>
      </c>
    </row>
    <row r="15" spans="1:125" ht="12" customHeight="1">
      <c r="A15" s="142" t="s">
        <v>121</v>
      </c>
      <c r="B15" s="140" t="s">
        <v>428</v>
      </c>
      <c r="C15" s="142" t="s">
        <v>442</v>
      </c>
      <c r="D15" s="141">
        <f t="shared" si="0"/>
        <v>756273</v>
      </c>
      <c r="E15" s="141">
        <f t="shared" si="1"/>
        <v>296986</v>
      </c>
      <c r="F15" s="146">
        <v>43214</v>
      </c>
      <c r="G15" s="143" t="s">
        <v>384</v>
      </c>
      <c r="H15" s="141">
        <v>314497</v>
      </c>
      <c r="I15" s="141">
        <v>114064</v>
      </c>
      <c r="J15" s="146">
        <v>43423</v>
      </c>
      <c r="K15" s="143" t="s">
        <v>396</v>
      </c>
      <c r="L15" s="141">
        <v>60542</v>
      </c>
      <c r="M15" s="141">
        <v>23467</v>
      </c>
      <c r="N15" s="146">
        <v>43424</v>
      </c>
      <c r="O15" s="143" t="s">
        <v>397</v>
      </c>
      <c r="P15" s="141">
        <v>97655</v>
      </c>
      <c r="Q15" s="141">
        <v>35800</v>
      </c>
      <c r="R15" s="146">
        <v>43425</v>
      </c>
      <c r="S15" s="143" t="s">
        <v>398</v>
      </c>
      <c r="T15" s="141">
        <v>19176</v>
      </c>
      <c r="U15" s="141">
        <v>5776</v>
      </c>
      <c r="V15" s="146">
        <v>43428</v>
      </c>
      <c r="W15" s="143" t="s">
        <v>399</v>
      </c>
      <c r="X15" s="141">
        <v>85162</v>
      </c>
      <c r="Y15" s="141">
        <v>32637</v>
      </c>
      <c r="Z15" s="146">
        <v>43433</v>
      </c>
      <c r="AA15" s="143" t="s">
        <v>401</v>
      </c>
      <c r="AB15" s="141">
        <v>179241</v>
      </c>
      <c r="AC15" s="141">
        <v>56840</v>
      </c>
      <c r="AD15" s="146">
        <v>43432</v>
      </c>
      <c r="AE15" s="143" t="s">
        <v>400</v>
      </c>
      <c r="AF15" s="141">
        <v>0</v>
      </c>
      <c r="AG15" s="141">
        <v>28402</v>
      </c>
      <c r="AH15" s="146"/>
      <c r="AI15" s="143"/>
      <c r="AJ15" s="141">
        <v>0</v>
      </c>
      <c r="AK15" s="141">
        <v>0</v>
      </c>
      <c r="AL15" s="146"/>
      <c r="AM15" s="143"/>
      <c r="AN15" s="141">
        <v>0</v>
      </c>
      <c r="AO15" s="141">
        <v>0</v>
      </c>
      <c r="AP15" s="146"/>
      <c r="AQ15" s="143"/>
      <c r="AR15" s="141">
        <v>0</v>
      </c>
      <c r="AS15" s="141">
        <v>0</v>
      </c>
      <c r="AT15" s="146"/>
      <c r="AU15" s="143"/>
      <c r="AV15" s="141">
        <v>0</v>
      </c>
      <c r="AW15" s="141">
        <v>0</v>
      </c>
      <c r="AX15" s="146"/>
      <c r="AY15" s="143"/>
      <c r="AZ15" s="141">
        <v>0</v>
      </c>
      <c r="BA15" s="141">
        <v>0</v>
      </c>
      <c r="BB15" s="146"/>
      <c r="BC15" s="143"/>
      <c r="BD15" s="141">
        <v>0</v>
      </c>
      <c r="BE15" s="141">
        <v>0</v>
      </c>
      <c r="BF15" s="146"/>
      <c r="BG15" s="143"/>
      <c r="BH15" s="141">
        <v>0</v>
      </c>
      <c r="BI15" s="141">
        <v>0</v>
      </c>
      <c r="BJ15" s="146"/>
      <c r="BK15" s="143"/>
      <c r="BL15" s="141">
        <v>0</v>
      </c>
      <c r="BM15" s="141">
        <v>0</v>
      </c>
      <c r="BN15" s="146"/>
      <c r="BO15" s="143"/>
      <c r="BP15" s="141">
        <v>0</v>
      </c>
      <c r="BQ15" s="141">
        <v>0</v>
      </c>
      <c r="BR15" s="146"/>
      <c r="BS15" s="143"/>
      <c r="BT15" s="141">
        <v>0</v>
      </c>
      <c r="BU15" s="141">
        <v>0</v>
      </c>
      <c r="BV15" s="146"/>
      <c r="BW15" s="143"/>
      <c r="BX15" s="141">
        <v>0</v>
      </c>
      <c r="BY15" s="141">
        <v>0</v>
      </c>
      <c r="BZ15" s="146"/>
      <c r="CA15" s="143"/>
      <c r="CB15" s="141">
        <v>0</v>
      </c>
      <c r="CC15" s="141">
        <v>0</v>
      </c>
      <c r="CD15" s="146"/>
      <c r="CE15" s="143"/>
      <c r="CF15" s="141">
        <v>0</v>
      </c>
      <c r="CG15" s="141">
        <v>0</v>
      </c>
      <c r="CH15" s="146"/>
      <c r="CI15" s="143"/>
      <c r="CJ15" s="141">
        <v>0</v>
      </c>
      <c r="CK15" s="141">
        <v>0</v>
      </c>
      <c r="CL15" s="146"/>
      <c r="CM15" s="143"/>
      <c r="CN15" s="141">
        <v>0</v>
      </c>
      <c r="CO15" s="141">
        <v>0</v>
      </c>
      <c r="CP15" s="146"/>
      <c r="CQ15" s="143"/>
      <c r="CR15" s="141">
        <v>0</v>
      </c>
      <c r="CS15" s="141">
        <v>0</v>
      </c>
      <c r="CT15" s="146"/>
      <c r="CU15" s="143"/>
      <c r="CV15" s="141">
        <v>0</v>
      </c>
      <c r="CW15" s="141">
        <v>0</v>
      </c>
      <c r="CX15" s="146"/>
      <c r="CY15" s="143"/>
      <c r="CZ15" s="141">
        <v>0</v>
      </c>
      <c r="DA15" s="141">
        <v>0</v>
      </c>
      <c r="DB15" s="146"/>
      <c r="DC15" s="143"/>
      <c r="DD15" s="141">
        <v>0</v>
      </c>
      <c r="DE15" s="141">
        <v>0</v>
      </c>
      <c r="DF15" s="146"/>
      <c r="DG15" s="143"/>
      <c r="DH15" s="141">
        <v>0</v>
      </c>
      <c r="DI15" s="141">
        <v>0</v>
      </c>
      <c r="DJ15" s="146"/>
      <c r="DK15" s="143"/>
      <c r="DL15" s="141">
        <v>0</v>
      </c>
      <c r="DM15" s="141">
        <v>0</v>
      </c>
      <c r="DN15" s="146"/>
      <c r="DO15" s="143"/>
      <c r="DP15" s="141">
        <v>0</v>
      </c>
      <c r="DQ15" s="141">
        <v>0</v>
      </c>
      <c r="DR15" s="146"/>
      <c r="DS15" s="143"/>
      <c r="DT15" s="141">
        <v>0</v>
      </c>
      <c r="DU15" s="141">
        <v>0</v>
      </c>
    </row>
    <row r="16" spans="1:125" ht="12" customHeight="1">
      <c r="A16" s="142" t="s">
        <v>121</v>
      </c>
      <c r="B16" s="140" t="s">
        <v>429</v>
      </c>
      <c r="C16" s="142" t="s">
        <v>443</v>
      </c>
      <c r="D16" s="141">
        <f t="shared" si="0"/>
        <v>713315</v>
      </c>
      <c r="E16" s="141">
        <f t="shared" si="1"/>
        <v>186682</v>
      </c>
      <c r="F16" s="146">
        <v>43203</v>
      </c>
      <c r="G16" s="143" t="s">
        <v>375</v>
      </c>
      <c r="H16" s="141">
        <v>344854</v>
      </c>
      <c r="I16" s="141">
        <v>40638</v>
      </c>
      <c r="J16" s="146">
        <v>43501</v>
      </c>
      <c r="K16" s="143" t="s">
        <v>410</v>
      </c>
      <c r="L16" s="141">
        <v>65779</v>
      </c>
      <c r="M16" s="141">
        <v>34489</v>
      </c>
      <c r="N16" s="146">
        <v>43505</v>
      </c>
      <c r="O16" s="143" t="s">
        <v>411</v>
      </c>
      <c r="P16" s="141">
        <v>68702</v>
      </c>
      <c r="Q16" s="141">
        <v>22649</v>
      </c>
      <c r="R16" s="146">
        <v>43506</v>
      </c>
      <c r="S16" s="143" t="s">
        <v>412</v>
      </c>
      <c r="T16" s="141">
        <v>25638</v>
      </c>
      <c r="U16" s="141">
        <v>9460</v>
      </c>
      <c r="V16" s="146">
        <v>43507</v>
      </c>
      <c r="W16" s="143" t="s">
        <v>413</v>
      </c>
      <c r="X16" s="141">
        <v>16514</v>
      </c>
      <c r="Y16" s="141">
        <v>5842</v>
      </c>
      <c r="Z16" s="146">
        <v>43510</v>
      </c>
      <c r="AA16" s="143" t="s">
        <v>414</v>
      </c>
      <c r="AB16" s="141">
        <v>31238</v>
      </c>
      <c r="AC16" s="141">
        <v>17405</v>
      </c>
      <c r="AD16" s="146">
        <v>43511</v>
      </c>
      <c r="AE16" s="143" t="s">
        <v>415</v>
      </c>
      <c r="AF16" s="141">
        <v>13716</v>
      </c>
      <c r="AG16" s="141">
        <v>6473</v>
      </c>
      <c r="AH16" s="146">
        <v>43512</v>
      </c>
      <c r="AI16" s="143" t="s">
        <v>416</v>
      </c>
      <c r="AJ16" s="141">
        <v>23441</v>
      </c>
      <c r="AK16" s="141">
        <v>9839</v>
      </c>
      <c r="AL16" s="146">
        <v>43513</v>
      </c>
      <c r="AM16" s="143" t="s">
        <v>417</v>
      </c>
      <c r="AN16" s="141">
        <v>24387</v>
      </c>
      <c r="AO16" s="141">
        <v>13311</v>
      </c>
      <c r="AP16" s="146">
        <v>43514</v>
      </c>
      <c r="AQ16" s="143" t="s">
        <v>418</v>
      </c>
      <c r="AR16" s="141">
        <v>99046</v>
      </c>
      <c r="AS16" s="141">
        <v>26576</v>
      </c>
      <c r="AT16" s="146"/>
      <c r="AU16" s="143"/>
      <c r="AV16" s="141">
        <v>0</v>
      </c>
      <c r="AW16" s="141">
        <v>0</v>
      </c>
      <c r="AX16" s="146"/>
      <c r="AY16" s="143"/>
      <c r="AZ16" s="141">
        <v>0</v>
      </c>
      <c r="BA16" s="141">
        <v>0</v>
      </c>
      <c r="BB16" s="146"/>
      <c r="BC16" s="143"/>
      <c r="BD16" s="141">
        <v>0</v>
      </c>
      <c r="BE16" s="141">
        <v>0</v>
      </c>
      <c r="BF16" s="146"/>
      <c r="BG16" s="143"/>
      <c r="BH16" s="141">
        <v>0</v>
      </c>
      <c r="BI16" s="141">
        <v>0</v>
      </c>
      <c r="BJ16" s="146"/>
      <c r="BK16" s="143"/>
      <c r="BL16" s="141">
        <v>0</v>
      </c>
      <c r="BM16" s="141">
        <v>0</v>
      </c>
      <c r="BN16" s="146"/>
      <c r="BO16" s="143"/>
      <c r="BP16" s="141">
        <v>0</v>
      </c>
      <c r="BQ16" s="141">
        <v>0</v>
      </c>
      <c r="BR16" s="146"/>
      <c r="BS16" s="143"/>
      <c r="BT16" s="141">
        <v>0</v>
      </c>
      <c r="BU16" s="141">
        <v>0</v>
      </c>
      <c r="BV16" s="146"/>
      <c r="BW16" s="143"/>
      <c r="BX16" s="141">
        <v>0</v>
      </c>
      <c r="BY16" s="141">
        <v>0</v>
      </c>
      <c r="BZ16" s="146"/>
      <c r="CA16" s="143"/>
      <c r="CB16" s="141">
        <v>0</v>
      </c>
      <c r="CC16" s="141">
        <v>0</v>
      </c>
      <c r="CD16" s="146"/>
      <c r="CE16" s="143"/>
      <c r="CF16" s="141">
        <v>0</v>
      </c>
      <c r="CG16" s="141">
        <v>0</v>
      </c>
      <c r="CH16" s="146"/>
      <c r="CI16" s="143"/>
      <c r="CJ16" s="141">
        <v>0</v>
      </c>
      <c r="CK16" s="141">
        <v>0</v>
      </c>
      <c r="CL16" s="146"/>
      <c r="CM16" s="143"/>
      <c r="CN16" s="141">
        <v>0</v>
      </c>
      <c r="CO16" s="141">
        <v>0</v>
      </c>
      <c r="CP16" s="146"/>
      <c r="CQ16" s="143"/>
      <c r="CR16" s="141">
        <v>0</v>
      </c>
      <c r="CS16" s="141">
        <v>0</v>
      </c>
      <c r="CT16" s="146"/>
      <c r="CU16" s="143"/>
      <c r="CV16" s="141">
        <v>0</v>
      </c>
      <c r="CW16" s="141">
        <v>0</v>
      </c>
      <c r="CX16" s="146"/>
      <c r="CY16" s="143"/>
      <c r="CZ16" s="141">
        <v>0</v>
      </c>
      <c r="DA16" s="141">
        <v>0</v>
      </c>
      <c r="DB16" s="146"/>
      <c r="DC16" s="143"/>
      <c r="DD16" s="141">
        <v>0</v>
      </c>
      <c r="DE16" s="141">
        <v>0</v>
      </c>
      <c r="DF16" s="146"/>
      <c r="DG16" s="143"/>
      <c r="DH16" s="141">
        <v>0</v>
      </c>
      <c r="DI16" s="141">
        <v>0</v>
      </c>
      <c r="DJ16" s="146"/>
      <c r="DK16" s="143"/>
      <c r="DL16" s="141">
        <v>0</v>
      </c>
      <c r="DM16" s="141">
        <v>0</v>
      </c>
      <c r="DN16" s="146"/>
      <c r="DO16" s="143"/>
      <c r="DP16" s="141">
        <v>0</v>
      </c>
      <c r="DQ16" s="141">
        <v>0</v>
      </c>
      <c r="DR16" s="146"/>
      <c r="DS16" s="143"/>
      <c r="DT16" s="141">
        <v>0</v>
      </c>
      <c r="DU16" s="141">
        <v>0</v>
      </c>
    </row>
    <row r="17" spans="1:125" ht="12" customHeight="1">
      <c r="A17" s="142" t="s">
        <v>121</v>
      </c>
      <c r="B17" s="140" t="s">
        <v>430</v>
      </c>
      <c r="C17" s="142" t="s">
        <v>444</v>
      </c>
      <c r="D17" s="141">
        <f t="shared" si="0"/>
        <v>630743</v>
      </c>
      <c r="E17" s="141">
        <f t="shared" si="1"/>
        <v>202258</v>
      </c>
      <c r="F17" s="146">
        <v>43206</v>
      </c>
      <c r="G17" s="143" t="s">
        <v>378</v>
      </c>
      <c r="H17" s="141">
        <v>371159</v>
      </c>
      <c r="I17" s="141">
        <v>70390</v>
      </c>
      <c r="J17" s="146">
        <v>43364</v>
      </c>
      <c r="K17" s="143" t="s">
        <v>389</v>
      </c>
      <c r="L17" s="141">
        <v>35154</v>
      </c>
      <c r="M17" s="141">
        <v>21963</v>
      </c>
      <c r="N17" s="146">
        <v>43367</v>
      </c>
      <c r="O17" s="143" t="s">
        <v>390</v>
      </c>
      <c r="P17" s="141">
        <v>59303</v>
      </c>
      <c r="Q17" s="141">
        <v>42958</v>
      </c>
      <c r="R17" s="146">
        <v>43368</v>
      </c>
      <c r="S17" s="143" t="s">
        <v>391</v>
      </c>
      <c r="T17" s="141">
        <v>103332</v>
      </c>
      <c r="U17" s="141">
        <v>21613</v>
      </c>
      <c r="V17" s="146">
        <v>43369</v>
      </c>
      <c r="W17" s="143" t="s">
        <v>392</v>
      </c>
      <c r="X17" s="141">
        <v>61795</v>
      </c>
      <c r="Y17" s="141">
        <v>45334</v>
      </c>
      <c r="Z17" s="146"/>
      <c r="AA17" s="143"/>
      <c r="AB17" s="141">
        <v>0</v>
      </c>
      <c r="AC17" s="141">
        <v>0</v>
      </c>
      <c r="AD17" s="146"/>
      <c r="AE17" s="143"/>
      <c r="AF17" s="141">
        <v>0</v>
      </c>
      <c r="AG17" s="141">
        <v>0</v>
      </c>
      <c r="AH17" s="146"/>
      <c r="AI17" s="143"/>
      <c r="AJ17" s="141">
        <v>0</v>
      </c>
      <c r="AK17" s="141">
        <v>0</v>
      </c>
      <c r="AL17" s="146"/>
      <c r="AM17" s="143"/>
      <c r="AN17" s="141">
        <v>0</v>
      </c>
      <c r="AO17" s="141">
        <v>0</v>
      </c>
      <c r="AP17" s="146"/>
      <c r="AQ17" s="143"/>
      <c r="AR17" s="141">
        <v>0</v>
      </c>
      <c r="AS17" s="141">
        <v>0</v>
      </c>
      <c r="AT17" s="146"/>
      <c r="AU17" s="143"/>
      <c r="AV17" s="141">
        <v>0</v>
      </c>
      <c r="AW17" s="141">
        <v>0</v>
      </c>
      <c r="AX17" s="146"/>
      <c r="AY17" s="143"/>
      <c r="AZ17" s="141">
        <v>0</v>
      </c>
      <c r="BA17" s="141">
        <v>0</v>
      </c>
      <c r="BB17" s="146"/>
      <c r="BC17" s="143"/>
      <c r="BD17" s="141">
        <v>0</v>
      </c>
      <c r="BE17" s="141">
        <v>0</v>
      </c>
      <c r="BF17" s="146"/>
      <c r="BG17" s="143"/>
      <c r="BH17" s="141">
        <v>0</v>
      </c>
      <c r="BI17" s="141">
        <v>0</v>
      </c>
      <c r="BJ17" s="146"/>
      <c r="BK17" s="143"/>
      <c r="BL17" s="141">
        <v>0</v>
      </c>
      <c r="BM17" s="141">
        <v>0</v>
      </c>
      <c r="BN17" s="146"/>
      <c r="BO17" s="143"/>
      <c r="BP17" s="141">
        <v>0</v>
      </c>
      <c r="BQ17" s="141">
        <v>0</v>
      </c>
      <c r="BR17" s="146"/>
      <c r="BS17" s="143"/>
      <c r="BT17" s="141">
        <v>0</v>
      </c>
      <c r="BU17" s="141">
        <v>0</v>
      </c>
      <c r="BV17" s="146"/>
      <c r="BW17" s="143"/>
      <c r="BX17" s="141">
        <v>0</v>
      </c>
      <c r="BY17" s="141">
        <v>0</v>
      </c>
      <c r="BZ17" s="146"/>
      <c r="CA17" s="143"/>
      <c r="CB17" s="141">
        <v>0</v>
      </c>
      <c r="CC17" s="141">
        <v>0</v>
      </c>
      <c r="CD17" s="146"/>
      <c r="CE17" s="143"/>
      <c r="CF17" s="141">
        <v>0</v>
      </c>
      <c r="CG17" s="141">
        <v>0</v>
      </c>
      <c r="CH17" s="146"/>
      <c r="CI17" s="143"/>
      <c r="CJ17" s="141">
        <v>0</v>
      </c>
      <c r="CK17" s="141">
        <v>0</v>
      </c>
      <c r="CL17" s="146"/>
      <c r="CM17" s="143"/>
      <c r="CN17" s="141">
        <v>0</v>
      </c>
      <c r="CO17" s="141">
        <v>0</v>
      </c>
      <c r="CP17" s="146"/>
      <c r="CQ17" s="143"/>
      <c r="CR17" s="141">
        <v>0</v>
      </c>
      <c r="CS17" s="141">
        <v>0</v>
      </c>
      <c r="CT17" s="146"/>
      <c r="CU17" s="143"/>
      <c r="CV17" s="141">
        <v>0</v>
      </c>
      <c r="CW17" s="141">
        <v>0</v>
      </c>
      <c r="CX17" s="146"/>
      <c r="CY17" s="143"/>
      <c r="CZ17" s="141">
        <v>0</v>
      </c>
      <c r="DA17" s="141">
        <v>0</v>
      </c>
      <c r="DB17" s="146"/>
      <c r="DC17" s="143"/>
      <c r="DD17" s="141">
        <v>0</v>
      </c>
      <c r="DE17" s="141">
        <v>0</v>
      </c>
      <c r="DF17" s="146"/>
      <c r="DG17" s="143"/>
      <c r="DH17" s="141">
        <v>0</v>
      </c>
      <c r="DI17" s="141">
        <v>0</v>
      </c>
      <c r="DJ17" s="146"/>
      <c r="DK17" s="143"/>
      <c r="DL17" s="141">
        <v>0</v>
      </c>
      <c r="DM17" s="141">
        <v>0</v>
      </c>
      <c r="DN17" s="146"/>
      <c r="DO17" s="143"/>
      <c r="DP17" s="141">
        <v>0</v>
      </c>
      <c r="DQ17" s="141">
        <v>0</v>
      </c>
      <c r="DR17" s="146"/>
      <c r="DS17" s="143"/>
      <c r="DT17" s="141">
        <v>0</v>
      </c>
      <c r="DU17" s="141">
        <v>0</v>
      </c>
    </row>
    <row r="18" spans="1:125" ht="12" customHeight="1">
      <c r="A18" s="142" t="s">
        <v>121</v>
      </c>
      <c r="B18" s="140" t="s">
        <v>431</v>
      </c>
      <c r="C18" s="142" t="s">
        <v>445</v>
      </c>
      <c r="D18" s="141">
        <f t="shared" si="0"/>
        <v>377603</v>
      </c>
      <c r="E18" s="141">
        <f t="shared" si="1"/>
        <v>371286</v>
      </c>
      <c r="F18" s="146">
        <v>43205</v>
      </c>
      <c r="G18" s="143" t="s">
        <v>377</v>
      </c>
      <c r="H18" s="141">
        <v>245153</v>
      </c>
      <c r="I18" s="141">
        <v>141388</v>
      </c>
      <c r="J18" s="146">
        <v>43482</v>
      </c>
      <c r="K18" s="143" t="s">
        <v>408</v>
      </c>
      <c r="L18" s="141">
        <v>104721</v>
      </c>
      <c r="M18" s="141">
        <v>183364</v>
      </c>
      <c r="N18" s="146">
        <v>43484</v>
      </c>
      <c r="O18" s="143" t="s">
        <v>409</v>
      </c>
      <c r="P18" s="141">
        <v>27729</v>
      </c>
      <c r="Q18" s="141">
        <v>46534</v>
      </c>
      <c r="R18" s="146"/>
      <c r="S18" s="143"/>
      <c r="T18" s="141">
        <v>0</v>
      </c>
      <c r="U18" s="141">
        <v>0</v>
      </c>
      <c r="V18" s="146"/>
      <c r="W18" s="143"/>
      <c r="X18" s="141">
        <v>0</v>
      </c>
      <c r="Y18" s="141">
        <v>0</v>
      </c>
      <c r="Z18" s="146"/>
      <c r="AA18" s="143"/>
      <c r="AB18" s="141">
        <v>0</v>
      </c>
      <c r="AC18" s="141">
        <v>0</v>
      </c>
      <c r="AD18" s="146"/>
      <c r="AE18" s="143"/>
      <c r="AF18" s="141">
        <v>0</v>
      </c>
      <c r="AG18" s="141">
        <v>0</v>
      </c>
      <c r="AH18" s="146"/>
      <c r="AI18" s="143"/>
      <c r="AJ18" s="141">
        <v>0</v>
      </c>
      <c r="AK18" s="141">
        <v>0</v>
      </c>
      <c r="AL18" s="146"/>
      <c r="AM18" s="143"/>
      <c r="AN18" s="141">
        <v>0</v>
      </c>
      <c r="AO18" s="141">
        <v>0</v>
      </c>
      <c r="AP18" s="146"/>
      <c r="AQ18" s="143"/>
      <c r="AR18" s="141">
        <v>0</v>
      </c>
      <c r="AS18" s="141">
        <v>0</v>
      </c>
      <c r="AT18" s="146"/>
      <c r="AU18" s="143"/>
      <c r="AV18" s="141">
        <v>0</v>
      </c>
      <c r="AW18" s="141">
        <v>0</v>
      </c>
      <c r="AX18" s="146"/>
      <c r="AY18" s="143"/>
      <c r="AZ18" s="141">
        <v>0</v>
      </c>
      <c r="BA18" s="141">
        <v>0</v>
      </c>
      <c r="BB18" s="146"/>
      <c r="BC18" s="143"/>
      <c r="BD18" s="141">
        <v>0</v>
      </c>
      <c r="BE18" s="141">
        <v>0</v>
      </c>
      <c r="BF18" s="146"/>
      <c r="BG18" s="143"/>
      <c r="BH18" s="141">
        <v>0</v>
      </c>
      <c r="BI18" s="141">
        <v>0</v>
      </c>
      <c r="BJ18" s="146"/>
      <c r="BK18" s="143"/>
      <c r="BL18" s="141">
        <v>0</v>
      </c>
      <c r="BM18" s="141">
        <v>0</v>
      </c>
      <c r="BN18" s="146"/>
      <c r="BO18" s="143"/>
      <c r="BP18" s="141">
        <v>0</v>
      </c>
      <c r="BQ18" s="141">
        <v>0</v>
      </c>
      <c r="BR18" s="146"/>
      <c r="BS18" s="143"/>
      <c r="BT18" s="141">
        <v>0</v>
      </c>
      <c r="BU18" s="141">
        <v>0</v>
      </c>
      <c r="BV18" s="146"/>
      <c r="BW18" s="143"/>
      <c r="BX18" s="141">
        <v>0</v>
      </c>
      <c r="BY18" s="141">
        <v>0</v>
      </c>
      <c r="BZ18" s="146"/>
      <c r="CA18" s="143"/>
      <c r="CB18" s="141">
        <v>0</v>
      </c>
      <c r="CC18" s="141">
        <v>0</v>
      </c>
      <c r="CD18" s="146"/>
      <c r="CE18" s="143"/>
      <c r="CF18" s="141">
        <v>0</v>
      </c>
      <c r="CG18" s="141">
        <v>0</v>
      </c>
      <c r="CH18" s="146"/>
      <c r="CI18" s="143"/>
      <c r="CJ18" s="141">
        <v>0</v>
      </c>
      <c r="CK18" s="141">
        <v>0</v>
      </c>
      <c r="CL18" s="146"/>
      <c r="CM18" s="143"/>
      <c r="CN18" s="141">
        <v>0</v>
      </c>
      <c r="CO18" s="141">
        <v>0</v>
      </c>
      <c r="CP18" s="146"/>
      <c r="CQ18" s="143"/>
      <c r="CR18" s="141">
        <v>0</v>
      </c>
      <c r="CS18" s="141">
        <v>0</v>
      </c>
      <c r="CT18" s="146"/>
      <c r="CU18" s="143"/>
      <c r="CV18" s="141">
        <v>0</v>
      </c>
      <c r="CW18" s="141">
        <v>0</v>
      </c>
      <c r="CX18" s="146"/>
      <c r="CY18" s="143"/>
      <c r="CZ18" s="141">
        <v>0</v>
      </c>
      <c r="DA18" s="141">
        <v>0</v>
      </c>
      <c r="DB18" s="146"/>
      <c r="DC18" s="143"/>
      <c r="DD18" s="141">
        <v>0</v>
      </c>
      <c r="DE18" s="141">
        <v>0</v>
      </c>
      <c r="DF18" s="146"/>
      <c r="DG18" s="143"/>
      <c r="DH18" s="141">
        <v>0</v>
      </c>
      <c r="DI18" s="141">
        <v>0</v>
      </c>
      <c r="DJ18" s="146"/>
      <c r="DK18" s="143"/>
      <c r="DL18" s="141">
        <v>0</v>
      </c>
      <c r="DM18" s="141">
        <v>0</v>
      </c>
      <c r="DN18" s="146"/>
      <c r="DO18" s="143"/>
      <c r="DP18" s="141">
        <v>0</v>
      </c>
      <c r="DQ18" s="141">
        <v>0</v>
      </c>
      <c r="DR18" s="146"/>
      <c r="DS18" s="143"/>
      <c r="DT18" s="141">
        <v>0</v>
      </c>
      <c r="DU18" s="141">
        <v>0</v>
      </c>
    </row>
    <row r="19" spans="1:125" ht="12" customHeight="1">
      <c r="A19" s="142" t="s">
        <v>121</v>
      </c>
      <c r="B19" s="140" t="s">
        <v>432</v>
      </c>
      <c r="C19" s="142" t="s">
        <v>446</v>
      </c>
      <c r="D19" s="141">
        <f t="shared" si="0"/>
        <v>538949</v>
      </c>
      <c r="E19" s="141">
        <f t="shared" si="1"/>
        <v>188194</v>
      </c>
      <c r="F19" s="146">
        <v>43201</v>
      </c>
      <c r="G19" s="143" t="s">
        <v>373</v>
      </c>
      <c r="H19" s="141">
        <v>64184</v>
      </c>
      <c r="I19" s="141">
        <v>10499</v>
      </c>
      <c r="J19" s="146">
        <v>43211</v>
      </c>
      <c r="K19" s="143" t="s">
        <v>381</v>
      </c>
      <c r="L19" s="141">
        <v>204916</v>
      </c>
      <c r="M19" s="141">
        <v>50755</v>
      </c>
      <c r="N19" s="146">
        <v>43213</v>
      </c>
      <c r="O19" s="143" t="s">
        <v>383</v>
      </c>
      <c r="P19" s="141">
        <v>175975</v>
      </c>
      <c r="Q19" s="141">
        <v>84351</v>
      </c>
      <c r="R19" s="146">
        <v>43341</v>
      </c>
      <c r="S19" s="143" t="s">
        <v>387</v>
      </c>
      <c r="T19" s="141">
        <v>61669</v>
      </c>
      <c r="U19" s="141">
        <v>26066</v>
      </c>
      <c r="V19" s="146">
        <v>43348</v>
      </c>
      <c r="W19" s="143" t="s">
        <v>388</v>
      </c>
      <c r="X19" s="141">
        <v>32205</v>
      </c>
      <c r="Y19" s="141">
        <v>16523</v>
      </c>
      <c r="Z19" s="146"/>
      <c r="AA19" s="143"/>
      <c r="AB19" s="141">
        <v>0</v>
      </c>
      <c r="AC19" s="141">
        <v>0</v>
      </c>
      <c r="AD19" s="146"/>
      <c r="AE19" s="143"/>
      <c r="AF19" s="141">
        <v>0</v>
      </c>
      <c r="AG19" s="141">
        <v>0</v>
      </c>
      <c r="AH19" s="146"/>
      <c r="AI19" s="143"/>
      <c r="AJ19" s="141">
        <v>0</v>
      </c>
      <c r="AK19" s="141">
        <v>0</v>
      </c>
      <c r="AL19" s="146"/>
      <c r="AM19" s="143"/>
      <c r="AN19" s="141">
        <v>0</v>
      </c>
      <c r="AO19" s="141">
        <v>0</v>
      </c>
      <c r="AP19" s="146"/>
      <c r="AQ19" s="143"/>
      <c r="AR19" s="141">
        <v>0</v>
      </c>
      <c r="AS19" s="141">
        <v>0</v>
      </c>
      <c r="AT19" s="146"/>
      <c r="AU19" s="143"/>
      <c r="AV19" s="141">
        <v>0</v>
      </c>
      <c r="AW19" s="141">
        <v>0</v>
      </c>
      <c r="AX19" s="146"/>
      <c r="AY19" s="143"/>
      <c r="AZ19" s="141">
        <v>0</v>
      </c>
      <c r="BA19" s="141">
        <v>0</v>
      </c>
      <c r="BB19" s="146"/>
      <c r="BC19" s="143"/>
      <c r="BD19" s="141">
        <v>0</v>
      </c>
      <c r="BE19" s="141">
        <v>0</v>
      </c>
      <c r="BF19" s="146"/>
      <c r="BG19" s="143"/>
      <c r="BH19" s="141">
        <v>0</v>
      </c>
      <c r="BI19" s="141">
        <v>0</v>
      </c>
      <c r="BJ19" s="146"/>
      <c r="BK19" s="143"/>
      <c r="BL19" s="141">
        <v>0</v>
      </c>
      <c r="BM19" s="141">
        <v>0</v>
      </c>
      <c r="BN19" s="146"/>
      <c r="BO19" s="143"/>
      <c r="BP19" s="141">
        <v>0</v>
      </c>
      <c r="BQ19" s="141">
        <v>0</v>
      </c>
      <c r="BR19" s="146"/>
      <c r="BS19" s="143"/>
      <c r="BT19" s="141">
        <v>0</v>
      </c>
      <c r="BU19" s="141">
        <v>0</v>
      </c>
      <c r="BV19" s="146"/>
      <c r="BW19" s="143"/>
      <c r="BX19" s="141">
        <v>0</v>
      </c>
      <c r="BY19" s="141">
        <v>0</v>
      </c>
      <c r="BZ19" s="146"/>
      <c r="CA19" s="143"/>
      <c r="CB19" s="141">
        <v>0</v>
      </c>
      <c r="CC19" s="141">
        <v>0</v>
      </c>
      <c r="CD19" s="146"/>
      <c r="CE19" s="143"/>
      <c r="CF19" s="141">
        <v>0</v>
      </c>
      <c r="CG19" s="141">
        <v>0</v>
      </c>
      <c r="CH19" s="146"/>
      <c r="CI19" s="143"/>
      <c r="CJ19" s="141">
        <v>0</v>
      </c>
      <c r="CK19" s="141">
        <v>0</v>
      </c>
      <c r="CL19" s="146"/>
      <c r="CM19" s="143"/>
      <c r="CN19" s="141">
        <v>0</v>
      </c>
      <c r="CO19" s="141">
        <v>0</v>
      </c>
      <c r="CP19" s="146"/>
      <c r="CQ19" s="143"/>
      <c r="CR19" s="141">
        <v>0</v>
      </c>
      <c r="CS19" s="141">
        <v>0</v>
      </c>
      <c r="CT19" s="146"/>
      <c r="CU19" s="143"/>
      <c r="CV19" s="141">
        <v>0</v>
      </c>
      <c r="CW19" s="141">
        <v>0</v>
      </c>
      <c r="CX19" s="146"/>
      <c r="CY19" s="143"/>
      <c r="CZ19" s="141">
        <v>0</v>
      </c>
      <c r="DA19" s="141">
        <v>0</v>
      </c>
      <c r="DB19" s="146"/>
      <c r="DC19" s="143"/>
      <c r="DD19" s="141">
        <v>0</v>
      </c>
      <c r="DE19" s="141">
        <v>0</v>
      </c>
      <c r="DF19" s="146"/>
      <c r="DG19" s="143"/>
      <c r="DH19" s="141">
        <v>0</v>
      </c>
      <c r="DI19" s="141">
        <v>0</v>
      </c>
      <c r="DJ19" s="146"/>
      <c r="DK19" s="143"/>
      <c r="DL19" s="141">
        <v>0</v>
      </c>
      <c r="DM19" s="141">
        <v>0</v>
      </c>
      <c r="DN19" s="146"/>
      <c r="DO19" s="143"/>
      <c r="DP19" s="141">
        <v>0</v>
      </c>
      <c r="DQ19" s="141">
        <v>0</v>
      </c>
      <c r="DR19" s="146"/>
      <c r="DS19" s="143"/>
      <c r="DT19" s="141">
        <v>0</v>
      </c>
      <c r="DU19" s="141">
        <v>0</v>
      </c>
    </row>
    <row r="20" spans="1:125" ht="12" customHeight="1">
      <c r="A20" s="142" t="s">
        <v>121</v>
      </c>
      <c r="B20" s="140" t="s">
        <v>433</v>
      </c>
      <c r="C20" s="142" t="s">
        <v>447</v>
      </c>
      <c r="D20" s="141">
        <f t="shared" si="0"/>
        <v>0</v>
      </c>
      <c r="E20" s="141">
        <f t="shared" si="1"/>
        <v>241431</v>
      </c>
      <c r="F20" s="146">
        <v>43210</v>
      </c>
      <c r="G20" s="143" t="s">
        <v>380</v>
      </c>
      <c r="H20" s="141">
        <v>0</v>
      </c>
      <c r="I20" s="141">
        <v>126457</v>
      </c>
      <c r="J20" s="146">
        <v>43216</v>
      </c>
      <c r="K20" s="143" t="s">
        <v>386</v>
      </c>
      <c r="L20" s="141">
        <v>0</v>
      </c>
      <c r="M20" s="141">
        <v>33544</v>
      </c>
      <c r="N20" s="146">
        <v>43403</v>
      </c>
      <c r="O20" s="143" t="s">
        <v>394</v>
      </c>
      <c r="P20" s="141">
        <v>0</v>
      </c>
      <c r="Q20" s="141">
        <v>55794</v>
      </c>
      <c r="R20" s="146">
        <v>43404</v>
      </c>
      <c r="S20" s="143" t="s">
        <v>395</v>
      </c>
      <c r="T20" s="141">
        <v>0</v>
      </c>
      <c r="U20" s="141">
        <v>25636</v>
      </c>
      <c r="V20" s="146"/>
      <c r="W20" s="143"/>
      <c r="X20" s="141">
        <v>0</v>
      </c>
      <c r="Y20" s="141">
        <v>0</v>
      </c>
      <c r="Z20" s="146"/>
      <c r="AA20" s="143"/>
      <c r="AB20" s="141">
        <v>0</v>
      </c>
      <c r="AC20" s="141">
        <v>0</v>
      </c>
      <c r="AD20" s="146"/>
      <c r="AE20" s="143"/>
      <c r="AF20" s="141">
        <v>0</v>
      </c>
      <c r="AG20" s="141">
        <v>0</v>
      </c>
      <c r="AH20" s="146"/>
      <c r="AI20" s="143"/>
      <c r="AJ20" s="141">
        <v>0</v>
      </c>
      <c r="AK20" s="141">
        <v>0</v>
      </c>
      <c r="AL20" s="146"/>
      <c r="AM20" s="143"/>
      <c r="AN20" s="141">
        <v>0</v>
      </c>
      <c r="AO20" s="141">
        <v>0</v>
      </c>
      <c r="AP20" s="146"/>
      <c r="AQ20" s="143"/>
      <c r="AR20" s="141">
        <v>0</v>
      </c>
      <c r="AS20" s="141">
        <v>0</v>
      </c>
      <c r="AT20" s="146"/>
      <c r="AU20" s="143"/>
      <c r="AV20" s="141">
        <v>0</v>
      </c>
      <c r="AW20" s="141">
        <v>0</v>
      </c>
      <c r="AX20" s="146"/>
      <c r="AY20" s="143"/>
      <c r="AZ20" s="141">
        <v>0</v>
      </c>
      <c r="BA20" s="141">
        <v>0</v>
      </c>
      <c r="BB20" s="146"/>
      <c r="BC20" s="143"/>
      <c r="BD20" s="141">
        <v>0</v>
      </c>
      <c r="BE20" s="141">
        <v>0</v>
      </c>
      <c r="BF20" s="146"/>
      <c r="BG20" s="143"/>
      <c r="BH20" s="141">
        <v>0</v>
      </c>
      <c r="BI20" s="141">
        <v>0</v>
      </c>
      <c r="BJ20" s="146"/>
      <c r="BK20" s="143"/>
      <c r="BL20" s="141">
        <v>0</v>
      </c>
      <c r="BM20" s="141">
        <v>0</v>
      </c>
      <c r="BN20" s="146"/>
      <c r="BO20" s="143"/>
      <c r="BP20" s="141">
        <v>0</v>
      </c>
      <c r="BQ20" s="141">
        <v>0</v>
      </c>
      <c r="BR20" s="146"/>
      <c r="BS20" s="143"/>
      <c r="BT20" s="141">
        <v>0</v>
      </c>
      <c r="BU20" s="141">
        <v>0</v>
      </c>
      <c r="BV20" s="146"/>
      <c r="BW20" s="143"/>
      <c r="BX20" s="141">
        <v>0</v>
      </c>
      <c r="BY20" s="141">
        <v>0</v>
      </c>
      <c r="BZ20" s="146"/>
      <c r="CA20" s="143"/>
      <c r="CB20" s="141">
        <v>0</v>
      </c>
      <c r="CC20" s="141">
        <v>0</v>
      </c>
      <c r="CD20" s="146"/>
      <c r="CE20" s="143"/>
      <c r="CF20" s="141">
        <v>0</v>
      </c>
      <c r="CG20" s="141">
        <v>0</v>
      </c>
      <c r="CH20" s="146"/>
      <c r="CI20" s="143"/>
      <c r="CJ20" s="141">
        <v>0</v>
      </c>
      <c r="CK20" s="141">
        <v>0</v>
      </c>
      <c r="CL20" s="146"/>
      <c r="CM20" s="143"/>
      <c r="CN20" s="141">
        <v>0</v>
      </c>
      <c r="CO20" s="141">
        <v>0</v>
      </c>
      <c r="CP20" s="146"/>
      <c r="CQ20" s="143"/>
      <c r="CR20" s="141">
        <v>0</v>
      </c>
      <c r="CS20" s="141">
        <v>0</v>
      </c>
      <c r="CT20" s="146"/>
      <c r="CU20" s="143"/>
      <c r="CV20" s="141">
        <v>0</v>
      </c>
      <c r="CW20" s="141">
        <v>0</v>
      </c>
      <c r="CX20" s="146"/>
      <c r="CY20" s="143"/>
      <c r="CZ20" s="141">
        <v>0</v>
      </c>
      <c r="DA20" s="141">
        <v>0</v>
      </c>
      <c r="DB20" s="146"/>
      <c r="DC20" s="143"/>
      <c r="DD20" s="141">
        <v>0</v>
      </c>
      <c r="DE20" s="141">
        <v>0</v>
      </c>
      <c r="DF20" s="146"/>
      <c r="DG20" s="143"/>
      <c r="DH20" s="141">
        <v>0</v>
      </c>
      <c r="DI20" s="141">
        <v>0</v>
      </c>
      <c r="DJ20" s="146"/>
      <c r="DK20" s="143"/>
      <c r="DL20" s="141">
        <v>0</v>
      </c>
      <c r="DM20" s="141">
        <v>0</v>
      </c>
      <c r="DN20" s="146"/>
      <c r="DO20" s="143"/>
      <c r="DP20" s="141">
        <v>0</v>
      </c>
      <c r="DQ20" s="141">
        <v>0</v>
      </c>
      <c r="DR20" s="146"/>
      <c r="DS20" s="143"/>
      <c r="DT20" s="141">
        <v>0</v>
      </c>
      <c r="DU20" s="141">
        <v>0</v>
      </c>
    </row>
    <row r="21" spans="1:125" ht="12" customHeight="1">
      <c r="A21" s="142" t="s">
        <v>121</v>
      </c>
      <c r="B21" s="140" t="s">
        <v>434</v>
      </c>
      <c r="C21" s="142" t="s">
        <v>448</v>
      </c>
      <c r="D21" s="141">
        <f t="shared" si="0"/>
        <v>673625</v>
      </c>
      <c r="E21" s="141">
        <f t="shared" si="1"/>
        <v>0</v>
      </c>
      <c r="F21" s="146">
        <v>43215</v>
      </c>
      <c r="G21" s="143" t="s">
        <v>385</v>
      </c>
      <c r="H21" s="141">
        <v>411855</v>
      </c>
      <c r="I21" s="141">
        <v>0</v>
      </c>
      <c r="J21" s="146">
        <v>43212</v>
      </c>
      <c r="K21" s="143" t="s">
        <v>382</v>
      </c>
      <c r="L21" s="141">
        <v>207275</v>
      </c>
      <c r="M21" s="141">
        <v>0</v>
      </c>
      <c r="N21" s="146">
        <v>43531</v>
      </c>
      <c r="O21" s="143" t="s">
        <v>419</v>
      </c>
      <c r="P21" s="141">
        <v>54495</v>
      </c>
      <c r="Q21" s="141">
        <v>0</v>
      </c>
      <c r="R21" s="146"/>
      <c r="S21" s="143"/>
      <c r="T21" s="141">
        <v>0</v>
      </c>
      <c r="U21" s="141">
        <v>0</v>
      </c>
      <c r="V21" s="146"/>
      <c r="W21" s="143"/>
      <c r="X21" s="141">
        <v>0</v>
      </c>
      <c r="Y21" s="141">
        <v>0</v>
      </c>
      <c r="Z21" s="146"/>
      <c r="AA21" s="143"/>
      <c r="AB21" s="141">
        <v>0</v>
      </c>
      <c r="AC21" s="141">
        <v>0</v>
      </c>
      <c r="AD21" s="146"/>
      <c r="AE21" s="143"/>
      <c r="AF21" s="141">
        <v>0</v>
      </c>
      <c r="AG21" s="141">
        <v>0</v>
      </c>
      <c r="AH21" s="146"/>
      <c r="AI21" s="143"/>
      <c r="AJ21" s="141">
        <v>0</v>
      </c>
      <c r="AK21" s="141">
        <v>0</v>
      </c>
      <c r="AL21" s="146"/>
      <c r="AM21" s="143"/>
      <c r="AN21" s="141">
        <v>0</v>
      </c>
      <c r="AO21" s="141">
        <v>0</v>
      </c>
      <c r="AP21" s="146"/>
      <c r="AQ21" s="143"/>
      <c r="AR21" s="141">
        <v>0</v>
      </c>
      <c r="AS21" s="141">
        <v>0</v>
      </c>
      <c r="AT21" s="146"/>
      <c r="AU21" s="143"/>
      <c r="AV21" s="141">
        <v>0</v>
      </c>
      <c r="AW21" s="141">
        <v>0</v>
      </c>
      <c r="AX21" s="146"/>
      <c r="AY21" s="143"/>
      <c r="AZ21" s="141">
        <v>0</v>
      </c>
      <c r="BA21" s="141">
        <v>0</v>
      </c>
      <c r="BB21" s="146"/>
      <c r="BC21" s="143"/>
      <c r="BD21" s="141">
        <v>0</v>
      </c>
      <c r="BE21" s="141">
        <v>0</v>
      </c>
      <c r="BF21" s="146"/>
      <c r="BG21" s="143"/>
      <c r="BH21" s="141">
        <v>0</v>
      </c>
      <c r="BI21" s="141">
        <v>0</v>
      </c>
      <c r="BJ21" s="146"/>
      <c r="BK21" s="143"/>
      <c r="BL21" s="141">
        <v>0</v>
      </c>
      <c r="BM21" s="141">
        <v>0</v>
      </c>
      <c r="BN21" s="146"/>
      <c r="BO21" s="143"/>
      <c r="BP21" s="141">
        <v>0</v>
      </c>
      <c r="BQ21" s="141">
        <v>0</v>
      </c>
      <c r="BR21" s="146"/>
      <c r="BS21" s="143"/>
      <c r="BT21" s="141">
        <v>0</v>
      </c>
      <c r="BU21" s="141">
        <v>0</v>
      </c>
      <c r="BV21" s="146"/>
      <c r="BW21" s="143"/>
      <c r="BX21" s="141">
        <v>0</v>
      </c>
      <c r="BY21" s="141">
        <v>0</v>
      </c>
      <c r="BZ21" s="146"/>
      <c r="CA21" s="143"/>
      <c r="CB21" s="141">
        <v>0</v>
      </c>
      <c r="CC21" s="141">
        <v>0</v>
      </c>
      <c r="CD21" s="146"/>
      <c r="CE21" s="143"/>
      <c r="CF21" s="141">
        <v>0</v>
      </c>
      <c r="CG21" s="141">
        <v>0</v>
      </c>
      <c r="CH21" s="146"/>
      <c r="CI21" s="143"/>
      <c r="CJ21" s="141">
        <v>0</v>
      </c>
      <c r="CK21" s="141">
        <v>0</v>
      </c>
      <c r="CL21" s="146"/>
      <c r="CM21" s="143"/>
      <c r="CN21" s="141">
        <v>0</v>
      </c>
      <c r="CO21" s="141">
        <v>0</v>
      </c>
      <c r="CP21" s="146"/>
      <c r="CQ21" s="143"/>
      <c r="CR21" s="141">
        <v>0</v>
      </c>
      <c r="CS21" s="141">
        <v>0</v>
      </c>
      <c r="CT21" s="146"/>
      <c r="CU21" s="143"/>
      <c r="CV21" s="141">
        <v>0</v>
      </c>
      <c r="CW21" s="141">
        <v>0</v>
      </c>
      <c r="CX21" s="146"/>
      <c r="CY21" s="143"/>
      <c r="CZ21" s="141">
        <v>0</v>
      </c>
      <c r="DA21" s="141">
        <v>0</v>
      </c>
      <c r="DB21" s="146"/>
      <c r="DC21" s="143"/>
      <c r="DD21" s="141">
        <v>0</v>
      </c>
      <c r="DE21" s="141">
        <v>0</v>
      </c>
      <c r="DF21" s="146"/>
      <c r="DG21" s="143"/>
      <c r="DH21" s="141">
        <v>0</v>
      </c>
      <c r="DI21" s="141">
        <v>0</v>
      </c>
      <c r="DJ21" s="146"/>
      <c r="DK21" s="143"/>
      <c r="DL21" s="141">
        <v>0</v>
      </c>
      <c r="DM21" s="141">
        <v>0</v>
      </c>
      <c r="DN21" s="146"/>
      <c r="DO21" s="143"/>
      <c r="DP21" s="141">
        <v>0</v>
      </c>
      <c r="DQ21" s="141">
        <v>0</v>
      </c>
      <c r="DR21" s="146"/>
      <c r="DS21" s="143"/>
      <c r="DT21" s="141">
        <v>0</v>
      </c>
      <c r="DU21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480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43</v>
      </c>
      <c r="M2" s="12" t="str">
        <f>IF(L2&lt;&gt;"",VLOOKUP(L2,$AK$6:$AL$52,2,FALSE),"-")</f>
        <v>熊本県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80" t="s">
        <v>34</v>
      </c>
      <c r="C6" s="181"/>
      <c r="D6" s="182"/>
      <c r="E6" s="23" t="s">
        <v>35</v>
      </c>
      <c r="F6" s="24" t="s">
        <v>1</v>
      </c>
      <c r="H6" s="183" t="s">
        <v>36</v>
      </c>
      <c r="I6" s="184"/>
      <c r="J6" s="184"/>
      <c r="K6" s="185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6" t="s">
        <v>37</v>
      </c>
      <c r="C7" s="187"/>
      <c r="D7" s="187"/>
      <c r="E7" s="27">
        <f aca="true" t="shared" si="0" ref="E7:E12">AF7</f>
        <v>151724</v>
      </c>
      <c r="F7" s="27">
        <f aca="true" t="shared" si="1" ref="F7:F12">AF14</f>
        <v>53213</v>
      </c>
      <c r="H7" s="188" t="s">
        <v>38</v>
      </c>
      <c r="I7" s="188" t="s">
        <v>39</v>
      </c>
      <c r="J7" s="201" t="s">
        <v>40</v>
      </c>
      <c r="K7" s="203"/>
      <c r="L7" s="27">
        <f aca="true" t="shared" si="2" ref="L7:L12">AF21</f>
        <v>0</v>
      </c>
      <c r="M7" s="27">
        <f aca="true" t="shared" si="3" ref="M7:M12">AF42</f>
        <v>878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151724</v>
      </c>
      <c r="AG7" s="137"/>
      <c r="AH7" s="11" t="str">
        <f>'廃棄物事業経費（市町村）'!B7</f>
        <v>43000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6" t="s">
        <v>41</v>
      </c>
      <c r="C8" s="187"/>
      <c r="D8" s="187"/>
      <c r="E8" s="27">
        <f t="shared" si="0"/>
        <v>18447</v>
      </c>
      <c r="F8" s="27">
        <f t="shared" si="1"/>
        <v>53066</v>
      </c>
      <c r="H8" s="189"/>
      <c r="I8" s="189"/>
      <c r="J8" s="183" t="s">
        <v>42</v>
      </c>
      <c r="K8" s="185"/>
      <c r="L8" s="27">
        <f t="shared" si="2"/>
        <v>1818801</v>
      </c>
      <c r="M8" s="27">
        <f t="shared" si="3"/>
        <v>419212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18447</v>
      </c>
      <c r="AG8" s="137"/>
      <c r="AH8" s="11" t="str">
        <f>'廃棄物事業経費（市町村）'!B8</f>
        <v>43201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6" t="s">
        <v>43</v>
      </c>
      <c r="C9" s="187"/>
      <c r="D9" s="187"/>
      <c r="E9" s="27">
        <f t="shared" si="0"/>
        <v>1633500</v>
      </c>
      <c r="F9" s="27">
        <f t="shared" si="1"/>
        <v>305200</v>
      </c>
      <c r="H9" s="189"/>
      <c r="I9" s="189"/>
      <c r="J9" s="201" t="s">
        <v>44</v>
      </c>
      <c r="K9" s="203"/>
      <c r="L9" s="27">
        <f t="shared" si="2"/>
        <v>86100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1633500</v>
      </c>
      <c r="AG9" s="137"/>
      <c r="AH9" s="11" t="str">
        <f>'廃棄物事業経費（市町村）'!B9</f>
        <v>43202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6" t="s">
        <v>45</v>
      </c>
      <c r="C10" s="187"/>
      <c r="D10" s="187"/>
      <c r="E10" s="27">
        <f t="shared" si="0"/>
        <v>2873460</v>
      </c>
      <c r="F10" s="27">
        <f t="shared" si="1"/>
        <v>242417</v>
      </c>
      <c r="H10" s="189"/>
      <c r="I10" s="190"/>
      <c r="J10" s="201" t="s">
        <v>46</v>
      </c>
      <c r="K10" s="203"/>
      <c r="L10" s="27">
        <f t="shared" si="2"/>
        <v>55910</v>
      </c>
      <c r="M10" s="27">
        <f t="shared" si="3"/>
        <v>27661</v>
      </c>
      <c r="AC10" s="25" t="s">
        <v>45</v>
      </c>
      <c r="AD10" s="138" t="s">
        <v>62</v>
      </c>
      <c r="AE10" s="137" t="s">
        <v>66</v>
      </c>
      <c r="AF10" s="133">
        <f ca="1" t="shared" si="4"/>
        <v>2873460</v>
      </c>
      <c r="AG10" s="137"/>
      <c r="AH10" s="11" t="str">
        <f>'廃棄物事業経費（市町村）'!B10</f>
        <v>43203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1" t="s">
        <v>304</v>
      </c>
      <c r="C11" s="187"/>
      <c r="D11" s="187"/>
      <c r="E11" s="27">
        <f t="shared" si="0"/>
        <v>5291461</v>
      </c>
      <c r="F11" s="27">
        <f t="shared" si="1"/>
        <v>2050398</v>
      </c>
      <c r="H11" s="189"/>
      <c r="I11" s="192" t="s">
        <v>47</v>
      </c>
      <c r="J11" s="192"/>
      <c r="K11" s="192"/>
      <c r="L11" s="27">
        <f t="shared" si="2"/>
        <v>17983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5291461</v>
      </c>
      <c r="AG11" s="137"/>
      <c r="AH11" s="11" t="str">
        <f>'廃棄物事業経費（市町村）'!B11</f>
        <v>43204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6" t="s">
        <v>46</v>
      </c>
      <c r="C12" s="187"/>
      <c r="D12" s="187"/>
      <c r="E12" s="27">
        <f t="shared" si="0"/>
        <v>1791085</v>
      </c>
      <c r="F12" s="27">
        <f t="shared" si="1"/>
        <v>94501</v>
      </c>
      <c r="H12" s="189"/>
      <c r="I12" s="192" t="s">
        <v>48</v>
      </c>
      <c r="J12" s="192"/>
      <c r="K12" s="192"/>
      <c r="L12" s="27">
        <f t="shared" si="2"/>
        <v>341226</v>
      </c>
      <c r="M12" s="27">
        <f t="shared" si="3"/>
        <v>94178</v>
      </c>
      <c r="AC12" s="25" t="s">
        <v>46</v>
      </c>
      <c r="AD12" s="138" t="s">
        <v>62</v>
      </c>
      <c r="AE12" s="137" t="s">
        <v>68</v>
      </c>
      <c r="AF12" s="133">
        <f ca="1" t="shared" si="4"/>
        <v>1791085</v>
      </c>
      <c r="AG12" s="137"/>
      <c r="AH12" s="11" t="str">
        <f>'廃棄物事業経費（市町村）'!B12</f>
        <v>43205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3" t="s">
        <v>49</v>
      </c>
      <c r="C13" s="194"/>
      <c r="D13" s="194"/>
      <c r="E13" s="28">
        <f>SUM(E7:E12)</f>
        <v>11759677</v>
      </c>
      <c r="F13" s="28">
        <f>SUM(F7:F12)</f>
        <v>2798795</v>
      </c>
      <c r="H13" s="189"/>
      <c r="I13" s="180" t="s">
        <v>32</v>
      </c>
      <c r="J13" s="195"/>
      <c r="K13" s="196"/>
      <c r="L13" s="29">
        <f>SUM(L7:L12)</f>
        <v>2320020</v>
      </c>
      <c r="M13" s="29">
        <f>SUM(M7:M12)</f>
        <v>541929</v>
      </c>
      <c r="AC13" s="25" t="s">
        <v>51</v>
      </c>
      <c r="AD13" s="138" t="s">
        <v>62</v>
      </c>
      <c r="AE13" s="137" t="s">
        <v>69</v>
      </c>
      <c r="AF13" s="133">
        <f ca="1" t="shared" si="4"/>
        <v>13719893</v>
      </c>
      <c r="AG13" s="137"/>
      <c r="AH13" s="11" t="str">
        <f>'廃棄物事業経費（市町村）'!B13</f>
        <v>43206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7" t="s">
        <v>50</v>
      </c>
      <c r="D14" s="198"/>
      <c r="E14" s="32">
        <f>E13-E11</f>
        <v>6468216</v>
      </c>
      <c r="F14" s="32">
        <f>F13-F11</f>
        <v>748397</v>
      </c>
      <c r="H14" s="190"/>
      <c r="I14" s="30"/>
      <c r="J14" s="34"/>
      <c r="K14" s="31" t="s">
        <v>50</v>
      </c>
      <c r="L14" s="33">
        <f>L13-L12</f>
        <v>1978794</v>
      </c>
      <c r="M14" s="33">
        <f>M13-M12</f>
        <v>447751</v>
      </c>
      <c r="AC14" s="25" t="s">
        <v>37</v>
      </c>
      <c r="AD14" s="138" t="s">
        <v>62</v>
      </c>
      <c r="AE14" s="137" t="s">
        <v>70</v>
      </c>
      <c r="AF14" s="133">
        <f ca="1" t="shared" si="4"/>
        <v>53213</v>
      </c>
      <c r="AG14" s="137"/>
      <c r="AH14" s="11" t="str">
        <f>'廃棄物事業経費（市町村）'!B14</f>
        <v>43208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6" t="s">
        <v>51</v>
      </c>
      <c r="C15" s="187"/>
      <c r="D15" s="187"/>
      <c r="E15" s="27">
        <f>AF13</f>
        <v>13719893</v>
      </c>
      <c r="F15" s="27">
        <f>AF20</f>
        <v>3431787</v>
      </c>
      <c r="H15" s="204" t="s">
        <v>52</v>
      </c>
      <c r="I15" s="188" t="s">
        <v>53</v>
      </c>
      <c r="J15" s="26" t="s">
        <v>131</v>
      </c>
      <c r="K15" s="37"/>
      <c r="L15" s="27">
        <f>AF27</f>
        <v>1905449</v>
      </c>
      <c r="M15" s="27">
        <f>AF48</f>
        <v>727178</v>
      </c>
      <c r="AC15" s="25" t="s">
        <v>41</v>
      </c>
      <c r="AD15" s="138" t="s">
        <v>62</v>
      </c>
      <c r="AE15" s="137" t="s">
        <v>71</v>
      </c>
      <c r="AF15" s="133">
        <f ca="1" t="shared" si="4"/>
        <v>53066</v>
      </c>
      <c r="AG15" s="137"/>
      <c r="AH15" s="11" t="str">
        <f>'廃棄物事業経費（市町村）'!B15</f>
        <v>43210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9" t="s">
        <v>2</v>
      </c>
      <c r="C16" s="200"/>
      <c r="D16" s="200"/>
      <c r="E16" s="28">
        <f>SUM(E13,E15)</f>
        <v>25479570</v>
      </c>
      <c r="F16" s="28">
        <f>SUM(F13,F15)</f>
        <v>6230582</v>
      </c>
      <c r="H16" s="205"/>
      <c r="I16" s="189"/>
      <c r="J16" s="189" t="s">
        <v>183</v>
      </c>
      <c r="K16" s="23" t="s">
        <v>132</v>
      </c>
      <c r="L16" s="27">
        <f>AF28</f>
        <v>2174531</v>
      </c>
      <c r="M16" s="27">
        <f aca="true" t="shared" si="5" ref="M16:M28">AF49</f>
        <v>42736</v>
      </c>
      <c r="AC16" s="25" t="s">
        <v>43</v>
      </c>
      <c r="AD16" s="138" t="s">
        <v>62</v>
      </c>
      <c r="AE16" s="137" t="s">
        <v>72</v>
      </c>
      <c r="AF16" s="133">
        <f ca="1" t="shared" si="4"/>
        <v>305200</v>
      </c>
      <c r="AG16" s="137"/>
      <c r="AH16" s="11" t="str">
        <f>'廃棄物事業経費（市町村）'!B16</f>
        <v>43211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7" t="s">
        <v>50</v>
      </c>
      <c r="D17" s="198"/>
      <c r="E17" s="32">
        <f>SUM(E14:E15)</f>
        <v>20188109</v>
      </c>
      <c r="F17" s="32">
        <f>SUM(F14:F15)</f>
        <v>4180184</v>
      </c>
      <c r="H17" s="205"/>
      <c r="I17" s="189"/>
      <c r="J17" s="189"/>
      <c r="K17" s="23" t="s">
        <v>133</v>
      </c>
      <c r="L17" s="27">
        <f>AF29</f>
        <v>1729470</v>
      </c>
      <c r="M17" s="27">
        <f t="shared" si="5"/>
        <v>237028</v>
      </c>
      <c r="AC17" s="25" t="s">
        <v>45</v>
      </c>
      <c r="AD17" s="138" t="s">
        <v>62</v>
      </c>
      <c r="AE17" s="137" t="s">
        <v>73</v>
      </c>
      <c r="AF17" s="133">
        <f ca="1" t="shared" si="4"/>
        <v>242417</v>
      </c>
      <c r="AG17" s="137"/>
      <c r="AH17" s="11" t="str">
        <f>'廃棄物事業経費（市町村）'!B17</f>
        <v>43212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5"/>
      <c r="I18" s="190"/>
      <c r="J18" s="190"/>
      <c r="K18" s="23" t="s">
        <v>134</v>
      </c>
      <c r="L18" s="27">
        <f>AF30</f>
        <v>131436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2050398</v>
      </c>
      <c r="AG18" s="137"/>
      <c r="AH18" s="11" t="str">
        <f>'廃棄物事業経費（市町村）'!B18</f>
        <v>43213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5"/>
      <c r="I19" s="188" t="s">
        <v>54</v>
      </c>
      <c r="J19" s="201" t="s">
        <v>55</v>
      </c>
      <c r="K19" s="203"/>
      <c r="L19" s="27">
        <f aca="true" t="shared" si="6" ref="L19:L28">AF31</f>
        <v>607349</v>
      </c>
      <c r="M19" s="27">
        <f t="shared" si="5"/>
        <v>10035</v>
      </c>
      <c r="AC19" s="25" t="s">
        <v>46</v>
      </c>
      <c r="AD19" s="138" t="s">
        <v>62</v>
      </c>
      <c r="AE19" s="137" t="s">
        <v>75</v>
      </c>
      <c r="AF19" s="133">
        <f ca="1" t="shared" si="4"/>
        <v>94501</v>
      </c>
      <c r="AG19" s="137"/>
      <c r="AH19" s="11" t="str">
        <f>'廃棄物事業経費（市町村）'!B19</f>
        <v>43214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1" t="s">
        <v>267</v>
      </c>
      <c r="C20" s="191"/>
      <c r="D20" s="191"/>
      <c r="E20" s="39">
        <f>E11</f>
        <v>5291461</v>
      </c>
      <c r="F20" s="39">
        <f>F11</f>
        <v>2050398</v>
      </c>
      <c r="H20" s="205"/>
      <c r="I20" s="189"/>
      <c r="J20" s="201" t="s">
        <v>56</v>
      </c>
      <c r="K20" s="203"/>
      <c r="L20" s="27">
        <f t="shared" si="6"/>
        <v>4148522</v>
      </c>
      <c r="M20" s="27">
        <f t="shared" si="5"/>
        <v>1234725</v>
      </c>
      <c r="AC20" s="25" t="s">
        <v>51</v>
      </c>
      <c r="AD20" s="138" t="s">
        <v>62</v>
      </c>
      <c r="AE20" s="137" t="s">
        <v>76</v>
      </c>
      <c r="AF20" s="133">
        <f ca="1" t="shared" si="4"/>
        <v>3431787</v>
      </c>
      <c r="AG20" s="137"/>
      <c r="AH20" s="11" t="str">
        <f>'廃棄物事業経費（市町村）'!B20</f>
        <v>43215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1" t="s">
        <v>60</v>
      </c>
      <c r="C21" s="186"/>
      <c r="D21" s="186"/>
      <c r="E21" s="39">
        <f>L12+L27</f>
        <v>5763525</v>
      </c>
      <c r="F21" s="39">
        <f>M12+M27</f>
        <v>2098825</v>
      </c>
      <c r="H21" s="205"/>
      <c r="I21" s="190"/>
      <c r="J21" s="201" t="s">
        <v>57</v>
      </c>
      <c r="K21" s="203"/>
      <c r="L21" s="27">
        <f t="shared" si="6"/>
        <v>487917</v>
      </c>
      <c r="M21" s="27">
        <f t="shared" si="5"/>
        <v>0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43216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5"/>
      <c r="I22" s="201" t="s">
        <v>58</v>
      </c>
      <c r="J22" s="202"/>
      <c r="K22" s="203"/>
      <c r="L22" s="27">
        <f t="shared" si="6"/>
        <v>143678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1818801</v>
      </c>
      <c r="AH22" s="11" t="str">
        <f>'廃棄物事業経費（市町村）'!B22</f>
        <v>43341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5"/>
      <c r="I23" s="188" t="s">
        <v>59</v>
      </c>
      <c r="J23" s="180" t="s">
        <v>55</v>
      </c>
      <c r="K23" s="196"/>
      <c r="L23" s="27">
        <f t="shared" si="6"/>
        <v>2653670</v>
      </c>
      <c r="M23" s="27">
        <f t="shared" si="5"/>
        <v>294233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86100</v>
      </c>
      <c r="AH23" s="11" t="str">
        <f>'廃棄物事業経費（市町村）'!B23</f>
        <v>43348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5"/>
      <c r="I24" s="189"/>
      <c r="J24" s="201" t="s">
        <v>56</v>
      </c>
      <c r="K24" s="203"/>
      <c r="L24" s="27">
        <f t="shared" si="6"/>
        <v>2476247</v>
      </c>
      <c r="M24" s="27">
        <f t="shared" si="5"/>
        <v>401862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55910</v>
      </c>
      <c r="AH24" s="11" t="str">
        <f>'廃棄物事業経費（市町村）'!B24</f>
        <v>43364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5"/>
      <c r="I25" s="189"/>
      <c r="J25" s="201" t="s">
        <v>57</v>
      </c>
      <c r="K25" s="203"/>
      <c r="L25" s="27">
        <f t="shared" si="6"/>
        <v>556426</v>
      </c>
      <c r="M25" s="27">
        <f t="shared" si="5"/>
        <v>384115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17983</v>
      </c>
      <c r="AH25" s="11" t="str">
        <f>'廃棄物事業経費（市町村）'!B25</f>
        <v>43367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5"/>
      <c r="I26" s="190"/>
      <c r="J26" s="207" t="s">
        <v>46</v>
      </c>
      <c r="K26" s="208"/>
      <c r="L26" s="27">
        <f t="shared" si="6"/>
        <v>131857</v>
      </c>
      <c r="M26" s="27">
        <f t="shared" si="5"/>
        <v>8381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341226</v>
      </c>
      <c r="AH26" s="11" t="str">
        <f>'廃棄物事業経費（市町村）'!B26</f>
        <v>43368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5"/>
      <c r="I27" s="201" t="s">
        <v>48</v>
      </c>
      <c r="J27" s="202"/>
      <c r="K27" s="203"/>
      <c r="L27" s="27">
        <f t="shared" si="6"/>
        <v>5422299</v>
      </c>
      <c r="M27" s="27">
        <f t="shared" si="5"/>
        <v>2004647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1905449</v>
      </c>
      <c r="AH27" s="11" t="str">
        <f>'廃棄物事業経費（市町村）'!B27</f>
        <v>43369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5"/>
      <c r="I28" s="201" t="s">
        <v>61</v>
      </c>
      <c r="J28" s="202"/>
      <c r="K28" s="203"/>
      <c r="L28" s="27">
        <f t="shared" si="6"/>
        <v>4428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2174531</v>
      </c>
      <c r="AH28" s="11" t="str">
        <f>'廃棄物事業経費（市町村）'!B28</f>
        <v>43385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5"/>
      <c r="I29" s="180" t="s">
        <v>32</v>
      </c>
      <c r="J29" s="195"/>
      <c r="K29" s="196"/>
      <c r="L29" s="29">
        <f>SUM(L15:L28)</f>
        <v>22573279</v>
      </c>
      <c r="M29" s="29">
        <f>SUM(M15:M28)</f>
        <v>5344940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1729470</v>
      </c>
      <c r="AH29" s="11" t="str">
        <f>'廃棄物事業経費（市町村）'!B29</f>
        <v>43403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6"/>
      <c r="I30" s="30"/>
      <c r="J30" s="34"/>
      <c r="K30" s="31" t="s">
        <v>50</v>
      </c>
      <c r="L30" s="33">
        <f>L29-L27</f>
        <v>17150980</v>
      </c>
      <c r="M30" s="33">
        <f>M29-M27</f>
        <v>3340293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131436</v>
      </c>
      <c r="AH30" s="11" t="str">
        <f>'廃棄物事業経費（市町村）'!B30</f>
        <v>43404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1" t="s">
        <v>46</v>
      </c>
      <c r="I31" s="202"/>
      <c r="J31" s="202"/>
      <c r="K31" s="203"/>
      <c r="L31" s="27">
        <f>AF41</f>
        <v>585338</v>
      </c>
      <c r="M31" s="27">
        <f>AF62</f>
        <v>345113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607349</v>
      </c>
      <c r="AH31" s="11" t="str">
        <f>'廃棄物事業経費（市町村）'!B31</f>
        <v>43423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80" t="s">
        <v>2</v>
      </c>
      <c r="I32" s="195"/>
      <c r="J32" s="195"/>
      <c r="K32" s="196"/>
      <c r="L32" s="29">
        <f>SUM(L13,L29,L31)</f>
        <v>25478637</v>
      </c>
      <c r="M32" s="29">
        <f>SUM(M13,M29,M31)</f>
        <v>6231982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4148522</v>
      </c>
      <c r="AH32" s="11" t="str">
        <f>'廃棄物事業経費（市町村）'!B32</f>
        <v>43424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19715112</v>
      </c>
      <c r="M33" s="33">
        <f>SUM(M14,M30,M31)</f>
        <v>4133157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487917</v>
      </c>
      <c r="AH33" s="11" t="str">
        <f>'廃棄物事業経費（市町村）'!B33</f>
        <v>43425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143678</v>
      </c>
      <c r="AH34" s="11" t="str">
        <f>'廃棄物事業経費（市町村）'!B34</f>
        <v>43428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2653670</v>
      </c>
      <c r="AH35" s="11" t="str">
        <f>'廃棄物事業経費（市町村）'!B35</f>
        <v>43432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2476247</v>
      </c>
      <c r="AH36" s="11" t="str">
        <f>'廃棄物事業経費（市町村）'!B36</f>
        <v>43433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556426</v>
      </c>
      <c r="AH37" s="11" t="str">
        <f>'廃棄物事業経費（市町村）'!B37</f>
        <v>43441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131857</v>
      </c>
      <c r="AH38" s="11" t="str">
        <f>'廃棄物事業経費（市町村）'!B38</f>
        <v>43442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5422299</v>
      </c>
      <c r="AH39" s="11" t="str">
        <f>'廃棄物事業経費（市町村）'!B39</f>
        <v>43443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4428</v>
      </c>
      <c r="AH40" s="11" t="str">
        <f>'廃棄物事業経費（市町村）'!B40</f>
        <v>43444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585338</v>
      </c>
      <c r="AH41" s="11" t="str">
        <f>'廃棄物事業経費（市町村）'!B41</f>
        <v>43447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878</v>
      </c>
      <c r="AH42" s="11" t="str">
        <f>'廃棄物事業経費（市町村）'!B42</f>
        <v>43468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419212</v>
      </c>
      <c r="AH43" s="11" t="str">
        <f>'廃棄物事業経費（市町村）'!B43</f>
        <v>43482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 t="str">
        <f>'廃棄物事業経費（市町村）'!B44</f>
        <v>43484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27661</v>
      </c>
      <c r="AH45" s="11" t="str">
        <f>'廃棄物事業経費（市町村）'!B45</f>
        <v>43501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 t="str">
        <f>'廃棄物事業経費（市町村）'!B46</f>
        <v>43505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94178</v>
      </c>
      <c r="AH47" s="11" t="str">
        <f>'廃棄物事業経費（市町村）'!B47</f>
        <v>43506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727178</v>
      </c>
      <c r="AH48" s="11" t="str">
        <f>'廃棄物事業経費（市町村）'!B48</f>
        <v>43507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42736</v>
      </c>
      <c r="AH49" s="11" t="str">
        <f>'廃棄物事業経費（市町村）'!B49</f>
        <v>43510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237028</v>
      </c>
      <c r="AH50" s="11" t="str">
        <f>'廃棄物事業経費（市町村）'!B50</f>
        <v>43511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 t="str">
        <f>'廃棄物事業経費（市町村）'!B51</f>
        <v>43512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10035</v>
      </c>
      <c r="AH52" s="11" t="str">
        <f>'廃棄物事業経費（市町村）'!B52</f>
        <v>43513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1234725</v>
      </c>
      <c r="AH53" s="11" t="str">
        <f>'廃棄物事業経費（市町村）'!B53</f>
        <v>43514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0</v>
      </c>
      <c r="AH54" s="11" t="str">
        <f>'廃棄物事業経費（市町村）'!B54</f>
        <v>43531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294233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401862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384115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8381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2004647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345113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2010-04-10T02:38:10Z</dcterms:modified>
  <cp:category/>
  <cp:version/>
  <cp:contentType/>
  <cp:contentStatus/>
</cp:coreProperties>
</file>