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<sst xmlns="http://schemas.openxmlformats.org/spreadsheetml/2006/main" count="5783" uniqueCount="649">
  <si>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</si>
  <si>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</si>
  <si>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</si>
  <si>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</si>
  <si>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</si>
  <si>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</si>
  <si>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</si>
  <si>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</si>
  <si>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</si>
  <si>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</si>
  <si>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</si>
  <si>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</si>
  <si>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</si>
  <si>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</si>
  <si>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</si>
  <si>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</si>
  <si>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</si>
  <si>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</si>
  <si>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</si>
  <si>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</si>
  <si>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</si>
  <si>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</si>
  <si>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</si>
  <si>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</si>
  <si>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</si>
  <si>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</si>
  <si>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</si>
  <si>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</si>
  <si>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</si>
  <si>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</si>
  <si>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</si>
  <si>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</si>
  <si>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</si>
  <si>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</si>
  <si>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</si>
  <si>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</si>
  <si>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</si>
  <si>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</si>
  <si>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</si>
  <si>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</si>
  <si>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</si>
  <si>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</si>
  <si>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</si>
  <si>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</si>
  <si>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</si>
  <si>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</si>
  <si>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</si>
  <si>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</si>
  <si>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</si>
  <si>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</si>
  <si>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</si>
  <si>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</si>
  <si>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</si>
  <si>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</si>
  <si>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</si>
  <si>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</si>
  <si>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</si>
  <si>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</si>
  <si>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</si>
  <si>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</si>
  <si>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</si>
  <si>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</si>
  <si>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</si>
  <si>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</si>
  <si>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</si>
  <si>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</si>
  <si>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</si>
  <si>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</si>
  <si>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</si>
  <si>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</si>
  <si>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</si>
  <si>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</si>
  <si>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</si>
  <si>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</si>
  <si>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</si>
  <si>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</si>
  <si>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</si>
  <si>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</si>
  <si>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</si>
  <si>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</si>
  <si>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</si>
  <si>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</si>
  <si>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</si>
  <si>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</si>
  <si>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</si>
  <si>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</si>
  <si>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</si>
  <si>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</si>
  <si>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</si>
  <si>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</si>
  <si>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</si>
  <si>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</si>
  <si>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</si>
  <si>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</si>
  <si>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</si>
  <si>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</si>
  <si>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</si>
  <si>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</si>
  <si>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</si>
  <si>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</si>
  <si>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</si>
  <si>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</si>
  <si>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</si>
  <si>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</si>
  <si>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</si>
  <si>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</si>
  <si>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</si>
  <si>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</si>
  <si>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</si>
  <si>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</si>
  <si>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</si>
  <si>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</si>
  <si>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</si>
  <si>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</si>
  <si>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</si>
  <si>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</si>
  <si>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</si>
  <si>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</si>
  <si>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</si>
  <si>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</si>
  <si>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</si>
  <si>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</si>
  <si>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</si>
  <si>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</si>
  <si>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</si>
  <si>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</si>
  <si>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</si>
  <si>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</si>
  <si>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</si>
  <si>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</si>
  <si>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</si>
  <si>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</si>
  <si>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</si>
  <si>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</si>
  <si>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</si>
  <si>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</si>
  <si>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</si>
  <si>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</si>
  <si>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</si>
  <si>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</si>
  <si>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</si>
  <si>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</si>
  <si>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</si>
  <si>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</si>
  <si>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</si>
  <si>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</si>
  <si>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</si>
  <si>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</si>
  <si>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</si>
  <si>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</si>
  <si>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</si>
  <si>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</si>
  <si>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</si>
  <si>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</si>
  <si>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</si>
  <si>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</si>
  <si>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</si>
  <si>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</si>
  <si>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</si>
  <si>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</si>
  <si>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</si>
  <si>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</si>
  <si>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</si>
  <si>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</si>
  <si>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</si>
  <si>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</si>
  <si>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</si>
  <si>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</si>
  <si>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</si>
  <si>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</si>
  <si>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</si>
  <si>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</si>
  <si>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</si>
  <si>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</si>
  <si>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</si>
  <si>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</si>
  <si>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</si>
  <si>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</si>
  <si>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</si>
  <si>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</si>
  <si>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</si>
  <si>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</si>
  <si>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</si>
  <si>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</si>
  <si>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</si>
  <si>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</si>
  <si>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</si>
  <si>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</si>
  <si>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</si>
  <si>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</si>
  <si>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</si>
  <si>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</si>
  <si>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</si>
  <si>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</si>
  <si>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</si>
  <si>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</si>
  <si>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</si>
  <si>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</si>
  <si>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</si>
  <si>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</si>
  <si>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</si>
  <si>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</si>
  <si>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</si>
  <si>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</si>
  <si>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</si>
  <si>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</si>
  <si>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</si>
  <si>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</si>
  <si>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</si>
  <si>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</si>
  <si>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</si>
  <si>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</si>
  <si>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</si>
  <si>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</si>
  <si>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</si>
  <si>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</si>
  <si>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</si>
  <si>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</si>
  <si>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</si>
  <si>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</si>
  <si>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</si>
  <si>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</si>
  <si>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</si>
  <si>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</si>
  <si>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</si>
  <si>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</si>
  <si>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</si>
  <si>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</si>
  <si>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</si>
  <si>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</si>
  <si>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</si>
  <si>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</si>
  <si>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</si>
  <si>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</si>
  <si>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</si>
  <si>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</si>
  <si>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</si>
  <si>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</si>
  <si>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</si>
  <si>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</si>
  <si>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</si>
  <si>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</si>
  <si>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</si>
  <si>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</si>
  <si>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</si>
  <si>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</si>
  <si>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</si>
  <si>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</si>
  <si>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</si>
  <si>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</si>
  <si>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</si>
  <si>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</si>
  <si>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</si>
  <si>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</si>
  <si>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</si>
  <si>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</si>
  <si>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</si>
  <si>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</si>
  <si>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</si>
  <si>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</si>
  <si>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</si>
  <si>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</si>
  <si>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</si>
  <si>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</si>
  <si>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</si>
  <si>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</si>
  <si>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</si>
  <si>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</si>
  <si>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</si>
  <si>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</si>
  <si>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</si>
  <si>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</si>
  <si>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</si>
  <si>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</si>
  <si>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</si>
  <si>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</si>
  <si>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</si>
  <si>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</si>
  <si>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</si>
  <si>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</si>
  <si>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</si>
  <si>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</si>
  <si>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</si>
  <si>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</si>
  <si>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</si>
  <si>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</si>
  <si>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</si>
  <si>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</si>
  <si>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</si>
  <si>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</si>
  <si>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</si>
  <si>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</si>
  <si>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</si>
  <si>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</si>
  <si>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</si>
  <si>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</si>
  <si>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</si>
  <si>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</si>
  <si>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</si>
  <si>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</si>
  <si>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</si>
  <si>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</si>
  <si>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</si>
  <si>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</si>
  <si>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</si>
  <si>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</si>
  <si>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</si>
  <si>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</si>
  <si>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</si>
  <si>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</si>
  <si>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</si>
  <si>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</si>
  <si>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</si>
  <si>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</si>
  <si>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</si>
  <si>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</si>
  <si>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</si>
  <si>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</si>
  <si>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</si>
  <si>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</si>
  <si>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</si>
  <si>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</si>
  <si>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</si>
  <si>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</si>
  <si>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</si>
  <si>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</si>
  <si>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</si>
  <si>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</si>
  <si>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</si>
  <si>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</si>
  <si>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</si>
  <si>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</si>
  <si>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</si>
  <si>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</si>
  <si>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</si>
  <si>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</si>
  <si>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</si>
  <si>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</si>
  <si>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</si>
  <si>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</si>
  <si>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</si>
  <si>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</si>
  <si>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</si>
  <si>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</si>
  <si>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</si>
  <si>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</si>
  <si>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</si>
  <si>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</si>
  <si>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</si>
  <si>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</si>
  <si>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</si>
  <si>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</si>
  <si>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</si>
  <si>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</si>
  <si>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</si>
  <si>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</si>
  <si>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</si>
  <si>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</si>
  <si>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</si>
  <si>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</si>
  <si>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</si>
  <si>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</si>
  <si>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</si>
  <si>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</si>
  <si>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</si>
  <si>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</si>
  <si>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</si>
  <si>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</si>
  <si>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</si>
  <si>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</si>
  <si>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</si>
  <si>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</si>
  <si>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</si>
  <si>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</si>
  <si>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</si>
  <si>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</si>
  <si>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</si>
  <si>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</si>
  <si>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</si>
  <si>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</si>
  <si>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</si>
  <si>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</si>
  <si>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</si>
  <si>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</si>
  <si>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</si>
  <si>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</si>
  <si>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</si>
  <si>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</si>
  <si>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</si>
  <si>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</si>
  <si>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</si>
  <si>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</si>
  <si>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</si>
  <si>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</si>
  <si>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</si>
  <si>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</si>
  <si>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</si>
  <si>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</si>
  <si>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</si>
  <si>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</si>
  <si>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</si>
  <si>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</si>
  <si>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</si>
  <si>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</si>
  <si>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</si>
  <si>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</si>
  <si>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</si>
  <si>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</si>
  <si>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</si>
  <si>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</si>
  <si>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</si>
  <si>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</si>
  <si>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</si>
  <si>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</si>
  <si>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</si>
  <si>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</si>
  <si>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</si>
  <si>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</si>
  <si>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</si>
  <si>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</si>
  <si>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</si>
  <si>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</si>
  <si>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</si>
  <si>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</si>
  <si>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</si>
  <si>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</si>
  <si>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</si>
  <si>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</si>
  <si>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</si>
  <si>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</si>
  <si>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</si>
  <si>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</si>
  <si>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</si>
  <si>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</si>
  <si>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</si>
  <si>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</si>
  <si>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</si>
  <si>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</si>
  <si>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</si>
  <si>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</si>
  <si>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</si>
  <si>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</si>
  <si>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</si>
  <si>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</si>
  <si>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</si>
  <si>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</si>
  <si>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</si>
  <si>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</si>
  <si>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</si>
  <si>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</si>
  <si>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</si>
  <si>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</si>
  <si>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</si>
  <si>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</si>
  <si>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</si>
  <si>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</si>
  <si>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</si>
  <si>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</si>
  <si>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</si>
  <si>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</si>
  <si>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</si>
  <si>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</si>
  <si>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</si>
  <si>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</si>
  <si>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</si>
  <si>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</si>
  <si>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</si>
  <si>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</si>
  <si>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</si>
  <si>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</si>
  <si>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</si>
  <si>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</si>
  <si>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</si>
  <si>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</si>
  <si>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</si>
  <si>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</si>
  <si>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</si>
  <si>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</si>
  <si>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</si>
  <si>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</si>
  <si>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</si>
  <si>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</si>
  <si>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</si>
  <si>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</si>
  <si>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</si>
  <si>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</si>
  <si>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</si>
  <si>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</si>
  <si>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</si>
  <si>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</si>
  <si>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</si>
  <si>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</si>
  <si>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</si>
  <si>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</si>
  <si>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</si>
  <si>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</si>
  <si>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</si>
  <si>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</si>
  <si>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</si>
  <si>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</si>
  <si>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</si>
  <si>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</si>
  <si>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</si>
  <si>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</si>
  <si>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</si>
  <si>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</si>
  <si>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</si>
  <si>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</si>
  <si>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</si>
  <si>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</si>
  <si>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</si>
  <si>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</si>
  <si>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</si>
  <si>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</si>
  <si>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</si>
  <si>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</si>
  <si>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</si>
  <si>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</si>
  <si>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</si>
  <si>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</si>
  <si>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</si>
  <si>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</si>
  <si>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</si>
  <si>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</si>
  <si>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</si>
  <si>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</si>
  <si>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</si>
  <si>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</si>
  <si>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</si>
  <si>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</si>
  <si>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</si>
  <si>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</si>
  <si>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</si>
  <si>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</si>
  <si>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</si>
  <si>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</si>
  <si>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</si>
  <si>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</si>
  <si>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</si>
  <si>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</si>
  <si>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</si>
  <si>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</si>
  <si>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</si>
  <si>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</si>
  <si>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</si>
  <si>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</si>
  <si>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</si>
  <si>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</si>
  <si>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</si>
  <si>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43201</t>
  </si>
  <si>
    <t>43202</t>
  </si>
  <si>
    <t>43203</t>
  </si>
  <si>
    <t>43204</t>
  </si>
  <si>
    <t>43205</t>
  </si>
  <si>
    <t>43206</t>
  </si>
  <si>
    <t>43208</t>
  </si>
  <si>
    <t>43210</t>
  </si>
  <si>
    <t>43211</t>
  </si>
  <si>
    <t>43212</t>
  </si>
  <si>
    <t>43213</t>
  </si>
  <si>
    <t>43214</t>
  </si>
  <si>
    <t>43215</t>
  </si>
  <si>
    <t>43216</t>
  </si>
  <si>
    <t>43341</t>
  </si>
  <si>
    <t>43348</t>
  </si>
  <si>
    <t>43364</t>
  </si>
  <si>
    <t>43367</t>
  </si>
  <si>
    <t>43368</t>
  </si>
  <si>
    <t>43369</t>
  </si>
  <si>
    <t>43385</t>
  </si>
  <si>
    <t>43403</t>
  </si>
  <si>
    <t>43404</t>
  </si>
  <si>
    <t>43423</t>
  </si>
  <si>
    <t>43424</t>
  </si>
  <si>
    <t>43425</t>
  </si>
  <si>
    <t>43428</t>
  </si>
  <si>
    <t>43432</t>
  </si>
  <si>
    <t>43433</t>
  </si>
  <si>
    <t>43441</t>
  </si>
  <si>
    <t>43442</t>
  </si>
  <si>
    <t>43443</t>
  </si>
  <si>
    <t>43444</t>
  </si>
  <si>
    <t>43447</t>
  </si>
  <si>
    <t>43468</t>
  </si>
  <si>
    <t>43482</t>
  </si>
  <si>
    <t>43484</t>
  </si>
  <si>
    <t>43501</t>
  </si>
  <si>
    <t>43505</t>
  </si>
  <si>
    <t>43506</t>
  </si>
  <si>
    <t>43507</t>
  </si>
  <si>
    <t>43510</t>
  </si>
  <si>
    <t>43511</t>
  </si>
  <si>
    <t>43512</t>
  </si>
  <si>
    <t>43513</t>
  </si>
  <si>
    <t>43514</t>
  </si>
  <si>
    <t>43531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</si>
  <si>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</si>
  <si>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</si>
  <si>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</si>
  <si>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</si>
  <si>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</si>
  <si>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</si>
  <si>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</si>
  <si>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</si>
  <si>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</si>
  <si>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</si>
  <si>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</si>
  <si>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</si>
  <si>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</si>
  <si>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</si>
  <si>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城南町</t>
  </si>
  <si>
    <t>美里町</t>
  </si>
  <si>
    <t>玉東町</t>
  </si>
  <si>
    <t>南関町</t>
  </si>
  <si>
    <t>長洲町</t>
  </si>
  <si>
    <t>和水町</t>
  </si>
  <si>
    <t>植木町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</si>
  <si>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</si>
  <si>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</si>
  <si>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</si>
  <si>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</si>
  <si>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</si>
  <si>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</si>
  <si>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</si>
  <si>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</si>
  <si>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</si>
  <si>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</si>
  <si>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</si>
  <si>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</si>
  <si>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</si>
  <si>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</si>
  <si>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</si>
  <si>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</si>
  <si>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</si>
  <si>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</si>
  <si>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</si>
  <si>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</si>
  <si>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</si>
  <si>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</si>
  <si>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</si>
  <si>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</si>
  <si>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</si>
  <si>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</si>
  <si>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-</t>
  </si>
  <si>
    <t>有る</t>
  </si>
  <si>
    <t>43000</t>
  </si>
  <si>
    <t>合計</t>
  </si>
  <si>
    <t>熊本県</t>
  </si>
  <si>
    <t>43000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</si>
</sst>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647</v>
      </c>
      <c r="B7" s="278" t="s">
        <v>645</v>
      </c>
      <c r="C7" s="279" t="s">
        <v>646</v>
      </c>
      <c r="D7" s="280">
        <f aca="true" t="shared" si="0" ref="D7:K7">SUM(D8:D54)</f>
        <v>1845926</v>
      </c>
      <c r="E7" s="280">
        <f t="shared" si="0"/>
        <v>1845639</v>
      </c>
      <c r="F7" s="280">
        <f t="shared" si="0"/>
        <v>287</v>
      </c>
      <c r="G7" s="280">
        <f t="shared" si="0"/>
        <v>8911</v>
      </c>
      <c r="H7" s="280">
        <f t="shared" si="0"/>
        <v>526688</v>
      </c>
      <c r="I7" s="280">
        <f t="shared" si="0"/>
        <v>53744</v>
      </c>
      <c r="J7" s="280">
        <f t="shared" si="0"/>
        <v>21552</v>
      </c>
      <c r="K7" s="280">
        <f t="shared" si="0"/>
        <v>601984</v>
      </c>
      <c r="L7" s="280">
        <f>K7/D7/365*1000000</f>
        <v>893.4655196777728</v>
      </c>
      <c r="M7" s="280">
        <f>('ごみ搬入量内訳'!BR7+'ごみ処理概要'!J7)/'ごみ処理概要'!D7/365*1000000</f>
        <v>608.8313043137024</v>
      </c>
      <c r="N7" s="280">
        <f>'ごみ搬入量内訳'!CM7/'ごみ処理概要'!D7/365*1000000</f>
        <v>284.6342153640704</v>
      </c>
      <c r="O7" s="280">
        <f aca="true" t="shared" si="1" ref="O7:AA7">SUM(O8:O54)</f>
        <v>1297</v>
      </c>
      <c r="P7" s="280">
        <f t="shared" si="1"/>
        <v>466032</v>
      </c>
      <c r="Q7" s="280">
        <f t="shared" si="1"/>
        <v>2838</v>
      </c>
      <c r="R7" s="280">
        <f t="shared" si="1"/>
        <v>101238</v>
      </c>
      <c r="S7" s="280">
        <f t="shared" si="1"/>
        <v>13111</v>
      </c>
      <c r="T7" s="280">
        <f t="shared" si="1"/>
        <v>49458</v>
      </c>
      <c r="U7" s="280">
        <f t="shared" si="1"/>
        <v>3020</v>
      </c>
      <c r="V7" s="280">
        <f t="shared" si="1"/>
        <v>0</v>
      </c>
      <c r="W7" s="280">
        <f t="shared" si="1"/>
        <v>0</v>
      </c>
      <c r="X7" s="280">
        <f t="shared" si="1"/>
        <v>35546</v>
      </c>
      <c r="Y7" s="280">
        <f t="shared" si="1"/>
        <v>103</v>
      </c>
      <c r="Z7" s="280">
        <f t="shared" si="1"/>
        <v>15035</v>
      </c>
      <c r="AA7" s="280">
        <f t="shared" si="1"/>
        <v>585143</v>
      </c>
      <c r="AB7" s="281">
        <f>(Z7+P7+R7)/AA7*100</f>
        <v>99.51499035278556</v>
      </c>
      <c r="AC7" s="280">
        <f aca="true" t="shared" si="2" ref="AC7:AJ7">SUM(AC8:AC54)</f>
        <v>1917</v>
      </c>
      <c r="AD7" s="280">
        <f t="shared" si="2"/>
        <v>5788</v>
      </c>
      <c r="AE7" s="280">
        <f t="shared" si="2"/>
        <v>2709</v>
      </c>
      <c r="AF7" s="280">
        <f t="shared" si="2"/>
        <v>0</v>
      </c>
      <c r="AG7" s="280">
        <f t="shared" si="2"/>
        <v>0</v>
      </c>
      <c r="AH7" s="280">
        <f t="shared" si="2"/>
        <v>17820</v>
      </c>
      <c r="AI7" s="280">
        <f t="shared" si="2"/>
        <v>34343</v>
      </c>
      <c r="AJ7" s="280">
        <f t="shared" si="2"/>
        <v>62577</v>
      </c>
      <c r="AK7" s="281">
        <f>(Z7+AJ7+J7)/(AA7+J7)*100</f>
        <v>16.344950922621745</v>
      </c>
      <c r="AL7" s="281">
        <f>('資源化量内訳'!D7-'資源化量内訳'!Q7-'資源化量内訳'!S7-'資源化量内訳'!U7)/(AA7+J7)*100</f>
        <v>13.248007647994461</v>
      </c>
      <c r="AM7" s="280">
        <f>SUM(AM8:AM54)</f>
        <v>2838</v>
      </c>
      <c r="AN7" s="280">
        <f>SUM(AN8:AN54)</f>
        <v>60142</v>
      </c>
      <c r="AO7" s="280">
        <f>SUM(AO8:AO54)</f>
        <v>8184</v>
      </c>
      <c r="AP7" s="280">
        <f>SUM(AP8:AP54)</f>
        <v>71164</v>
      </c>
    </row>
    <row r="8" spans="1:42" ht="12" customHeight="1">
      <c r="A8" s="282" t="s">
        <v>193</v>
      </c>
      <c r="B8" s="283" t="s">
        <v>549</v>
      </c>
      <c r="C8" s="282" t="s">
        <v>596</v>
      </c>
      <c r="D8" s="280">
        <v>672944</v>
      </c>
      <c r="E8" s="280">
        <v>672944</v>
      </c>
      <c r="F8" s="280">
        <v>0</v>
      </c>
      <c r="G8" s="280">
        <v>3859</v>
      </c>
      <c r="H8" s="280">
        <f>SUM('ごみ搬入量内訳'!E8,+'ごみ搬入量内訳'!AD8)</f>
        <v>241106</v>
      </c>
      <c r="I8" s="280">
        <f>'ごみ搬入量内訳'!BC8</f>
        <v>20470</v>
      </c>
      <c r="J8" s="280">
        <f>'資源化量内訳'!BL8</f>
        <v>7085</v>
      </c>
      <c r="K8" s="280">
        <f>SUM(H8:J8)</f>
        <v>268661</v>
      </c>
      <c r="L8" s="280">
        <f>K8/D8/365*1000000</f>
        <v>1093.7872010844517</v>
      </c>
      <c r="M8" s="280">
        <f>(SUM('ごみ搬入量内訳'!BR8,'ごみ処理概要'!J8))/'ごみ処理概要'!D8/365*1000000</f>
        <v>688.8684095759804</v>
      </c>
      <c r="N8" s="280">
        <f>'ごみ搬入量内訳'!CM8/'ごみ処理概要'!D8/365*1000000</f>
        <v>404.9187915084713</v>
      </c>
      <c r="O8" s="284">
        <f>'ごみ搬入量内訳'!DH8</f>
        <v>0</v>
      </c>
      <c r="P8" s="284">
        <f>'ごみ処理量内訳'!E8</f>
        <v>236259</v>
      </c>
      <c r="Q8" s="284">
        <f>'ごみ処理量内訳'!N8</f>
        <v>1351</v>
      </c>
      <c r="R8" s="280">
        <f>SUM(S8:Y8)</f>
        <v>24106</v>
      </c>
      <c r="S8" s="284">
        <f>'ごみ処理量内訳'!G8</f>
        <v>768</v>
      </c>
      <c r="T8" s="284">
        <f>'ごみ処理量内訳'!L8</f>
        <v>23338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208</v>
      </c>
      <c r="AA8" s="280">
        <f>SUM(P8,Q8,R8,Z8)</f>
        <v>261924</v>
      </c>
      <c r="AB8" s="281">
        <f>(SUM(Z8,P8,R8))/AA8*100</f>
        <v>99.48420152410623</v>
      </c>
      <c r="AC8" s="280">
        <f>'施設資源化量内訳'!X8</f>
        <v>0</v>
      </c>
      <c r="AD8" s="280">
        <f>'施設資源化量内訳'!AR8</f>
        <v>142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16369</v>
      </c>
      <c r="AJ8" s="280">
        <f>SUM(AC8:AI8)</f>
        <v>16511</v>
      </c>
      <c r="AK8" s="281">
        <f>(SUM(Z8,AJ8,J8))/(SUM(AA8,J8))*100</f>
        <v>8.848774576315291</v>
      </c>
      <c r="AL8" s="281">
        <f>(SUM('資源化量内訳'!D8,-'資源化量内訳'!Q8,-'資源化量内訳'!S8,-'資源化量内訳'!U8))/(SUM(AA8,J8))*100</f>
        <v>8.848774576315291</v>
      </c>
      <c r="AM8" s="280">
        <f>'ごみ処理量内訳'!AA8</f>
        <v>1351</v>
      </c>
      <c r="AN8" s="280">
        <f>'ごみ処理量内訳'!AB8</f>
        <v>32372</v>
      </c>
      <c r="AO8" s="280">
        <f>'ごみ処理量内訳'!AC8</f>
        <v>4392</v>
      </c>
      <c r="AP8" s="280">
        <f>SUM(AM8:AO8)</f>
        <v>38115</v>
      </c>
    </row>
    <row r="9" spans="1:42" ht="12" customHeight="1">
      <c r="A9" s="282" t="s">
        <v>193</v>
      </c>
      <c r="B9" s="283" t="s">
        <v>550</v>
      </c>
      <c r="C9" s="282" t="s">
        <v>597</v>
      </c>
      <c r="D9" s="280">
        <v>136096</v>
      </c>
      <c r="E9" s="280">
        <v>136096</v>
      </c>
      <c r="F9" s="280">
        <v>0</v>
      </c>
      <c r="G9" s="280">
        <v>953</v>
      </c>
      <c r="H9" s="280">
        <f>SUM('ごみ搬入量内訳'!E9,+'ごみ搬入量内訳'!AD9)</f>
        <v>37952</v>
      </c>
      <c r="I9" s="280">
        <f>'ごみ搬入量内訳'!BC9</f>
        <v>4822</v>
      </c>
      <c r="J9" s="280">
        <f>'資源化量内訳'!BL9</f>
        <v>6778</v>
      </c>
      <c r="K9" s="280">
        <f aca="true" t="shared" si="3" ref="K9:K54">SUM(H9:J9)</f>
        <v>49552</v>
      </c>
      <c r="L9" s="280">
        <f aca="true" t="shared" si="4" ref="L9:L54">K9/D9/365*1000000</f>
        <v>997.5231021454637</v>
      </c>
      <c r="M9" s="280">
        <f>(SUM('ごみ搬入量内訳'!BR9,'ごみ処理概要'!J9))/'ごみ処理概要'!D9/365*1000000</f>
        <v>693.5475039375912</v>
      </c>
      <c r="N9" s="280">
        <f>'ごみ搬入量内訳'!CM9/'ごみ処理概要'!D9/365*1000000</f>
        <v>303.9755982078726</v>
      </c>
      <c r="O9" s="284">
        <f>'ごみ搬入量内訳'!DH9</f>
        <v>0</v>
      </c>
      <c r="P9" s="284">
        <f>'ごみ処理量内訳'!E9</f>
        <v>38781</v>
      </c>
      <c r="Q9" s="284">
        <f>'ごみ処理量内訳'!N9</f>
        <v>0</v>
      </c>
      <c r="R9" s="280">
        <f aca="true" t="shared" si="5" ref="R9:R54">SUM(S9:Y9)</f>
        <v>6271</v>
      </c>
      <c r="S9" s="284">
        <f>'ごみ処理量内訳'!G9</f>
        <v>0</v>
      </c>
      <c r="T9" s="284">
        <f>'ごみ処理量内訳'!L9</f>
        <v>6271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3598</v>
      </c>
      <c r="AA9" s="280">
        <f aca="true" t="shared" si="6" ref="AA9:AA54">SUM(P9,Q9,R9,Z9)</f>
        <v>48650</v>
      </c>
      <c r="AB9" s="281">
        <f aca="true" t="shared" si="7" ref="AB9:AB54">(SUM(Z9,P9,R9))/AA9*100</f>
        <v>100</v>
      </c>
      <c r="AC9" s="280">
        <f>'施設資源化量内訳'!X9</f>
        <v>0</v>
      </c>
      <c r="AD9" s="280">
        <f>'施設資源化量内訳'!AR9</f>
        <v>0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594</v>
      </c>
      <c r="AJ9" s="280">
        <f aca="true" t="shared" si="8" ref="AJ9:AJ54">SUM(AC9:AI9)</f>
        <v>594</v>
      </c>
      <c r="AK9" s="281">
        <f aca="true" t="shared" si="9" ref="AK9:AK54">(SUM(Z9,AJ9,J9))/(SUM(AA9,J9))*100</f>
        <v>19.791441148877823</v>
      </c>
      <c r="AL9" s="281">
        <f>(SUM('資源化量内訳'!D9,-'資源化量内訳'!Q9,-'資源化量内訳'!S9,-'資源化量内訳'!U9))/(SUM(AA9,J9))*100</f>
        <v>19.791441148877823</v>
      </c>
      <c r="AM9" s="280">
        <f>'ごみ処理量内訳'!AA9</f>
        <v>0</v>
      </c>
      <c r="AN9" s="280">
        <f>'ごみ処理量内訳'!AB9</f>
        <v>5865</v>
      </c>
      <c r="AO9" s="280">
        <f>'ごみ処理量内訳'!AC9</f>
        <v>343</v>
      </c>
      <c r="AP9" s="280">
        <f aca="true" t="shared" si="10" ref="AP9:AP54">SUM(AM9:AO9)</f>
        <v>6208</v>
      </c>
    </row>
    <row r="10" spans="1:42" ht="12" customHeight="1">
      <c r="A10" s="282" t="s">
        <v>193</v>
      </c>
      <c r="B10" s="283" t="s">
        <v>551</v>
      </c>
      <c r="C10" s="282" t="s">
        <v>598</v>
      </c>
      <c r="D10" s="280">
        <v>36510</v>
      </c>
      <c r="E10" s="280">
        <v>36510</v>
      </c>
      <c r="F10" s="280">
        <v>0</v>
      </c>
      <c r="G10" s="280">
        <v>142</v>
      </c>
      <c r="H10" s="280">
        <f>SUM('ごみ搬入量内訳'!E10,+'ごみ搬入量内訳'!AD10)</f>
        <v>12218</v>
      </c>
      <c r="I10" s="280">
        <f>'ごみ搬入量内訳'!BC10</f>
        <v>1527</v>
      </c>
      <c r="J10" s="280">
        <f>'資源化量内訳'!BL10</f>
        <v>501</v>
      </c>
      <c r="K10" s="280">
        <f t="shared" si="3"/>
        <v>14246</v>
      </c>
      <c r="L10" s="280">
        <f t="shared" si="4"/>
        <v>1069.0259377239488</v>
      </c>
      <c r="M10" s="280">
        <f>(SUM('ごみ搬入量内訳'!BR10,'ごみ処理概要'!J10))/'ごみ処理概要'!D10/365*1000000</f>
        <v>655.1779771351817</v>
      </c>
      <c r="N10" s="280">
        <f>'ごみ搬入量内訳'!CM10/'ごみ処理概要'!D10/365*1000000</f>
        <v>413.8479605887672</v>
      </c>
      <c r="O10" s="284">
        <f>'ごみ搬入量内訳'!DH10</f>
        <v>0</v>
      </c>
      <c r="P10" s="284">
        <f>'ごみ処理量内訳'!E10</f>
        <v>11659</v>
      </c>
      <c r="Q10" s="284">
        <f>'ごみ処理量内訳'!N10</f>
        <v>0</v>
      </c>
      <c r="R10" s="280">
        <f t="shared" si="5"/>
        <v>788</v>
      </c>
      <c r="S10" s="284">
        <f>'ごみ処理量内訳'!G10</f>
        <v>737</v>
      </c>
      <c r="T10" s="284">
        <f>'ごみ処理量内訳'!L10</f>
        <v>51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1093</v>
      </c>
      <c r="AA10" s="280">
        <f t="shared" si="6"/>
        <v>13540</v>
      </c>
      <c r="AB10" s="281">
        <f t="shared" si="7"/>
        <v>100</v>
      </c>
      <c r="AC10" s="280">
        <f>'施設資源化量内訳'!X10</f>
        <v>327</v>
      </c>
      <c r="AD10" s="280">
        <f>'施設資源化量内訳'!AR10</f>
        <v>256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29</v>
      </c>
      <c r="AJ10" s="280">
        <f t="shared" si="8"/>
        <v>612</v>
      </c>
      <c r="AK10" s="281">
        <f t="shared" si="9"/>
        <v>15.711131685777366</v>
      </c>
      <c r="AL10" s="281">
        <f>(SUM('資源化量内訳'!D10,-'資源化量内訳'!Q10,-'資源化量内訳'!S10,-'資源化量内訳'!U10))/(SUM(AA10,J10))*100</f>
        <v>13.382237732355245</v>
      </c>
      <c r="AM10" s="280">
        <f>'ごみ処理量内訳'!AA10</f>
        <v>0</v>
      </c>
      <c r="AN10" s="280">
        <f>'ごみ処理量内訳'!AB10</f>
        <v>849</v>
      </c>
      <c r="AO10" s="280">
        <f>'ごみ処理量内訳'!AC10</f>
        <v>227</v>
      </c>
      <c r="AP10" s="280">
        <f t="shared" si="10"/>
        <v>1076</v>
      </c>
    </row>
    <row r="11" spans="1:42" ht="12" customHeight="1">
      <c r="A11" s="282" t="s">
        <v>193</v>
      </c>
      <c r="B11" s="283" t="s">
        <v>552</v>
      </c>
      <c r="C11" s="282" t="s">
        <v>599</v>
      </c>
      <c r="D11" s="280">
        <v>56852</v>
      </c>
      <c r="E11" s="280">
        <v>56852</v>
      </c>
      <c r="F11" s="280">
        <v>0</v>
      </c>
      <c r="G11" s="280">
        <v>202</v>
      </c>
      <c r="H11" s="280">
        <f>SUM('ごみ搬入量内訳'!E11,+'ごみ搬入量内訳'!AD11)</f>
        <v>17195</v>
      </c>
      <c r="I11" s="280">
        <f>'ごみ搬入量内訳'!BC11</f>
        <v>669</v>
      </c>
      <c r="J11" s="280">
        <f>'資源化量内訳'!BL11</f>
        <v>0</v>
      </c>
      <c r="K11" s="280">
        <f t="shared" si="3"/>
        <v>17864</v>
      </c>
      <c r="L11" s="280">
        <f t="shared" si="4"/>
        <v>860.8750044576208</v>
      </c>
      <c r="M11" s="280">
        <f>(SUM('ごみ搬入量内訳'!BR11,'ごみ処理概要'!J11))/'ごみ処理概要'!D11/365*1000000</f>
        <v>700.545227261556</v>
      </c>
      <c r="N11" s="280">
        <f>'ごみ搬入量内訳'!CM11/'ごみ処理概要'!D11/365*1000000</f>
        <v>160.32977719606495</v>
      </c>
      <c r="O11" s="284">
        <f>'ごみ搬入量内訳'!DH11</f>
        <v>0</v>
      </c>
      <c r="P11" s="284">
        <f>'ごみ処理量内訳'!E11</f>
        <v>0</v>
      </c>
      <c r="Q11" s="284">
        <f>'ごみ処理量内訳'!N11</f>
        <v>511</v>
      </c>
      <c r="R11" s="280">
        <f t="shared" si="5"/>
        <v>17353</v>
      </c>
      <c r="S11" s="284">
        <f>'ごみ処理量内訳'!G11</f>
        <v>0</v>
      </c>
      <c r="T11" s="284">
        <f>'ごみ処理量内訳'!L11</f>
        <v>3592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13761</v>
      </c>
      <c r="Y11" s="284">
        <f>'ごみ処理量内訳'!M11</f>
        <v>0</v>
      </c>
      <c r="Z11" s="280">
        <f>'資源化量内訳'!X11</f>
        <v>0</v>
      </c>
      <c r="AA11" s="280">
        <f t="shared" si="6"/>
        <v>17864</v>
      </c>
      <c r="AB11" s="281">
        <f t="shared" si="7"/>
        <v>97.13949843260188</v>
      </c>
      <c r="AC11" s="280">
        <f>'施設資源化量内訳'!X11</f>
        <v>0</v>
      </c>
      <c r="AD11" s="280">
        <f>'施設資源化量内訳'!AR11</f>
        <v>0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6731</v>
      </c>
      <c r="AI11" s="280">
        <f>'施設資源化量内訳'!EN11</f>
        <v>3592</v>
      </c>
      <c r="AJ11" s="280">
        <f t="shared" si="8"/>
        <v>10323</v>
      </c>
      <c r="AK11" s="281">
        <f t="shared" si="9"/>
        <v>57.78660994178235</v>
      </c>
      <c r="AL11" s="281">
        <f>(SUM('資源化量内訳'!D11,-'資源化量内訳'!Q11,-'資源化量内訳'!S11,-'資源化量内訳'!U11))/(SUM(AA11,J11))*100</f>
        <v>20.10747872816838</v>
      </c>
      <c r="AM11" s="280">
        <f>'ごみ処理量内訳'!AA11</f>
        <v>511</v>
      </c>
      <c r="AN11" s="280">
        <f>'ごみ処理量内訳'!AB11</f>
        <v>0</v>
      </c>
      <c r="AO11" s="280">
        <f>'ごみ処理量内訳'!AC11</f>
        <v>0</v>
      </c>
      <c r="AP11" s="280">
        <f t="shared" si="10"/>
        <v>511</v>
      </c>
    </row>
    <row r="12" spans="1:42" ht="12" customHeight="1">
      <c r="A12" s="282" t="s">
        <v>193</v>
      </c>
      <c r="B12" s="283" t="s">
        <v>553</v>
      </c>
      <c r="C12" s="282" t="s">
        <v>600</v>
      </c>
      <c r="D12" s="280">
        <v>28518</v>
      </c>
      <c r="E12" s="280">
        <v>28518</v>
      </c>
      <c r="F12" s="280">
        <v>0</v>
      </c>
      <c r="G12" s="280">
        <v>77</v>
      </c>
      <c r="H12" s="280">
        <f>SUM('ごみ搬入量内訳'!E12,+'ごみ搬入量内訳'!AD12)</f>
        <v>6174</v>
      </c>
      <c r="I12" s="280">
        <f>'ごみ搬入量内訳'!BC12</f>
        <v>2007</v>
      </c>
      <c r="J12" s="280">
        <f>'資源化量内訳'!BL12</f>
        <v>0</v>
      </c>
      <c r="K12" s="280">
        <f t="shared" si="3"/>
        <v>8181</v>
      </c>
      <c r="L12" s="280">
        <f t="shared" si="4"/>
        <v>785.9491770158141</v>
      </c>
      <c r="M12" s="280">
        <f>(SUM('ごみ搬入量内訳'!BR12,'ごみ処理概要'!J12))/'ごみ処理概要'!D12/365*1000000</f>
        <v>630.4117466786178</v>
      </c>
      <c r="N12" s="280">
        <f>'ごみ搬入量内訳'!CM12/'ごみ処理概要'!D12/365*1000000</f>
        <v>155.53743033719633</v>
      </c>
      <c r="O12" s="284">
        <f>'ごみ搬入量内訳'!DH12</f>
        <v>0</v>
      </c>
      <c r="P12" s="284">
        <f>'ごみ処理量内訳'!E12</f>
        <v>4627</v>
      </c>
      <c r="Q12" s="284">
        <f>'ごみ処理量内訳'!N12</f>
        <v>0</v>
      </c>
      <c r="R12" s="280">
        <f t="shared" si="5"/>
        <v>1613</v>
      </c>
      <c r="S12" s="284">
        <f>'ごみ処理量内訳'!G12</f>
        <v>369</v>
      </c>
      <c r="T12" s="284">
        <f>'ごみ処理量内訳'!L12</f>
        <v>0</v>
      </c>
      <c r="U12" s="284">
        <f>'ごみ処理量内訳'!H12</f>
        <v>1244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0</v>
      </c>
      <c r="Z12" s="280">
        <f>'資源化量内訳'!X12</f>
        <v>1941</v>
      </c>
      <c r="AA12" s="280">
        <f t="shared" si="6"/>
        <v>8181</v>
      </c>
      <c r="AB12" s="281">
        <f t="shared" si="7"/>
        <v>100</v>
      </c>
      <c r="AC12" s="280">
        <f>'施設資源化量内訳'!X12</f>
        <v>343</v>
      </c>
      <c r="AD12" s="280">
        <f>'施設資源化量内訳'!AR12</f>
        <v>110</v>
      </c>
      <c r="AE12" s="280">
        <f>'施設資源化量内訳'!BL12</f>
        <v>1244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0</v>
      </c>
      <c r="AJ12" s="280">
        <f t="shared" si="8"/>
        <v>1697</v>
      </c>
      <c r="AK12" s="281">
        <f t="shared" si="9"/>
        <v>44.4688913335778</v>
      </c>
      <c r="AL12" s="281">
        <f>(SUM('資源化量内訳'!D12,-'資源化量内訳'!Q12,-'資源化量内訳'!S12,-'資源化量内訳'!U12))/(SUM(AA12,J12))*100</f>
        <v>44.4688913335778</v>
      </c>
      <c r="AM12" s="280">
        <f>'ごみ処理量内訳'!AA12</f>
        <v>0</v>
      </c>
      <c r="AN12" s="280">
        <f>'ごみ処理量内訳'!AB12</f>
        <v>311</v>
      </c>
      <c r="AO12" s="280">
        <f>'ごみ処理量内訳'!AC12</f>
        <v>219</v>
      </c>
      <c r="AP12" s="280">
        <f t="shared" si="10"/>
        <v>530</v>
      </c>
    </row>
    <row r="13" spans="1:42" ht="12" customHeight="1">
      <c r="A13" s="282" t="s">
        <v>193</v>
      </c>
      <c r="B13" s="283" t="s">
        <v>554</v>
      </c>
      <c r="C13" s="282" t="s">
        <v>601</v>
      </c>
      <c r="D13" s="280">
        <v>71774</v>
      </c>
      <c r="E13" s="280">
        <v>71774</v>
      </c>
      <c r="F13" s="280">
        <v>0</v>
      </c>
      <c r="G13" s="280">
        <v>391</v>
      </c>
      <c r="H13" s="280">
        <f>SUM('ごみ搬入量内訳'!E13,+'ごみ搬入量内訳'!AD13)</f>
        <v>15623</v>
      </c>
      <c r="I13" s="280">
        <f>'ごみ搬入量内訳'!BC13</f>
        <v>1445</v>
      </c>
      <c r="J13" s="280">
        <f>'資源化量内訳'!BL13</f>
        <v>484</v>
      </c>
      <c r="K13" s="280">
        <f t="shared" si="3"/>
        <v>17552</v>
      </c>
      <c r="L13" s="280">
        <f t="shared" si="4"/>
        <v>669.98733849133</v>
      </c>
      <c r="M13" s="280">
        <f>(SUM('ごみ搬入量内訳'!BR13,'ごみ処理概要'!J13))/'ごみ処理概要'!D13/365*1000000</f>
        <v>514.4382042415482</v>
      </c>
      <c r="N13" s="280">
        <f>'ごみ搬入量内訳'!CM13/'ごみ処理概要'!D13/365*1000000</f>
        <v>155.54913424978176</v>
      </c>
      <c r="O13" s="284">
        <f>'ごみ搬入量内訳'!DH13</f>
        <v>0</v>
      </c>
      <c r="P13" s="284">
        <f>'ごみ処理量内訳'!E13</f>
        <v>14744</v>
      </c>
      <c r="Q13" s="284">
        <f>'ごみ処理量内訳'!N13</f>
        <v>0</v>
      </c>
      <c r="R13" s="280">
        <f t="shared" si="5"/>
        <v>1522</v>
      </c>
      <c r="S13" s="284">
        <f>'ごみ処理量内訳'!G13</f>
        <v>533</v>
      </c>
      <c r="T13" s="284">
        <f>'ごみ処理量内訳'!L13</f>
        <v>989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802</v>
      </c>
      <c r="AA13" s="280">
        <f t="shared" si="6"/>
        <v>17068</v>
      </c>
      <c r="AB13" s="281">
        <f t="shared" si="7"/>
        <v>100</v>
      </c>
      <c r="AC13" s="280">
        <f>'施設資源化量内訳'!X13</f>
        <v>276</v>
      </c>
      <c r="AD13" s="280">
        <f>'施設資源化量内訳'!AR13</f>
        <v>196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840</v>
      </c>
      <c r="AJ13" s="280">
        <f t="shared" si="8"/>
        <v>1312</v>
      </c>
      <c r="AK13" s="281">
        <f t="shared" si="9"/>
        <v>14.801731996353693</v>
      </c>
      <c r="AL13" s="281">
        <f>(SUM('資源化量内訳'!D13,-'資源化量内訳'!Q13,-'資源化量内訳'!S13,-'資源化量内訳'!U13))/(SUM(AA13,J13))*100</f>
        <v>14.214904284412032</v>
      </c>
      <c r="AM13" s="280">
        <f>'ごみ処理量内訳'!AA13</f>
        <v>0</v>
      </c>
      <c r="AN13" s="280">
        <f>'ごみ処理量内訳'!AB13</f>
        <v>1783</v>
      </c>
      <c r="AO13" s="280">
        <f>'ごみ処理量内訳'!AC13</f>
        <v>208</v>
      </c>
      <c r="AP13" s="280">
        <f t="shared" si="10"/>
        <v>1991</v>
      </c>
    </row>
    <row r="14" spans="1:42" ht="12" customHeight="1">
      <c r="A14" s="282" t="s">
        <v>193</v>
      </c>
      <c r="B14" s="283" t="s">
        <v>555</v>
      </c>
      <c r="C14" s="282" t="s">
        <v>602</v>
      </c>
      <c r="D14" s="280">
        <v>58416</v>
      </c>
      <c r="E14" s="280">
        <v>58416</v>
      </c>
      <c r="F14" s="280">
        <v>0</v>
      </c>
      <c r="G14" s="280">
        <v>218</v>
      </c>
      <c r="H14" s="280">
        <f>SUM('ごみ搬入量内訳'!E14,+'ごみ搬入量内訳'!AD14)</f>
        <v>13092</v>
      </c>
      <c r="I14" s="280">
        <f>'ごみ搬入量内訳'!BC14</f>
        <v>1220</v>
      </c>
      <c r="J14" s="280">
        <f>'資源化量内訳'!BL14</f>
        <v>687</v>
      </c>
      <c r="K14" s="280">
        <f t="shared" si="3"/>
        <v>14999</v>
      </c>
      <c r="L14" s="280">
        <f t="shared" si="4"/>
        <v>703.4571125193698</v>
      </c>
      <c r="M14" s="280">
        <f>(SUM('ごみ搬入量内訳'!BR14,'ごみ処理概要'!J14))/'ごみ処理概要'!D14/365*1000000</f>
        <v>495.31372526948894</v>
      </c>
      <c r="N14" s="280">
        <f>'ごみ搬入量内訳'!CM14/'ごみ処理概要'!D14/365*1000000</f>
        <v>208.14338724988087</v>
      </c>
      <c r="O14" s="284">
        <f>'ごみ搬入量内訳'!DH14</f>
        <v>0</v>
      </c>
      <c r="P14" s="284">
        <f>'ごみ処理量内訳'!E14</f>
        <v>11287</v>
      </c>
      <c r="Q14" s="284">
        <f>'ごみ処理量内訳'!N14</f>
        <v>501</v>
      </c>
      <c r="R14" s="280">
        <f t="shared" si="5"/>
        <v>2524</v>
      </c>
      <c r="S14" s="284">
        <f>'ごみ処理量内訳'!G14</f>
        <v>1722</v>
      </c>
      <c r="T14" s="284">
        <f>'ごみ処理量内訳'!L14</f>
        <v>802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0</v>
      </c>
      <c r="AA14" s="280">
        <f t="shared" si="6"/>
        <v>14312</v>
      </c>
      <c r="AB14" s="281">
        <f t="shared" si="7"/>
        <v>96.49944102850755</v>
      </c>
      <c r="AC14" s="280">
        <f>'施設資源化量内訳'!X14</f>
        <v>0</v>
      </c>
      <c r="AD14" s="280">
        <f>'施設資源化量内訳'!AR14</f>
        <v>1522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763</v>
      </c>
      <c r="AJ14" s="280">
        <f t="shared" si="8"/>
        <v>2285</v>
      </c>
      <c r="AK14" s="281">
        <f t="shared" si="9"/>
        <v>19.814654310287352</v>
      </c>
      <c r="AL14" s="281">
        <f>(SUM('資源化量内訳'!D14,-'資源化量内訳'!Q14,-'資源化量内訳'!S14,-'資源化量内訳'!U14))/(SUM(AA14,J14))*100</f>
        <v>19.814654310287352</v>
      </c>
      <c r="AM14" s="280">
        <f>'ごみ処理量内訳'!AA14</f>
        <v>501</v>
      </c>
      <c r="AN14" s="280">
        <f>'ごみ処理量内訳'!AB14</f>
        <v>1516</v>
      </c>
      <c r="AO14" s="280">
        <f>'ごみ処理量内訳'!AC14</f>
        <v>41</v>
      </c>
      <c r="AP14" s="280">
        <f t="shared" si="10"/>
        <v>2058</v>
      </c>
    </row>
    <row r="15" spans="1:42" ht="12" customHeight="1">
      <c r="A15" s="282" t="s">
        <v>193</v>
      </c>
      <c r="B15" s="283" t="s">
        <v>556</v>
      </c>
      <c r="C15" s="282" t="s">
        <v>603</v>
      </c>
      <c r="D15" s="280">
        <v>52510</v>
      </c>
      <c r="E15" s="280">
        <v>52510</v>
      </c>
      <c r="F15" s="280">
        <v>0</v>
      </c>
      <c r="G15" s="280">
        <v>245</v>
      </c>
      <c r="H15" s="280">
        <f>SUM('ごみ搬入量内訳'!E15,+'ごみ搬入量内訳'!AD15)</f>
        <v>12255</v>
      </c>
      <c r="I15" s="280">
        <f>'ごみ搬入量内訳'!BC15</f>
        <v>884</v>
      </c>
      <c r="J15" s="280">
        <f>'資源化量内訳'!BL15</f>
        <v>229</v>
      </c>
      <c r="K15" s="280">
        <f t="shared" si="3"/>
        <v>13368</v>
      </c>
      <c r="L15" s="280">
        <f t="shared" si="4"/>
        <v>697.4796711911364</v>
      </c>
      <c r="M15" s="280">
        <f>(SUM('ごみ搬入量内訳'!BR15,'ごみ処理概要'!J15))/'ごみ処理概要'!D15/365*1000000</f>
        <v>499.42215833644207</v>
      </c>
      <c r="N15" s="280">
        <f>'ごみ搬入量内訳'!CM15/'ごみ処理概要'!D15/365*1000000</f>
        <v>198.05751285469432</v>
      </c>
      <c r="O15" s="284">
        <f>'ごみ搬入量内訳'!DH15</f>
        <v>47</v>
      </c>
      <c r="P15" s="284">
        <f>'ごみ処理量内訳'!E15</f>
        <v>2779</v>
      </c>
      <c r="Q15" s="284">
        <f>'ごみ処理量内訳'!N15</f>
        <v>0</v>
      </c>
      <c r="R15" s="280">
        <f t="shared" si="5"/>
        <v>9860</v>
      </c>
      <c r="S15" s="284">
        <f>'ごみ処理量内訳'!G15</f>
        <v>60</v>
      </c>
      <c r="T15" s="284">
        <f>'ごみ処理量内訳'!L15</f>
        <v>985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8815</v>
      </c>
      <c r="Y15" s="284">
        <f>'ごみ処理量内訳'!M15</f>
        <v>0</v>
      </c>
      <c r="Z15" s="280">
        <f>'資源化量内訳'!X15</f>
        <v>128</v>
      </c>
      <c r="AA15" s="280">
        <f t="shared" si="6"/>
        <v>12767</v>
      </c>
      <c r="AB15" s="281">
        <f t="shared" si="7"/>
        <v>100</v>
      </c>
      <c r="AC15" s="280">
        <f>'施設資源化量内訳'!X15</f>
        <v>0</v>
      </c>
      <c r="AD15" s="280">
        <f>'施設資源化量内訳'!AR15</f>
        <v>15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4919</v>
      </c>
      <c r="AI15" s="280">
        <f>'施設資源化量内訳'!EN15</f>
        <v>758</v>
      </c>
      <c r="AJ15" s="280">
        <f t="shared" si="8"/>
        <v>5692</v>
      </c>
      <c r="AK15" s="281">
        <f t="shared" si="9"/>
        <v>46.545090797168356</v>
      </c>
      <c r="AL15" s="281">
        <f>(SUM('資源化量内訳'!D15,-'資源化量内訳'!Q15,-'資源化量内訳'!S15,-'資源化量内訳'!U15))/(SUM(AA15,J15))*100</f>
        <v>8.694983071714374</v>
      </c>
      <c r="AM15" s="280">
        <f>'ごみ処理量内訳'!AA15</f>
        <v>0</v>
      </c>
      <c r="AN15" s="280">
        <f>'ごみ処理量内訳'!AB15</f>
        <v>320</v>
      </c>
      <c r="AO15" s="280">
        <f>'ごみ処理量内訳'!AC15</f>
        <v>241</v>
      </c>
      <c r="AP15" s="280">
        <f t="shared" si="10"/>
        <v>561</v>
      </c>
    </row>
    <row r="16" spans="1:42" ht="12" customHeight="1">
      <c r="A16" s="282" t="s">
        <v>193</v>
      </c>
      <c r="B16" s="283" t="s">
        <v>557</v>
      </c>
      <c r="C16" s="282" t="s">
        <v>604</v>
      </c>
      <c r="D16" s="280">
        <v>38448</v>
      </c>
      <c r="E16" s="280">
        <v>38448</v>
      </c>
      <c r="F16" s="280">
        <v>0</v>
      </c>
      <c r="G16" s="280">
        <v>88</v>
      </c>
      <c r="H16" s="280">
        <f>SUM('ごみ搬入量内訳'!E16,+'ごみ搬入量内訳'!AD16)</f>
        <v>10568</v>
      </c>
      <c r="I16" s="280">
        <f>'ごみ搬入量内訳'!BC16</f>
        <v>1476</v>
      </c>
      <c r="J16" s="280">
        <f>'資源化量内訳'!BL16</f>
        <v>0</v>
      </c>
      <c r="K16" s="280">
        <f t="shared" si="3"/>
        <v>12044</v>
      </c>
      <c r="L16" s="280">
        <f t="shared" si="4"/>
        <v>858.2308643875521</v>
      </c>
      <c r="M16" s="280">
        <f>(SUM('ごみ搬入量内訳'!BR16,'ごみ処理概要'!J16))/'ごみ処理概要'!D16/365*1000000</f>
        <v>635.6209988655733</v>
      </c>
      <c r="N16" s="280">
        <f>'ごみ搬入量内訳'!CM16/'ごみ処理概要'!D16/365*1000000</f>
        <v>222.6098655219788</v>
      </c>
      <c r="O16" s="284">
        <f>'ごみ搬入量内訳'!DH16</f>
        <v>0</v>
      </c>
      <c r="P16" s="284">
        <f>'ごみ処理量内訳'!E16</f>
        <v>9524</v>
      </c>
      <c r="Q16" s="284">
        <f>'ごみ処理量内訳'!N16</f>
        <v>0</v>
      </c>
      <c r="R16" s="280">
        <f t="shared" si="5"/>
        <v>1483</v>
      </c>
      <c r="S16" s="284">
        <f>'ごみ処理量内訳'!G16</f>
        <v>788</v>
      </c>
      <c r="T16" s="284">
        <f>'ごみ処理量内訳'!L16</f>
        <v>0</v>
      </c>
      <c r="U16" s="284">
        <f>'ごみ処理量内訳'!H16</f>
        <v>695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1034</v>
      </c>
      <c r="AA16" s="280">
        <f t="shared" si="6"/>
        <v>12041</v>
      </c>
      <c r="AB16" s="281">
        <f t="shared" si="7"/>
        <v>100</v>
      </c>
      <c r="AC16" s="280">
        <f>'施設資源化量内訳'!X16</f>
        <v>0</v>
      </c>
      <c r="AD16" s="280">
        <f>'施設資源化量内訳'!AR16</f>
        <v>193</v>
      </c>
      <c r="AE16" s="280">
        <f>'施設資源化量内訳'!BL16</f>
        <v>695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0</v>
      </c>
      <c r="AJ16" s="280">
        <f t="shared" si="8"/>
        <v>888</v>
      </c>
      <c r="AK16" s="281">
        <f t="shared" si="9"/>
        <v>15.962129391246574</v>
      </c>
      <c r="AL16" s="281">
        <f>(SUM('資源化量内訳'!D16,-'資源化量内訳'!Q16,-'資源化量内訳'!S16,-'資源化量内訳'!U16))/(SUM(AA16,J16))*100</f>
        <v>15.962129391246574</v>
      </c>
      <c r="AM16" s="280">
        <f>'ごみ処理量内訳'!AA16</f>
        <v>0</v>
      </c>
      <c r="AN16" s="280">
        <f>'ごみ処理量内訳'!AB16</f>
        <v>1054</v>
      </c>
      <c r="AO16" s="280">
        <f>'ごみ処理量内訳'!AC16</f>
        <v>237</v>
      </c>
      <c r="AP16" s="280">
        <f t="shared" si="10"/>
        <v>1291</v>
      </c>
    </row>
    <row r="17" spans="1:42" ht="12" customHeight="1">
      <c r="A17" s="282" t="s">
        <v>193</v>
      </c>
      <c r="B17" s="283" t="s">
        <v>558</v>
      </c>
      <c r="C17" s="282" t="s">
        <v>605</v>
      </c>
      <c r="D17" s="280">
        <v>33168</v>
      </c>
      <c r="E17" s="280">
        <v>33168</v>
      </c>
      <c r="F17" s="280">
        <v>0</v>
      </c>
      <c r="G17" s="280">
        <v>112</v>
      </c>
      <c r="H17" s="280">
        <f>SUM('ごみ搬入量内訳'!E17,+'ごみ搬入量内訳'!AD17)</f>
        <v>8005</v>
      </c>
      <c r="I17" s="280">
        <f>'ごみ搬入量内訳'!BC17</f>
        <v>787</v>
      </c>
      <c r="J17" s="280">
        <f>'資源化量内訳'!BL17</f>
        <v>0</v>
      </c>
      <c r="K17" s="280">
        <f t="shared" si="3"/>
        <v>8792</v>
      </c>
      <c r="L17" s="280">
        <f t="shared" si="4"/>
        <v>726.232248941049</v>
      </c>
      <c r="M17" s="280">
        <f>(SUM('ごみ搬入量内訳'!BR17,'ごみ処理概要'!J17))/'ごみ処理概要'!D17/365*1000000</f>
        <v>479.00600677992986</v>
      </c>
      <c r="N17" s="280">
        <f>'ごみ搬入量内訳'!CM17/'ごみ処理概要'!D17/365*1000000</f>
        <v>247.22624216111913</v>
      </c>
      <c r="O17" s="284">
        <f>'ごみ搬入量内訳'!DH17</f>
        <v>0</v>
      </c>
      <c r="P17" s="284">
        <f>'ごみ処理量内訳'!E17</f>
        <v>7440</v>
      </c>
      <c r="Q17" s="284">
        <f>'ごみ処理量内訳'!N17</f>
        <v>0</v>
      </c>
      <c r="R17" s="280">
        <f t="shared" si="5"/>
        <v>1352</v>
      </c>
      <c r="S17" s="284">
        <f>'ごみ処理量内訳'!G17</f>
        <v>500</v>
      </c>
      <c r="T17" s="284">
        <f>'ごみ処理量内訳'!L17</f>
        <v>852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0</v>
      </c>
      <c r="AA17" s="280">
        <f t="shared" si="6"/>
        <v>8792</v>
      </c>
      <c r="AB17" s="281">
        <f t="shared" si="7"/>
        <v>100</v>
      </c>
      <c r="AC17" s="280">
        <f>'施設資源化量内訳'!X17</f>
        <v>0</v>
      </c>
      <c r="AD17" s="280">
        <f>'施設資源化量内訳'!AR17</f>
        <v>133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782</v>
      </c>
      <c r="AJ17" s="280">
        <f t="shared" si="8"/>
        <v>915</v>
      </c>
      <c r="AK17" s="281">
        <f t="shared" si="9"/>
        <v>10.407188353048227</v>
      </c>
      <c r="AL17" s="281">
        <f>(SUM('資源化量内訳'!D17,-'資源化量内訳'!Q17,-'資源化量内訳'!S17,-'資源化量内訳'!U17))/(SUM(AA17,J17))*100</f>
        <v>10.407188353048227</v>
      </c>
      <c r="AM17" s="280">
        <f>'ごみ処理量内訳'!AA17</f>
        <v>0</v>
      </c>
      <c r="AN17" s="280">
        <f>'ごみ処理量内訳'!AB17</f>
        <v>259</v>
      </c>
      <c r="AO17" s="280">
        <f>'ごみ処理量内訳'!AC17</f>
        <v>0</v>
      </c>
      <c r="AP17" s="280">
        <f t="shared" si="10"/>
        <v>259</v>
      </c>
    </row>
    <row r="18" spans="1:42" ht="12" customHeight="1">
      <c r="A18" s="282" t="s">
        <v>193</v>
      </c>
      <c r="B18" s="283" t="s">
        <v>559</v>
      </c>
      <c r="C18" s="282" t="s">
        <v>606</v>
      </c>
      <c r="D18" s="280">
        <v>63846</v>
      </c>
      <c r="E18" s="280">
        <v>63734</v>
      </c>
      <c r="F18" s="280">
        <v>112</v>
      </c>
      <c r="G18" s="280">
        <v>260</v>
      </c>
      <c r="H18" s="280">
        <f>SUM('ごみ搬入量内訳'!E18,+'ごみ搬入量内訳'!AD18)</f>
        <v>15875</v>
      </c>
      <c r="I18" s="280">
        <f>'ごみ搬入量内訳'!BC18</f>
        <v>1116</v>
      </c>
      <c r="J18" s="280">
        <f>'資源化量内訳'!BL18</f>
        <v>0</v>
      </c>
      <c r="K18" s="280">
        <f t="shared" si="3"/>
        <v>16991</v>
      </c>
      <c r="L18" s="280">
        <f t="shared" si="4"/>
        <v>729.1088702738911</v>
      </c>
      <c r="M18" s="280">
        <f>(SUM('ごみ搬入量内訳'!BR18,'ごみ処理概要'!J18))/'ごみ処理概要'!D18/365*1000000</f>
        <v>567.4613442706101</v>
      </c>
      <c r="N18" s="280">
        <f>'ごみ搬入量内訳'!CM18/'ごみ処理概要'!D18/365*1000000</f>
        <v>161.64752600328103</v>
      </c>
      <c r="O18" s="284">
        <f>'ごみ搬入量内訳'!DH18</f>
        <v>209</v>
      </c>
      <c r="P18" s="284">
        <f>'ごみ処理量内訳'!E18</f>
        <v>14351</v>
      </c>
      <c r="Q18" s="284">
        <f>'ごみ処理量内訳'!N18</f>
        <v>0</v>
      </c>
      <c r="R18" s="280">
        <f t="shared" si="5"/>
        <v>716</v>
      </c>
      <c r="S18" s="284">
        <f>'ごみ処理量内訳'!G18</f>
        <v>716</v>
      </c>
      <c r="T18" s="284">
        <f>'ごみ処理量内訳'!L18</f>
        <v>0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2061</v>
      </c>
      <c r="AA18" s="280">
        <f t="shared" si="6"/>
        <v>17128</v>
      </c>
      <c r="AB18" s="281">
        <f t="shared" si="7"/>
        <v>100</v>
      </c>
      <c r="AC18" s="280">
        <f>'施設資源化量内訳'!X18</f>
        <v>0</v>
      </c>
      <c r="AD18" s="280">
        <f>'施設資源化量内訳'!AR18</f>
        <v>446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0</v>
      </c>
      <c r="AJ18" s="280">
        <f t="shared" si="8"/>
        <v>446</v>
      </c>
      <c r="AK18" s="281">
        <f t="shared" si="9"/>
        <v>14.636851938346569</v>
      </c>
      <c r="AL18" s="281">
        <f>(SUM('資源化量内訳'!D18,-'資源化量内訳'!Q18,-'資源化量内訳'!S18,-'資源化量内訳'!U18))/(SUM(AA18,J18))*100</f>
        <v>14.636851938346569</v>
      </c>
      <c r="AM18" s="280">
        <f>'ごみ処理量内訳'!AA18</f>
        <v>0</v>
      </c>
      <c r="AN18" s="280">
        <f>'ごみ処理量内訳'!AB18</f>
        <v>1670</v>
      </c>
      <c r="AO18" s="280">
        <f>'ごみ処理量内訳'!AC18</f>
        <v>133</v>
      </c>
      <c r="AP18" s="280">
        <f t="shared" si="10"/>
        <v>1803</v>
      </c>
    </row>
    <row r="19" spans="1:42" ht="12" customHeight="1">
      <c r="A19" s="282" t="s">
        <v>193</v>
      </c>
      <c r="B19" s="283" t="s">
        <v>560</v>
      </c>
      <c r="C19" s="282" t="s">
        <v>607</v>
      </c>
      <c r="D19" s="280">
        <v>29450</v>
      </c>
      <c r="E19" s="280">
        <v>29450</v>
      </c>
      <c r="F19" s="280">
        <v>0</v>
      </c>
      <c r="G19" s="280">
        <v>211</v>
      </c>
      <c r="H19" s="280">
        <f>SUM('ごみ搬入量内訳'!E19,+'ごみ搬入量内訳'!AD19)</f>
        <v>8284</v>
      </c>
      <c r="I19" s="280">
        <f>'ごみ搬入量内訳'!BC19</f>
        <v>1071</v>
      </c>
      <c r="J19" s="280">
        <f>'資源化量内訳'!BL19</f>
        <v>0</v>
      </c>
      <c r="K19" s="280">
        <f t="shared" si="3"/>
        <v>9355</v>
      </c>
      <c r="L19" s="280">
        <f t="shared" si="4"/>
        <v>870.293276275089</v>
      </c>
      <c r="M19" s="280">
        <f>(SUM('ごみ搬入量内訳'!BR19,'ごみ処理概要'!J19))/'ごみ処理概要'!D19/365*1000000</f>
        <v>550.2709491359863</v>
      </c>
      <c r="N19" s="280">
        <f>'ごみ搬入量内訳'!CM19/'ごみ処理概要'!D19/365*1000000</f>
        <v>320.02232713910274</v>
      </c>
      <c r="O19" s="284">
        <f>'ごみ搬入量内訳'!DH19</f>
        <v>0</v>
      </c>
      <c r="P19" s="284">
        <f>'ごみ処理量内訳'!E19</f>
        <v>0</v>
      </c>
      <c r="Q19" s="284">
        <f>'ごみ処理量内訳'!N19</f>
        <v>0</v>
      </c>
      <c r="R19" s="280">
        <f t="shared" si="5"/>
        <v>9355</v>
      </c>
      <c r="S19" s="284">
        <f>'ごみ処理量内訳'!G19</f>
        <v>0</v>
      </c>
      <c r="T19" s="284">
        <f>'ごみ処理量内訳'!L19</f>
        <v>1076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8279</v>
      </c>
      <c r="Y19" s="284">
        <f>'ごみ処理量内訳'!M19</f>
        <v>0</v>
      </c>
      <c r="Z19" s="280">
        <f>'資源化量内訳'!X19</f>
        <v>0</v>
      </c>
      <c r="AA19" s="280">
        <f t="shared" si="6"/>
        <v>9355</v>
      </c>
      <c r="AB19" s="281">
        <f t="shared" si="7"/>
        <v>100</v>
      </c>
      <c r="AC19" s="280">
        <f>'施設資源化量内訳'!X19</f>
        <v>0</v>
      </c>
      <c r="AD19" s="280">
        <f>'施設資源化量内訳'!AR19</f>
        <v>0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3943</v>
      </c>
      <c r="AI19" s="280">
        <f>'施設資源化量内訳'!EN19</f>
        <v>942</v>
      </c>
      <c r="AJ19" s="280">
        <f t="shared" si="8"/>
        <v>4885</v>
      </c>
      <c r="AK19" s="281">
        <f t="shared" si="9"/>
        <v>52.21806520577231</v>
      </c>
      <c r="AL19" s="281">
        <f>(SUM('資源化量内訳'!D19,-'資源化量内訳'!Q19,-'資源化量内訳'!S19,-'資源化量内訳'!U19))/(SUM(AA19,J19))*100</f>
        <v>10.069481560662748</v>
      </c>
      <c r="AM19" s="280">
        <f>'ごみ処理量内訳'!AA19</f>
        <v>0</v>
      </c>
      <c r="AN19" s="280">
        <f>'ごみ処理量内訳'!AB19</f>
        <v>0</v>
      </c>
      <c r="AO19" s="280">
        <f>'ごみ処理量内訳'!AC19</f>
        <v>294</v>
      </c>
      <c r="AP19" s="280">
        <f t="shared" si="10"/>
        <v>294</v>
      </c>
    </row>
    <row r="20" spans="1:42" ht="12" customHeight="1">
      <c r="A20" s="282" t="s">
        <v>193</v>
      </c>
      <c r="B20" s="283" t="s">
        <v>561</v>
      </c>
      <c r="C20" s="282" t="s">
        <v>608</v>
      </c>
      <c r="D20" s="280">
        <v>95472</v>
      </c>
      <c r="E20" s="280">
        <v>95472</v>
      </c>
      <c r="F20" s="280">
        <v>0</v>
      </c>
      <c r="G20" s="280">
        <v>259</v>
      </c>
      <c r="H20" s="280">
        <f>SUM('ごみ搬入量内訳'!E20,+'ごみ搬入量内訳'!AD20)</f>
        <v>25650</v>
      </c>
      <c r="I20" s="280">
        <f>'ごみ搬入量内訳'!BC20</f>
        <v>4236</v>
      </c>
      <c r="J20" s="280">
        <f>'資源化量内訳'!BL20</f>
        <v>688</v>
      </c>
      <c r="K20" s="280">
        <f t="shared" si="3"/>
        <v>30574</v>
      </c>
      <c r="L20" s="280">
        <f t="shared" si="4"/>
        <v>877.3712037209217</v>
      </c>
      <c r="M20" s="280">
        <f>(SUM('ごみ搬入量内訳'!BR20,'ごみ処理概要'!J20))/'ごみ処理概要'!D20/365*1000000</f>
        <v>524.0007254511687</v>
      </c>
      <c r="N20" s="280">
        <f>'ごみ搬入量内訳'!CM20/'ごみ処理概要'!D20/365*1000000</f>
        <v>353.37047826975305</v>
      </c>
      <c r="O20" s="284">
        <f>'ごみ搬入量内訳'!DH20</f>
        <v>0</v>
      </c>
      <c r="P20" s="284">
        <f>'ごみ処理量内訳'!E20</f>
        <v>22546</v>
      </c>
      <c r="Q20" s="284">
        <f>'ごみ処理量内訳'!N20</f>
        <v>0</v>
      </c>
      <c r="R20" s="280">
        <f t="shared" si="5"/>
        <v>7342</v>
      </c>
      <c r="S20" s="284">
        <f>'ごみ処理量内訳'!G20</f>
        <v>2717</v>
      </c>
      <c r="T20" s="284">
        <f>'ごみ処理量内訳'!L20</f>
        <v>4573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10</v>
      </c>
      <c r="Y20" s="284">
        <f>'ごみ処理量内訳'!M20</f>
        <v>42</v>
      </c>
      <c r="Z20" s="280">
        <f>'資源化量内訳'!X20</f>
        <v>8</v>
      </c>
      <c r="AA20" s="280">
        <f t="shared" si="6"/>
        <v>29896</v>
      </c>
      <c r="AB20" s="281">
        <f t="shared" si="7"/>
        <v>100</v>
      </c>
      <c r="AC20" s="280">
        <f>'施設資源化量内訳'!X20</f>
        <v>0</v>
      </c>
      <c r="AD20" s="280">
        <f>'施設資源化量内訳'!AR20</f>
        <v>708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10</v>
      </c>
      <c r="AI20" s="280">
        <f>'施設資源化量内訳'!EN20</f>
        <v>3402</v>
      </c>
      <c r="AJ20" s="280">
        <f t="shared" si="8"/>
        <v>4120</v>
      </c>
      <c r="AK20" s="281">
        <f t="shared" si="9"/>
        <v>15.746795710175254</v>
      </c>
      <c r="AL20" s="281">
        <f>(SUM('資源化量内訳'!D20,-'資源化量内訳'!Q20,-'資源化量内訳'!S20,-'資源化量内訳'!U20))/(SUM(AA20,J20))*100</f>
        <v>15.746795710175254</v>
      </c>
      <c r="AM20" s="280">
        <f>'ごみ処理量内訳'!AA20</f>
        <v>0</v>
      </c>
      <c r="AN20" s="280">
        <f>'ごみ処理量内訳'!AB20</f>
        <v>3298</v>
      </c>
      <c r="AO20" s="280">
        <f>'ごみ処理量内訳'!AC20</f>
        <v>42</v>
      </c>
      <c r="AP20" s="280">
        <f t="shared" si="10"/>
        <v>3340</v>
      </c>
    </row>
    <row r="21" spans="1:42" ht="12" customHeight="1">
      <c r="A21" s="282" t="s">
        <v>193</v>
      </c>
      <c r="B21" s="283" t="s">
        <v>562</v>
      </c>
      <c r="C21" s="282" t="s">
        <v>609</v>
      </c>
      <c r="D21" s="280">
        <v>54356</v>
      </c>
      <c r="E21" s="280">
        <v>54356</v>
      </c>
      <c r="F21" s="280">
        <v>0</v>
      </c>
      <c r="G21" s="280">
        <v>173</v>
      </c>
      <c r="H21" s="280">
        <f>SUM('ごみ搬入量内訳'!E21,+'ごみ搬入量内訳'!AD21)</f>
        <v>12369</v>
      </c>
      <c r="I21" s="280">
        <f>'ごみ搬入量内訳'!BC21</f>
        <v>160</v>
      </c>
      <c r="J21" s="280">
        <f>'資源化量内訳'!BL21</f>
        <v>1165</v>
      </c>
      <c r="K21" s="280">
        <f t="shared" si="3"/>
        <v>13694</v>
      </c>
      <c r="L21" s="280">
        <f t="shared" si="4"/>
        <v>690.2238615640975</v>
      </c>
      <c r="M21" s="280">
        <f>(SUM('ごみ搬入量内訳'!BR21,'ごみ処理概要'!J21))/'ごみ処理概要'!D21/365*1000000</f>
        <v>602.5219834334176</v>
      </c>
      <c r="N21" s="280">
        <f>'ごみ搬入量内訳'!CM21/'ごみ処理概要'!D21/365*1000000</f>
        <v>87.70187813067983</v>
      </c>
      <c r="O21" s="284">
        <f>'ごみ搬入量内訳'!DH21</f>
        <v>0</v>
      </c>
      <c r="P21" s="284">
        <f>'ごみ処理量内訳'!E21</f>
        <v>11135</v>
      </c>
      <c r="Q21" s="284">
        <f>'ごみ処理量内訳'!N21</f>
        <v>0</v>
      </c>
      <c r="R21" s="280">
        <f t="shared" si="5"/>
        <v>1378</v>
      </c>
      <c r="S21" s="284">
        <f>'ごみ処理量内訳'!G21</f>
        <v>240</v>
      </c>
      <c r="T21" s="284">
        <f>'ごみ処理量内訳'!L21</f>
        <v>1138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0</v>
      </c>
      <c r="Z21" s="280">
        <f>'資源化量内訳'!X21</f>
        <v>16</v>
      </c>
      <c r="AA21" s="280">
        <f t="shared" si="6"/>
        <v>12529</v>
      </c>
      <c r="AB21" s="281">
        <f t="shared" si="7"/>
        <v>100</v>
      </c>
      <c r="AC21" s="280">
        <f>'施設資源化量内訳'!X21</f>
        <v>0</v>
      </c>
      <c r="AD21" s="280">
        <f>'施設資源化量内訳'!AR21</f>
        <v>72</v>
      </c>
      <c r="AE21" s="280">
        <f>'施設資源化量内訳'!BL21</f>
        <v>0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838</v>
      </c>
      <c r="AJ21" s="280">
        <f t="shared" si="8"/>
        <v>910</v>
      </c>
      <c r="AK21" s="281">
        <f t="shared" si="9"/>
        <v>15.269461077844312</v>
      </c>
      <c r="AL21" s="281">
        <f>(SUM('資源化量内訳'!D21,-'資源化量内訳'!Q21,-'資源化量内訳'!S21,-'資源化量内訳'!U21))/(SUM(AA21,J21))*100</f>
        <v>15.269461077844312</v>
      </c>
      <c r="AM21" s="280">
        <f>'ごみ処理量内訳'!AA21</f>
        <v>0</v>
      </c>
      <c r="AN21" s="280">
        <f>'ごみ処理量内訳'!AB21</f>
        <v>1351</v>
      </c>
      <c r="AO21" s="280">
        <f>'ごみ処理量内訳'!AC21</f>
        <v>321</v>
      </c>
      <c r="AP21" s="280">
        <f t="shared" si="10"/>
        <v>1672</v>
      </c>
    </row>
    <row r="22" spans="1:42" ht="12" customHeight="1">
      <c r="A22" s="282" t="s">
        <v>193</v>
      </c>
      <c r="B22" s="283" t="s">
        <v>563</v>
      </c>
      <c r="C22" s="282" t="s">
        <v>610</v>
      </c>
      <c r="D22" s="280">
        <v>19993</v>
      </c>
      <c r="E22" s="280">
        <v>19993</v>
      </c>
      <c r="F22" s="280">
        <v>0</v>
      </c>
      <c r="G22" s="280">
        <v>48</v>
      </c>
      <c r="H22" s="280">
        <f>SUM('ごみ搬入量内訳'!E22,+'ごみ搬入量内訳'!AD22)</f>
        <v>3904</v>
      </c>
      <c r="I22" s="280">
        <f>'ごみ搬入量内訳'!BC22</f>
        <v>444</v>
      </c>
      <c r="J22" s="280">
        <f>'資源化量内訳'!BL22</f>
        <v>99</v>
      </c>
      <c r="K22" s="280">
        <f t="shared" si="3"/>
        <v>4447</v>
      </c>
      <c r="L22" s="280">
        <f t="shared" si="4"/>
        <v>609.3913691709907</v>
      </c>
      <c r="M22" s="280">
        <f>(SUM('ごみ搬入量内訳'!BR22,'ごみ処理概要'!J22))/'ごみ処理概要'!D22/365*1000000</f>
        <v>507.02677443954695</v>
      </c>
      <c r="N22" s="280">
        <f>'ごみ搬入量内訳'!CM22/'ごみ処理概要'!D22/365*1000000</f>
        <v>102.36459473144367</v>
      </c>
      <c r="O22" s="284">
        <f>'ごみ搬入量内訳'!DH22</f>
        <v>624</v>
      </c>
      <c r="P22" s="284">
        <f>'ごみ処理量内訳'!E22</f>
        <v>4015</v>
      </c>
      <c r="Q22" s="284">
        <f>'ごみ処理量内訳'!N22</f>
        <v>0</v>
      </c>
      <c r="R22" s="280">
        <f t="shared" si="5"/>
        <v>418</v>
      </c>
      <c r="S22" s="284">
        <f>'ごみ処理量内訳'!G22</f>
        <v>418</v>
      </c>
      <c r="T22" s="284">
        <f>'ごみ処理量内訳'!L22</f>
        <v>0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214</v>
      </c>
      <c r="AA22" s="280">
        <f t="shared" si="6"/>
        <v>4647</v>
      </c>
      <c r="AB22" s="281">
        <f t="shared" si="7"/>
        <v>100</v>
      </c>
      <c r="AC22" s="280">
        <f>'施設資源化量内訳'!X22</f>
        <v>0</v>
      </c>
      <c r="AD22" s="280">
        <f>'施設資源化量内訳'!AR22</f>
        <v>268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0</v>
      </c>
      <c r="AJ22" s="280">
        <f t="shared" si="8"/>
        <v>268</v>
      </c>
      <c r="AK22" s="281">
        <f t="shared" si="9"/>
        <v>12.24188790560472</v>
      </c>
      <c r="AL22" s="281">
        <f>(SUM('資源化量内訳'!D22,-'資源化量内訳'!Q22,-'資源化量内訳'!S22,-'資源化量内訳'!U22))/(SUM(AA22,J22))*100</f>
        <v>12.24188790560472</v>
      </c>
      <c r="AM22" s="280">
        <f>'ごみ処理量内訳'!AA22</f>
        <v>0</v>
      </c>
      <c r="AN22" s="280">
        <f>'ごみ処理量内訳'!AB22</f>
        <v>467</v>
      </c>
      <c r="AO22" s="280">
        <f>'ごみ処理量内訳'!AC22</f>
        <v>65</v>
      </c>
      <c r="AP22" s="280">
        <f t="shared" si="10"/>
        <v>532</v>
      </c>
    </row>
    <row r="23" spans="1:42" ht="12" customHeight="1">
      <c r="A23" s="282" t="s">
        <v>193</v>
      </c>
      <c r="B23" s="283" t="s">
        <v>564</v>
      </c>
      <c r="C23" s="282" t="s">
        <v>611</v>
      </c>
      <c r="D23" s="280">
        <v>12306</v>
      </c>
      <c r="E23" s="280">
        <v>12306</v>
      </c>
      <c r="F23" s="280">
        <v>0</v>
      </c>
      <c r="G23" s="280">
        <v>47</v>
      </c>
      <c r="H23" s="280">
        <f>SUM('ごみ搬入量内訳'!E23,+'ごみ搬入量内訳'!AD23)</f>
        <v>2416</v>
      </c>
      <c r="I23" s="280">
        <f>'ごみ搬入量内訳'!BC23</f>
        <v>162</v>
      </c>
      <c r="J23" s="280">
        <f>'資源化量内訳'!BL23</f>
        <v>0</v>
      </c>
      <c r="K23" s="280">
        <f t="shared" si="3"/>
        <v>2578</v>
      </c>
      <c r="L23" s="280">
        <f t="shared" si="4"/>
        <v>573.9487809710822</v>
      </c>
      <c r="M23" s="280">
        <f>(SUM('ごみ搬入量内訳'!BR23,'ごみ処理概要'!J23))/'ごみ処理概要'!D23/365*1000000</f>
        <v>469.9790056749241</v>
      </c>
      <c r="N23" s="280">
        <f>'ごみ搬入量内訳'!CM23/'ごみ処理概要'!D23/365*1000000</f>
        <v>103.969775296158</v>
      </c>
      <c r="O23" s="284">
        <f>'ごみ搬入量内訳'!DH23</f>
        <v>0</v>
      </c>
      <c r="P23" s="284">
        <f>'ごみ処理量内訳'!E23</f>
        <v>1838</v>
      </c>
      <c r="Q23" s="284">
        <f>'ごみ処理量内訳'!N23</f>
        <v>0</v>
      </c>
      <c r="R23" s="280">
        <f t="shared" si="5"/>
        <v>212</v>
      </c>
      <c r="S23" s="284">
        <f>'ごみ処理量内訳'!G23</f>
        <v>212</v>
      </c>
      <c r="T23" s="284">
        <f>'ごみ処理量内訳'!L23</f>
        <v>0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604</v>
      </c>
      <c r="AA23" s="280">
        <f t="shared" si="6"/>
        <v>2654</v>
      </c>
      <c r="AB23" s="281">
        <f t="shared" si="7"/>
        <v>100</v>
      </c>
      <c r="AC23" s="280">
        <f>'施設資源化量内訳'!X23</f>
        <v>0</v>
      </c>
      <c r="AD23" s="280">
        <f>'施設資源化量内訳'!AR23</f>
        <v>196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0</v>
      </c>
      <c r="AJ23" s="280">
        <f t="shared" si="8"/>
        <v>196</v>
      </c>
      <c r="AK23" s="281">
        <f t="shared" si="9"/>
        <v>30.143180105501134</v>
      </c>
      <c r="AL23" s="281">
        <f>(SUM('資源化量内訳'!D23,-'資源化量内訳'!Q23,-'資源化量内訳'!S23,-'資源化量内訳'!U23))/(SUM(AA23,J23))*100</f>
        <v>30.143180105501134</v>
      </c>
      <c r="AM23" s="280">
        <f>'ごみ処理量内訳'!AA23</f>
        <v>0</v>
      </c>
      <c r="AN23" s="280">
        <f>'ごみ処理量内訳'!AB23</f>
        <v>210</v>
      </c>
      <c r="AO23" s="280">
        <f>'ごみ処理量内訳'!AC23</f>
        <v>45</v>
      </c>
      <c r="AP23" s="280">
        <f t="shared" si="10"/>
        <v>255</v>
      </c>
    </row>
    <row r="24" spans="1:42" ht="12" customHeight="1">
      <c r="A24" s="282" t="s">
        <v>193</v>
      </c>
      <c r="B24" s="283" t="s">
        <v>565</v>
      </c>
      <c r="C24" s="282" t="s">
        <v>612</v>
      </c>
      <c r="D24" s="280">
        <v>5661</v>
      </c>
      <c r="E24" s="280">
        <v>5661</v>
      </c>
      <c r="F24" s="280">
        <v>0</v>
      </c>
      <c r="G24" s="280">
        <v>9</v>
      </c>
      <c r="H24" s="280">
        <f>SUM('ごみ搬入量内訳'!E24,+'ごみ搬入量内訳'!AD24)</f>
        <v>953</v>
      </c>
      <c r="I24" s="280">
        <f>'ごみ搬入量内訳'!BC24</f>
        <v>160</v>
      </c>
      <c r="J24" s="280">
        <f>'資源化量内訳'!BL24</f>
        <v>171</v>
      </c>
      <c r="K24" s="280">
        <f t="shared" si="3"/>
        <v>1284</v>
      </c>
      <c r="L24" s="280">
        <f t="shared" si="4"/>
        <v>621.4110968341428</v>
      </c>
      <c r="M24" s="280">
        <f>(SUM('ごみ搬入量内訳'!BR24,'ごみ処理概要'!J24))/'ごみ処理概要'!D24/365*1000000</f>
        <v>456.8629870805536</v>
      </c>
      <c r="N24" s="280">
        <f>'ごみ搬入量内訳'!CM24/'ごみ処理概要'!D24/365*1000000</f>
        <v>164.54810975358922</v>
      </c>
      <c r="O24" s="284">
        <f>'ごみ搬入量内訳'!DH24</f>
        <v>0</v>
      </c>
      <c r="P24" s="284">
        <f>'ごみ処理量内訳'!E24</f>
        <v>985</v>
      </c>
      <c r="Q24" s="284">
        <f>'ごみ処理量内訳'!N24</f>
        <v>0</v>
      </c>
      <c r="R24" s="280">
        <f t="shared" si="5"/>
        <v>74</v>
      </c>
      <c r="S24" s="284">
        <f>'ごみ処理量内訳'!G24</f>
        <v>73</v>
      </c>
      <c r="T24" s="284">
        <f>'ごみ処理量内訳'!L24</f>
        <v>1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54</v>
      </c>
      <c r="AA24" s="280">
        <f t="shared" si="6"/>
        <v>1113</v>
      </c>
      <c r="AB24" s="281">
        <f t="shared" si="7"/>
        <v>100</v>
      </c>
      <c r="AC24" s="280">
        <f>'施設資源化量内訳'!X24</f>
        <v>0</v>
      </c>
      <c r="AD24" s="280">
        <f>'施設資源化量内訳'!AR24</f>
        <v>27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1</v>
      </c>
      <c r="AJ24" s="280">
        <f t="shared" si="8"/>
        <v>28</v>
      </c>
      <c r="AK24" s="281">
        <f t="shared" si="9"/>
        <v>19.70404984423676</v>
      </c>
      <c r="AL24" s="281">
        <f>(SUM('資源化量内訳'!D24,-'資源化量内訳'!Q24,-'資源化量内訳'!S24,-'資源化量内訳'!U24))/(SUM(AA24,J24))*100</f>
        <v>19.70404984423676</v>
      </c>
      <c r="AM24" s="280">
        <f>'ごみ処理量内訳'!AA24</f>
        <v>0</v>
      </c>
      <c r="AN24" s="280">
        <f>'ごみ処理量内訳'!AB24</f>
        <v>151</v>
      </c>
      <c r="AO24" s="280">
        <f>'ごみ処理量内訳'!AC24</f>
        <v>35</v>
      </c>
      <c r="AP24" s="280">
        <f t="shared" si="10"/>
        <v>186</v>
      </c>
    </row>
    <row r="25" spans="1:42" ht="12" customHeight="1">
      <c r="A25" s="282" t="s">
        <v>193</v>
      </c>
      <c r="B25" s="283" t="s">
        <v>566</v>
      </c>
      <c r="C25" s="282" t="s">
        <v>613</v>
      </c>
      <c r="D25" s="280">
        <v>10811</v>
      </c>
      <c r="E25" s="280">
        <v>10811</v>
      </c>
      <c r="F25" s="280">
        <v>0</v>
      </c>
      <c r="G25" s="280">
        <v>65</v>
      </c>
      <c r="H25" s="280">
        <f>SUM('ごみ搬入量内訳'!E25,+'ごみ搬入量内訳'!AD25)</f>
        <v>2204</v>
      </c>
      <c r="I25" s="280">
        <f>'ごみ搬入量内訳'!BC25</f>
        <v>101</v>
      </c>
      <c r="J25" s="280">
        <f>'資源化量内訳'!BL25</f>
        <v>350</v>
      </c>
      <c r="K25" s="280">
        <f t="shared" si="3"/>
        <v>2655</v>
      </c>
      <c r="L25" s="280">
        <f t="shared" si="4"/>
        <v>672.8306912163283</v>
      </c>
      <c r="M25" s="280">
        <f>(SUM('ごみ搬入量内訳'!BR25,'ごみ処理概要'!J25))/'ごみ処理概要'!D25/365*1000000</f>
        <v>481.7518433153447</v>
      </c>
      <c r="N25" s="280">
        <f>'ごみ搬入量内訳'!CM25/'ごみ処理概要'!D25/365*1000000</f>
        <v>191.07884790098362</v>
      </c>
      <c r="O25" s="284">
        <f>'ごみ搬入量内訳'!DH25</f>
        <v>0</v>
      </c>
      <c r="P25" s="284">
        <f>'ごみ処理量内訳'!E25</f>
        <v>2067</v>
      </c>
      <c r="Q25" s="284">
        <f>'ごみ処理量内訳'!N25</f>
        <v>0</v>
      </c>
      <c r="R25" s="280">
        <f t="shared" si="5"/>
        <v>111</v>
      </c>
      <c r="S25" s="284">
        <f>'ごみ処理量内訳'!G25</f>
        <v>50</v>
      </c>
      <c r="T25" s="284">
        <f>'ごみ処理量内訳'!L25</f>
        <v>61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127</v>
      </c>
      <c r="AA25" s="280">
        <f t="shared" si="6"/>
        <v>2305</v>
      </c>
      <c r="AB25" s="281">
        <f t="shared" si="7"/>
        <v>100</v>
      </c>
      <c r="AC25" s="280">
        <f>'施設資源化量内訳'!X25</f>
        <v>185</v>
      </c>
      <c r="AD25" s="280">
        <f>'施設資源化量内訳'!AR25</f>
        <v>14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61</v>
      </c>
      <c r="AJ25" s="280">
        <f t="shared" si="8"/>
        <v>260</v>
      </c>
      <c r="AK25" s="281">
        <f t="shared" si="9"/>
        <v>27.75894538606403</v>
      </c>
      <c r="AL25" s="281">
        <f>(SUM('資源化量内訳'!D25,-'資源化量内訳'!Q25,-'資源化量内訳'!S25,-'資源化量内訳'!U25))/(SUM(AA25,J25))*100</f>
        <v>25.160075329566855</v>
      </c>
      <c r="AM25" s="280">
        <f>'ごみ処理量内訳'!AA25</f>
        <v>0</v>
      </c>
      <c r="AN25" s="280">
        <f>'ごみ処理量内訳'!AB25</f>
        <v>0</v>
      </c>
      <c r="AO25" s="280">
        <f>'ごみ処理量内訳'!AC25</f>
        <v>0</v>
      </c>
      <c r="AP25" s="280">
        <f t="shared" si="10"/>
        <v>0</v>
      </c>
    </row>
    <row r="26" spans="1:42" ht="12" customHeight="1">
      <c r="A26" s="282" t="s">
        <v>193</v>
      </c>
      <c r="B26" s="283" t="s">
        <v>567</v>
      </c>
      <c r="C26" s="282" t="s">
        <v>614</v>
      </c>
      <c r="D26" s="280">
        <v>17284</v>
      </c>
      <c r="E26" s="280">
        <v>17284</v>
      </c>
      <c r="F26" s="280">
        <v>0</v>
      </c>
      <c r="G26" s="280">
        <v>128</v>
      </c>
      <c r="H26" s="280">
        <f>SUM('ごみ搬入量内訳'!E26,+'ごみ搬入量内訳'!AD26)</f>
        <v>3987</v>
      </c>
      <c r="I26" s="280">
        <f>'ごみ搬入量内訳'!BC26</f>
        <v>322</v>
      </c>
      <c r="J26" s="280">
        <f>'資源化量内訳'!BL26</f>
        <v>0</v>
      </c>
      <c r="K26" s="280">
        <f t="shared" si="3"/>
        <v>4309</v>
      </c>
      <c r="L26" s="280">
        <f t="shared" si="4"/>
        <v>683.0293596421427</v>
      </c>
      <c r="M26" s="280">
        <f>(SUM('ごみ搬入量内訳'!BR26,'ごみ処理概要'!J26))/'ごみ処理概要'!D26/365*1000000</f>
        <v>557.9631807705598</v>
      </c>
      <c r="N26" s="280">
        <f>'ごみ搬入量内訳'!CM26/'ごみ処理概要'!D26/365*1000000</f>
        <v>125.06617887158286</v>
      </c>
      <c r="O26" s="284">
        <f>'ごみ搬入量内訳'!DH26</f>
        <v>0</v>
      </c>
      <c r="P26" s="284">
        <f>'ごみ処理量内訳'!E26</f>
        <v>3874</v>
      </c>
      <c r="Q26" s="284">
        <f>'ごみ処理量内訳'!N26</f>
        <v>0</v>
      </c>
      <c r="R26" s="280">
        <f t="shared" si="5"/>
        <v>244</v>
      </c>
      <c r="S26" s="284">
        <f>'ごみ処理量内訳'!G26</f>
        <v>111</v>
      </c>
      <c r="T26" s="284">
        <f>'ごみ処理量内訳'!L26</f>
        <v>133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0</v>
      </c>
      <c r="Z26" s="280">
        <f>'資源化量内訳'!X26</f>
        <v>191</v>
      </c>
      <c r="AA26" s="280">
        <f t="shared" si="6"/>
        <v>4309</v>
      </c>
      <c r="AB26" s="281">
        <f t="shared" si="7"/>
        <v>100</v>
      </c>
      <c r="AC26" s="280">
        <f>'施設資源化量内訳'!X26</f>
        <v>345</v>
      </c>
      <c r="AD26" s="280">
        <f>'施設資源化量内訳'!AR26</f>
        <v>31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133</v>
      </c>
      <c r="AJ26" s="280">
        <f t="shared" si="8"/>
        <v>509</v>
      </c>
      <c r="AK26" s="281">
        <f t="shared" si="9"/>
        <v>16.245068461359942</v>
      </c>
      <c r="AL26" s="281">
        <f>(SUM('資源化量内訳'!D26,-'資源化量内訳'!Q26,-'資源化量内訳'!S26,-'資源化量内訳'!U26))/(SUM(AA26,J26))*100</f>
        <v>13.251334416337897</v>
      </c>
      <c r="AM26" s="280">
        <f>'ごみ処理量内訳'!AA26</f>
        <v>0</v>
      </c>
      <c r="AN26" s="280">
        <f>'ごみ処理量内訳'!AB26</f>
        <v>0</v>
      </c>
      <c r="AO26" s="280">
        <f>'ごみ処理量内訳'!AC26</f>
        <v>0</v>
      </c>
      <c r="AP26" s="280">
        <f t="shared" si="10"/>
        <v>0</v>
      </c>
    </row>
    <row r="27" spans="1:42" ht="12" customHeight="1">
      <c r="A27" s="282" t="s">
        <v>193</v>
      </c>
      <c r="B27" s="283" t="s">
        <v>568</v>
      </c>
      <c r="C27" s="282" t="s">
        <v>615</v>
      </c>
      <c r="D27" s="280">
        <v>11928</v>
      </c>
      <c r="E27" s="280">
        <v>11928</v>
      </c>
      <c r="F27" s="280">
        <v>0</v>
      </c>
      <c r="G27" s="280">
        <v>47</v>
      </c>
      <c r="H27" s="280">
        <f>SUM('ごみ搬入量内訳'!E27,+'ごみ搬入量内訳'!AD27)</f>
        <v>1706</v>
      </c>
      <c r="I27" s="280">
        <f>'ごみ搬入量内訳'!BC27</f>
        <v>116</v>
      </c>
      <c r="J27" s="280">
        <f>'資源化量内訳'!BL27</f>
        <v>0</v>
      </c>
      <c r="K27" s="280">
        <f t="shared" si="3"/>
        <v>1822</v>
      </c>
      <c r="L27" s="280">
        <f t="shared" si="4"/>
        <v>418.49269130766334</v>
      </c>
      <c r="M27" s="280">
        <f>(SUM('ごみ搬入量内訳'!BR27,'ごみ処理概要'!J27))/'ごみ処理概要'!D27/365*1000000</f>
        <v>317.889069577281</v>
      </c>
      <c r="N27" s="280">
        <f>'ごみ搬入量内訳'!CM27/'ごみ処理概要'!D27/365*1000000</f>
        <v>100.60362173038229</v>
      </c>
      <c r="O27" s="284">
        <f>'ごみ搬入量内訳'!DH27</f>
        <v>0</v>
      </c>
      <c r="P27" s="284">
        <f>'ごみ処理量内訳'!E27</f>
        <v>1619</v>
      </c>
      <c r="Q27" s="284">
        <f>'ごみ処理量内訳'!N27</f>
        <v>0</v>
      </c>
      <c r="R27" s="280">
        <f t="shared" si="5"/>
        <v>81</v>
      </c>
      <c r="S27" s="284">
        <f>'ごみ処理量内訳'!G27</f>
        <v>53</v>
      </c>
      <c r="T27" s="284">
        <f>'ごみ処理量内訳'!L27</f>
        <v>28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0</v>
      </c>
      <c r="Y27" s="284">
        <f>'ごみ処理量内訳'!M27</f>
        <v>0</v>
      </c>
      <c r="Z27" s="280">
        <f>'資源化量内訳'!X27</f>
        <v>122</v>
      </c>
      <c r="AA27" s="280">
        <f t="shared" si="6"/>
        <v>1822</v>
      </c>
      <c r="AB27" s="281">
        <f t="shared" si="7"/>
        <v>100</v>
      </c>
      <c r="AC27" s="280">
        <f>'施設資源化量内訳'!X27</f>
        <v>144</v>
      </c>
      <c r="AD27" s="280">
        <f>'施設資源化量内訳'!AR27</f>
        <v>16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0</v>
      </c>
      <c r="AI27" s="280">
        <f>'施設資源化量内訳'!EN27</f>
        <v>28</v>
      </c>
      <c r="AJ27" s="280">
        <f t="shared" si="8"/>
        <v>188</v>
      </c>
      <c r="AK27" s="281">
        <f t="shared" si="9"/>
        <v>17.014270032930845</v>
      </c>
      <c r="AL27" s="281">
        <f>(SUM('資源化量内訳'!D27,-'資源化量内訳'!Q27,-'資源化量内訳'!S27,-'資源化量内訳'!U27))/(SUM(AA27,J27))*100</f>
        <v>14.050493962678376</v>
      </c>
      <c r="AM27" s="280">
        <f>'ごみ処理量内訳'!AA27</f>
        <v>0</v>
      </c>
      <c r="AN27" s="280">
        <f>'ごみ処理量内訳'!AB27</f>
        <v>0</v>
      </c>
      <c r="AO27" s="280">
        <f>'ごみ処理量内訳'!AC27</f>
        <v>0</v>
      </c>
      <c r="AP27" s="280">
        <f t="shared" si="10"/>
        <v>0</v>
      </c>
    </row>
    <row r="28" spans="1:42" ht="12" customHeight="1">
      <c r="A28" s="282" t="s">
        <v>193</v>
      </c>
      <c r="B28" s="283" t="s">
        <v>569</v>
      </c>
      <c r="C28" s="282" t="s">
        <v>616</v>
      </c>
      <c r="D28" s="280">
        <v>30892</v>
      </c>
      <c r="E28" s="280">
        <v>30892</v>
      </c>
      <c r="F28" s="280">
        <v>0</v>
      </c>
      <c r="G28" s="280">
        <v>101</v>
      </c>
      <c r="H28" s="280">
        <f>SUM('ごみ搬入量内訳'!E28,+'ごみ搬入量内訳'!AD28)</f>
        <v>8438</v>
      </c>
      <c r="I28" s="280">
        <f>'ごみ搬入量内訳'!BC28</f>
        <v>440</v>
      </c>
      <c r="J28" s="280">
        <f>'資源化量内訳'!BL28</f>
        <v>379</v>
      </c>
      <c r="K28" s="280">
        <f t="shared" si="3"/>
        <v>9257</v>
      </c>
      <c r="L28" s="280">
        <f t="shared" si="4"/>
        <v>820.9777235406073</v>
      </c>
      <c r="M28" s="280">
        <f>(SUM('ごみ搬入量内訳'!BR28,'ごみ処理概要'!J28))/'ごみ処理概要'!D28/365*1000000</f>
        <v>595.3574006836012</v>
      </c>
      <c r="N28" s="280">
        <f>'ごみ搬入量内訳'!CM28/'ごみ処理概要'!D28/365*1000000</f>
        <v>225.62032285700602</v>
      </c>
      <c r="O28" s="284">
        <f>'ごみ搬入量内訳'!DH28</f>
        <v>0</v>
      </c>
      <c r="P28" s="284">
        <f>'ごみ処理量内訳'!E28</f>
        <v>7336</v>
      </c>
      <c r="Q28" s="284">
        <f>'ごみ処理量内訳'!N28</f>
        <v>385</v>
      </c>
      <c r="R28" s="280">
        <f t="shared" si="5"/>
        <v>1147</v>
      </c>
      <c r="S28" s="284">
        <f>'ごみ処理量内訳'!G28</f>
        <v>1147</v>
      </c>
      <c r="T28" s="284">
        <f>'ごみ処理量内訳'!L28</f>
        <v>0</v>
      </c>
      <c r="U28" s="284">
        <f>'ごみ処理量内訳'!H28</f>
        <v>0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0</v>
      </c>
      <c r="Z28" s="280">
        <f>'資源化量内訳'!X28</f>
        <v>0</v>
      </c>
      <c r="AA28" s="280">
        <f t="shared" si="6"/>
        <v>8868</v>
      </c>
      <c r="AB28" s="281">
        <f t="shared" si="7"/>
        <v>95.65854758682904</v>
      </c>
      <c r="AC28" s="280">
        <f>'施設資源化量内訳'!X28</f>
        <v>0</v>
      </c>
      <c r="AD28" s="280">
        <f>'施設資源化量内訳'!AR28</f>
        <v>1030</v>
      </c>
      <c r="AE28" s="280">
        <f>'施設資源化量内訳'!BL28</f>
        <v>0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10</v>
      </c>
      <c r="AJ28" s="280">
        <f t="shared" si="8"/>
        <v>1040</v>
      </c>
      <c r="AK28" s="281">
        <f t="shared" si="9"/>
        <v>15.345517465123823</v>
      </c>
      <c r="AL28" s="281">
        <f>(SUM('資源化量内訳'!D28,-'資源化量内訳'!Q28,-'資源化量内訳'!S28,-'資源化量内訳'!U28))/(SUM(AA28,J28))*100</f>
        <v>15.345517465123823</v>
      </c>
      <c r="AM28" s="280">
        <f>'ごみ処理量内訳'!AA28</f>
        <v>385</v>
      </c>
      <c r="AN28" s="280">
        <f>'ごみ処理量内訳'!AB28</f>
        <v>1059</v>
      </c>
      <c r="AO28" s="280">
        <f>'ごみ処理量内訳'!AC28</f>
        <v>27</v>
      </c>
      <c r="AP28" s="280">
        <f t="shared" si="10"/>
        <v>1471</v>
      </c>
    </row>
    <row r="29" spans="1:42" ht="12" customHeight="1">
      <c r="A29" s="282" t="s">
        <v>193</v>
      </c>
      <c r="B29" s="283" t="s">
        <v>570</v>
      </c>
      <c r="C29" s="282" t="s">
        <v>617</v>
      </c>
      <c r="D29" s="280">
        <v>30592</v>
      </c>
      <c r="E29" s="280">
        <v>30592</v>
      </c>
      <c r="F29" s="280">
        <v>0</v>
      </c>
      <c r="G29" s="280">
        <v>137</v>
      </c>
      <c r="H29" s="280">
        <f>SUM('ごみ搬入量内訳'!E29,+'ごみ搬入量内訳'!AD29)</f>
        <v>7494</v>
      </c>
      <c r="I29" s="280">
        <f>'ごみ搬入量内訳'!BC29</f>
        <v>381</v>
      </c>
      <c r="J29" s="280">
        <f>'資源化量内訳'!BL29</f>
        <v>563</v>
      </c>
      <c r="K29" s="280">
        <f t="shared" si="3"/>
        <v>8438</v>
      </c>
      <c r="L29" s="280">
        <f t="shared" si="4"/>
        <v>755.681492520204</v>
      </c>
      <c r="M29" s="280">
        <f>(SUM('ごみ搬入量内訳'!BR29,'ごみ処理概要'!J29))/'ごみ処理概要'!D29/365*1000000</f>
        <v>595.2850060182266</v>
      </c>
      <c r="N29" s="280">
        <f>'ごみ搬入量内訳'!CM29/'ごみ処理概要'!D29/365*1000000</f>
        <v>160.39648650197742</v>
      </c>
      <c r="O29" s="284">
        <f>'ごみ搬入量内訳'!DH29</f>
        <v>0</v>
      </c>
      <c r="P29" s="284">
        <f>'ごみ処理量内訳'!E29</f>
        <v>6996</v>
      </c>
      <c r="Q29" s="284">
        <f>'ごみ処理量内訳'!N29</f>
        <v>0</v>
      </c>
      <c r="R29" s="280">
        <f t="shared" si="5"/>
        <v>881</v>
      </c>
      <c r="S29" s="284">
        <f>'ごみ処理量内訳'!G29</f>
        <v>140</v>
      </c>
      <c r="T29" s="284">
        <f>'ごみ処理量内訳'!L29</f>
        <v>741</v>
      </c>
      <c r="U29" s="284">
        <f>'ごみ処理量内訳'!H29</f>
        <v>0</v>
      </c>
      <c r="V29" s="284">
        <f>'ごみ処理量内訳'!I29</f>
        <v>0</v>
      </c>
      <c r="W29" s="284">
        <f>'ごみ処理量内訳'!J29</f>
        <v>0</v>
      </c>
      <c r="X29" s="284">
        <f>'ごみ処理量内訳'!K29</f>
        <v>0</v>
      </c>
      <c r="Y29" s="284">
        <f>'ごみ処理量内訳'!M29</f>
        <v>0</v>
      </c>
      <c r="Z29" s="280">
        <f>'資源化量内訳'!X29</f>
        <v>6</v>
      </c>
      <c r="AA29" s="280">
        <f t="shared" si="6"/>
        <v>7883</v>
      </c>
      <c r="AB29" s="281">
        <f t="shared" si="7"/>
        <v>100</v>
      </c>
      <c r="AC29" s="280">
        <f>'施設資源化量内訳'!X29</f>
        <v>0</v>
      </c>
      <c r="AD29" s="280">
        <f>'施設資源化量内訳'!AR29</f>
        <v>46</v>
      </c>
      <c r="AE29" s="280">
        <f>'施設資源化量内訳'!BL29</f>
        <v>0</v>
      </c>
      <c r="AF29" s="280">
        <f>'施設資源化量内訳'!CF29</f>
        <v>0</v>
      </c>
      <c r="AG29" s="280">
        <f>'施設資源化量内訳'!CZ29</f>
        <v>0</v>
      </c>
      <c r="AH29" s="280">
        <f>'施設資源化量内訳'!DT29</f>
        <v>0</v>
      </c>
      <c r="AI29" s="280">
        <f>'施設資源化量内訳'!EN29</f>
        <v>551</v>
      </c>
      <c r="AJ29" s="280">
        <f t="shared" si="8"/>
        <v>597</v>
      </c>
      <c r="AK29" s="281">
        <f t="shared" si="9"/>
        <v>13.805351645749466</v>
      </c>
      <c r="AL29" s="281">
        <f>(SUM('資源化量内訳'!D29,-'資源化量内訳'!Q29,-'資源化量内訳'!S29,-'資源化量内訳'!U29))/(SUM(AA29,J29))*100</f>
        <v>13.805351645749466</v>
      </c>
      <c r="AM29" s="280">
        <f>'ごみ処理量内訳'!AA29</f>
        <v>0</v>
      </c>
      <c r="AN29" s="280">
        <f>'ごみ処理量内訳'!AB29</f>
        <v>853</v>
      </c>
      <c r="AO29" s="280">
        <f>'ごみ処理量内訳'!AC29</f>
        <v>195</v>
      </c>
      <c r="AP29" s="280">
        <f t="shared" si="10"/>
        <v>1048</v>
      </c>
    </row>
    <row r="30" spans="1:42" ht="12" customHeight="1">
      <c r="A30" s="282" t="s">
        <v>193</v>
      </c>
      <c r="B30" s="283" t="s">
        <v>571</v>
      </c>
      <c r="C30" s="282" t="s">
        <v>618</v>
      </c>
      <c r="D30" s="280">
        <v>35085</v>
      </c>
      <c r="E30" s="280">
        <v>35085</v>
      </c>
      <c r="F30" s="280">
        <v>0</v>
      </c>
      <c r="G30" s="280">
        <v>185</v>
      </c>
      <c r="H30" s="280">
        <f>SUM('ごみ搬入量内訳'!E30,+'ごみ搬入量内訳'!AD30)</f>
        <v>9172</v>
      </c>
      <c r="I30" s="280">
        <f>'ごみ搬入量内訳'!BC30</f>
        <v>286</v>
      </c>
      <c r="J30" s="280">
        <f>'資源化量内訳'!BL30</f>
        <v>861</v>
      </c>
      <c r="K30" s="280">
        <f t="shared" si="3"/>
        <v>10319</v>
      </c>
      <c r="L30" s="280">
        <f t="shared" si="4"/>
        <v>805.7925859117096</v>
      </c>
      <c r="M30" s="280">
        <f>(SUM('ごみ搬入量内訳'!BR30,'ごみ処理概要'!J30))/'ごみ処理概要'!D30/365*1000000</f>
        <v>598.9368285631177</v>
      </c>
      <c r="N30" s="280">
        <f>'ごみ搬入量内訳'!CM30/'ごみ処理概要'!D30/365*1000000</f>
        <v>206.85575734859177</v>
      </c>
      <c r="O30" s="284">
        <f>'ごみ搬入量内訳'!DH30</f>
        <v>0</v>
      </c>
      <c r="P30" s="284">
        <f>'ごみ処理量内訳'!E30</f>
        <v>8615</v>
      </c>
      <c r="Q30" s="284">
        <f>'ごみ処理量内訳'!N30</f>
        <v>0</v>
      </c>
      <c r="R30" s="280">
        <f t="shared" si="5"/>
        <v>833</v>
      </c>
      <c r="S30" s="284">
        <f>'ごみ処理量内訳'!G30</f>
        <v>154</v>
      </c>
      <c r="T30" s="284">
        <f>'ごみ処理量内訳'!L30</f>
        <v>679</v>
      </c>
      <c r="U30" s="284">
        <f>'ごみ処理量内訳'!H30</f>
        <v>0</v>
      </c>
      <c r="V30" s="284">
        <f>'ごみ処理量内訳'!I30</f>
        <v>0</v>
      </c>
      <c r="W30" s="284">
        <f>'ごみ処理量内訳'!J30</f>
        <v>0</v>
      </c>
      <c r="X30" s="284">
        <f>'ごみ処理量内訳'!K30</f>
        <v>0</v>
      </c>
      <c r="Y30" s="284">
        <f>'ごみ処理量内訳'!M30</f>
        <v>0</v>
      </c>
      <c r="Z30" s="280">
        <f>'資源化量内訳'!X30</f>
        <v>7</v>
      </c>
      <c r="AA30" s="280">
        <f t="shared" si="6"/>
        <v>9455</v>
      </c>
      <c r="AB30" s="281">
        <f t="shared" si="7"/>
        <v>100</v>
      </c>
      <c r="AC30" s="280">
        <f>'施設資源化量内訳'!X30</f>
        <v>0</v>
      </c>
      <c r="AD30" s="280">
        <f>'施設資源化量内訳'!AR30</f>
        <v>51</v>
      </c>
      <c r="AE30" s="280">
        <f>'施設資源化量内訳'!BL30</f>
        <v>0</v>
      </c>
      <c r="AF30" s="280">
        <f>'施設資源化量内訳'!CF30</f>
        <v>0</v>
      </c>
      <c r="AG30" s="280">
        <f>'施設資源化量内訳'!CZ30</f>
        <v>0</v>
      </c>
      <c r="AH30" s="280">
        <f>'施設資源化量内訳'!DT30</f>
        <v>0</v>
      </c>
      <c r="AI30" s="280">
        <f>'施設資源化量内訳'!EN30</f>
        <v>501</v>
      </c>
      <c r="AJ30" s="280">
        <f t="shared" si="8"/>
        <v>552</v>
      </c>
      <c r="AK30" s="281">
        <f t="shared" si="9"/>
        <v>13.765025203567275</v>
      </c>
      <c r="AL30" s="281">
        <f>(SUM('資源化量内訳'!D30,-'資源化量内訳'!Q30,-'資源化量内訳'!S30,-'資源化量内訳'!U30))/(SUM(AA30,J30))*100</f>
        <v>13.765025203567275</v>
      </c>
      <c r="AM30" s="280">
        <f>'ごみ処理量内訳'!AA30</f>
        <v>0</v>
      </c>
      <c r="AN30" s="280">
        <f>'ごみ処理量内訳'!AB30</f>
        <v>1031</v>
      </c>
      <c r="AO30" s="280">
        <f>'ごみ処理量内訳'!AC30</f>
        <v>191</v>
      </c>
      <c r="AP30" s="280">
        <f t="shared" si="10"/>
        <v>1222</v>
      </c>
    </row>
    <row r="31" spans="1:42" ht="12" customHeight="1">
      <c r="A31" s="282" t="s">
        <v>193</v>
      </c>
      <c r="B31" s="283" t="s">
        <v>572</v>
      </c>
      <c r="C31" s="282" t="s">
        <v>619</v>
      </c>
      <c r="D31" s="280">
        <v>4696</v>
      </c>
      <c r="E31" s="280">
        <v>4696</v>
      </c>
      <c r="F31" s="280">
        <v>0</v>
      </c>
      <c r="G31" s="280">
        <v>46</v>
      </c>
      <c r="H31" s="280">
        <f>SUM('ごみ搬入量内訳'!E31,+'ごみ搬入量内訳'!AD31)</f>
        <v>1213</v>
      </c>
      <c r="I31" s="280">
        <f>'ごみ搬入量内訳'!BC31</f>
        <v>322</v>
      </c>
      <c r="J31" s="280">
        <f>'資源化量内訳'!BL31</f>
        <v>0</v>
      </c>
      <c r="K31" s="280">
        <f t="shared" si="3"/>
        <v>1535</v>
      </c>
      <c r="L31" s="280">
        <f t="shared" si="4"/>
        <v>895.5450281206972</v>
      </c>
      <c r="M31" s="280">
        <f>(SUM('ごみ搬入量内訳'!BR31,'ごみ処理概要'!J31))/'ごみ処理概要'!D31/365*1000000</f>
        <v>478.4019042729458</v>
      </c>
      <c r="N31" s="280">
        <f>'ごみ搬入量内訳'!CM31/'ごみ処理概要'!D31/365*1000000</f>
        <v>417.1431238477515</v>
      </c>
      <c r="O31" s="284">
        <f>'ごみ搬入量内訳'!DH31</f>
        <v>0</v>
      </c>
      <c r="P31" s="284">
        <f>'ごみ処理量内訳'!E31</f>
        <v>1152</v>
      </c>
      <c r="Q31" s="284">
        <f>'ごみ処理量内訳'!N31</f>
        <v>0</v>
      </c>
      <c r="R31" s="280">
        <f t="shared" si="5"/>
        <v>266</v>
      </c>
      <c r="S31" s="284">
        <f>'ごみ処理量内訳'!G31</f>
        <v>0</v>
      </c>
      <c r="T31" s="284">
        <f>'ごみ処理量内訳'!L31</f>
        <v>153</v>
      </c>
      <c r="U31" s="284">
        <f>'ごみ処理量内訳'!H31</f>
        <v>0</v>
      </c>
      <c r="V31" s="284">
        <f>'ごみ処理量内訳'!I31</f>
        <v>0</v>
      </c>
      <c r="W31" s="284">
        <f>'ごみ処理量内訳'!J31</f>
        <v>0</v>
      </c>
      <c r="X31" s="284">
        <f>'ごみ処理量内訳'!K31</f>
        <v>113</v>
      </c>
      <c r="Y31" s="284">
        <f>'ごみ処理量内訳'!M31</f>
        <v>0</v>
      </c>
      <c r="Z31" s="280">
        <f>'資源化量内訳'!X31</f>
        <v>117</v>
      </c>
      <c r="AA31" s="280">
        <f t="shared" si="6"/>
        <v>1535</v>
      </c>
      <c r="AB31" s="281">
        <f t="shared" si="7"/>
        <v>100</v>
      </c>
      <c r="AC31" s="280">
        <f>'施設資源化量内訳'!X31</f>
        <v>0</v>
      </c>
      <c r="AD31" s="280">
        <f>'施設資源化量内訳'!AR31</f>
        <v>0</v>
      </c>
      <c r="AE31" s="280">
        <f>'施設資源化量内訳'!BL31</f>
        <v>0</v>
      </c>
      <c r="AF31" s="280">
        <f>'施設資源化量内訳'!CF31</f>
        <v>0</v>
      </c>
      <c r="AG31" s="280">
        <f>'施設資源化量内訳'!CZ31</f>
        <v>0</v>
      </c>
      <c r="AH31" s="280">
        <f>'施設資源化量内訳'!DT31</f>
        <v>33</v>
      </c>
      <c r="AI31" s="280">
        <f>'施設資源化量内訳'!EN31</f>
        <v>127</v>
      </c>
      <c r="AJ31" s="280">
        <f t="shared" si="8"/>
        <v>160</v>
      </c>
      <c r="AK31" s="281">
        <f t="shared" si="9"/>
        <v>18.04560260586319</v>
      </c>
      <c r="AL31" s="281">
        <f>(SUM('資源化量内訳'!D31,-'資源化量内訳'!Q31,-'資源化量内訳'!S31,-'資源化量内訳'!U31))/(SUM(AA31,J31))*100</f>
        <v>15.895765472312704</v>
      </c>
      <c r="AM31" s="280">
        <f>'ごみ処理量内訳'!AA31</f>
        <v>0</v>
      </c>
      <c r="AN31" s="280">
        <f>'ごみ処理量内訳'!AB31</f>
        <v>152</v>
      </c>
      <c r="AO31" s="280">
        <f>'ごみ処理量内訳'!AC31</f>
        <v>27</v>
      </c>
      <c r="AP31" s="280">
        <f t="shared" si="10"/>
        <v>179</v>
      </c>
    </row>
    <row r="32" spans="1:42" ht="12" customHeight="1">
      <c r="A32" s="282" t="s">
        <v>193</v>
      </c>
      <c r="B32" s="283" t="s">
        <v>573</v>
      </c>
      <c r="C32" s="282" t="s">
        <v>620</v>
      </c>
      <c r="D32" s="280">
        <v>8575</v>
      </c>
      <c r="E32" s="280">
        <v>8575</v>
      </c>
      <c r="F32" s="280">
        <v>0</v>
      </c>
      <c r="G32" s="280">
        <v>52</v>
      </c>
      <c r="H32" s="280">
        <f>SUM('ごみ搬入量内訳'!E32,+'ごみ搬入量内訳'!AD32)</f>
        <v>2219</v>
      </c>
      <c r="I32" s="280">
        <f>'ごみ搬入量内訳'!BC32</f>
        <v>903</v>
      </c>
      <c r="J32" s="280">
        <f>'資源化量内訳'!BL32</f>
        <v>0</v>
      </c>
      <c r="K32" s="280">
        <f t="shared" si="3"/>
        <v>3122</v>
      </c>
      <c r="L32" s="280">
        <f t="shared" si="4"/>
        <v>997.48392507688</v>
      </c>
      <c r="M32" s="280">
        <f>(SUM('ごみ搬入量内訳'!BR32,'ごみ処理概要'!J32))/'ごみ処理概要'!D32/365*1000000</f>
        <v>562.9617796237868</v>
      </c>
      <c r="N32" s="280">
        <f>'ごみ搬入量内訳'!CM32/'ごみ処理概要'!D32/365*1000000</f>
        <v>434.5221454530932</v>
      </c>
      <c r="O32" s="284">
        <f>'ごみ搬入量内訳'!DH32</f>
        <v>0</v>
      </c>
      <c r="P32" s="284">
        <f>'ごみ処理量内訳'!E32</f>
        <v>2333</v>
      </c>
      <c r="Q32" s="284">
        <f>'ごみ処理量内訳'!N32</f>
        <v>0</v>
      </c>
      <c r="R32" s="280">
        <f t="shared" si="5"/>
        <v>541</v>
      </c>
      <c r="S32" s="284">
        <f>'ごみ処理量内訳'!G32</f>
        <v>0</v>
      </c>
      <c r="T32" s="284">
        <f>'ごみ処理量内訳'!L32</f>
        <v>323</v>
      </c>
      <c r="U32" s="284">
        <f>'ごみ処理量内訳'!H32</f>
        <v>0</v>
      </c>
      <c r="V32" s="284">
        <f>'ごみ処理量内訳'!I32</f>
        <v>0</v>
      </c>
      <c r="W32" s="284">
        <f>'ごみ処理量内訳'!J32</f>
        <v>0</v>
      </c>
      <c r="X32" s="284">
        <f>'ごみ処理量内訳'!K32</f>
        <v>218</v>
      </c>
      <c r="Y32" s="284">
        <f>'ごみ処理量内訳'!M32</f>
        <v>0</v>
      </c>
      <c r="Z32" s="280">
        <f>'資源化量内訳'!X32</f>
        <v>248</v>
      </c>
      <c r="AA32" s="280">
        <f t="shared" si="6"/>
        <v>3122</v>
      </c>
      <c r="AB32" s="281">
        <f t="shared" si="7"/>
        <v>100</v>
      </c>
      <c r="AC32" s="280">
        <f>'施設資源化量内訳'!X32</f>
        <v>0</v>
      </c>
      <c r="AD32" s="280">
        <f>'施設資源化量内訳'!AR32</f>
        <v>0</v>
      </c>
      <c r="AE32" s="280">
        <f>'施設資源化量内訳'!BL32</f>
        <v>0</v>
      </c>
      <c r="AF32" s="280">
        <f>'施設資源化量内訳'!CF32</f>
        <v>0</v>
      </c>
      <c r="AG32" s="280">
        <f>'施設資源化量内訳'!CZ32</f>
        <v>0</v>
      </c>
      <c r="AH32" s="280">
        <f>'施設資源化量内訳'!DT32</f>
        <v>106</v>
      </c>
      <c r="AI32" s="280">
        <f>'施設資源化量内訳'!EN32</f>
        <v>262</v>
      </c>
      <c r="AJ32" s="280">
        <f t="shared" si="8"/>
        <v>368</v>
      </c>
      <c r="AK32" s="281">
        <f t="shared" si="9"/>
        <v>19.730941704035875</v>
      </c>
      <c r="AL32" s="281">
        <f>(SUM('資源化量内訳'!D32,-'資源化量内訳'!Q32,-'資源化量内訳'!S32,-'資源化量内訳'!U32))/(SUM(AA32,J32))*100</f>
        <v>16.335682254964766</v>
      </c>
      <c r="AM32" s="280">
        <f>'ごみ処理量内訳'!AA32</f>
        <v>0</v>
      </c>
      <c r="AN32" s="280">
        <f>'ごみ処理量内訳'!AB32</f>
        <v>306</v>
      </c>
      <c r="AO32" s="280">
        <f>'ごみ処理量内訳'!AC32</f>
        <v>60</v>
      </c>
      <c r="AP32" s="280">
        <f t="shared" si="10"/>
        <v>366</v>
      </c>
    </row>
    <row r="33" spans="1:42" ht="12" customHeight="1">
      <c r="A33" s="282" t="s">
        <v>193</v>
      </c>
      <c r="B33" s="283" t="s">
        <v>574</v>
      </c>
      <c r="C33" s="282" t="s">
        <v>621</v>
      </c>
      <c r="D33" s="280">
        <v>1710</v>
      </c>
      <c r="E33" s="280">
        <v>1710</v>
      </c>
      <c r="F33" s="280">
        <v>0</v>
      </c>
      <c r="G33" s="280">
        <v>13</v>
      </c>
      <c r="H33" s="280">
        <f>SUM('ごみ搬入量内訳'!E33,+'ごみ搬入量内訳'!AD33)</f>
        <v>217</v>
      </c>
      <c r="I33" s="280">
        <f>'ごみ搬入量内訳'!BC33</f>
        <v>31</v>
      </c>
      <c r="J33" s="280">
        <f>'資源化量内訳'!BL33</f>
        <v>0</v>
      </c>
      <c r="K33" s="280">
        <f t="shared" si="3"/>
        <v>248</v>
      </c>
      <c r="L33" s="280">
        <f t="shared" si="4"/>
        <v>397.34038292077224</v>
      </c>
      <c r="M33" s="280">
        <f>(SUM('ごみ搬入量内訳'!BR33,'ごみ処理概要'!J33))/'ごみ処理概要'!D33/365*1000000</f>
        <v>362.09244572618763</v>
      </c>
      <c r="N33" s="280">
        <f>'ごみ搬入量内訳'!CM33/'ごみ処理概要'!D33/365*1000000</f>
        <v>35.24793719458464</v>
      </c>
      <c r="O33" s="284">
        <f>'ごみ搬入量内訳'!DH33</f>
        <v>0</v>
      </c>
      <c r="P33" s="284">
        <f>'ごみ処理量内訳'!E33</f>
        <v>0</v>
      </c>
      <c r="Q33" s="284">
        <f>'ごみ処理量内訳'!N33</f>
        <v>0</v>
      </c>
      <c r="R33" s="280">
        <f t="shared" si="5"/>
        <v>248</v>
      </c>
      <c r="S33" s="284">
        <f>'ごみ処理量内訳'!G33</f>
        <v>0</v>
      </c>
      <c r="T33" s="284">
        <f>'ごみ処理量内訳'!L33</f>
        <v>46</v>
      </c>
      <c r="U33" s="284">
        <f>'ごみ処理量内訳'!H33</f>
        <v>0</v>
      </c>
      <c r="V33" s="284">
        <f>'ごみ処理量内訳'!I33</f>
        <v>0</v>
      </c>
      <c r="W33" s="284">
        <f>'ごみ処理量内訳'!J33</f>
        <v>0</v>
      </c>
      <c r="X33" s="284">
        <f>'ごみ処理量内訳'!K33</f>
        <v>202</v>
      </c>
      <c r="Y33" s="284">
        <f>'ごみ処理量内訳'!M33</f>
        <v>0</v>
      </c>
      <c r="Z33" s="280">
        <f>'資源化量内訳'!X33</f>
        <v>0</v>
      </c>
      <c r="AA33" s="280">
        <f t="shared" si="6"/>
        <v>248</v>
      </c>
      <c r="AB33" s="281">
        <f t="shared" si="7"/>
        <v>100</v>
      </c>
      <c r="AC33" s="280">
        <f>'施設資源化量内訳'!X33</f>
        <v>0</v>
      </c>
      <c r="AD33" s="280">
        <f>'施設資源化量内訳'!AR33</f>
        <v>0</v>
      </c>
      <c r="AE33" s="280">
        <f>'施設資源化量内訳'!BL33</f>
        <v>0</v>
      </c>
      <c r="AF33" s="280">
        <f>'施設資源化量内訳'!CF33</f>
        <v>0</v>
      </c>
      <c r="AG33" s="280">
        <f>'施設資源化量内訳'!CZ33</f>
        <v>0</v>
      </c>
      <c r="AH33" s="280">
        <f>'施設資源化量内訳'!DT33</f>
        <v>96</v>
      </c>
      <c r="AI33" s="280">
        <f>'施設資源化量内訳'!EN33</f>
        <v>44</v>
      </c>
      <c r="AJ33" s="280">
        <f t="shared" si="8"/>
        <v>140</v>
      </c>
      <c r="AK33" s="281">
        <f t="shared" si="9"/>
        <v>56.451612903225815</v>
      </c>
      <c r="AL33" s="281">
        <f>(SUM('資源化量内訳'!D33,-'資源化量内訳'!Q33,-'資源化量内訳'!S33,-'資源化量内訳'!U33))/(SUM(AA33,J33))*100</f>
        <v>17.741935483870968</v>
      </c>
      <c r="AM33" s="280">
        <f>'ごみ処理量内訳'!AA33</f>
        <v>0</v>
      </c>
      <c r="AN33" s="280">
        <f>'ごみ処理量内訳'!AB33</f>
        <v>0</v>
      </c>
      <c r="AO33" s="280">
        <f>'ごみ処理量内訳'!AC33</f>
        <v>8</v>
      </c>
      <c r="AP33" s="280">
        <f t="shared" si="10"/>
        <v>8</v>
      </c>
    </row>
    <row r="34" spans="1:42" ht="12" customHeight="1">
      <c r="A34" s="282" t="s">
        <v>193</v>
      </c>
      <c r="B34" s="283" t="s">
        <v>575</v>
      </c>
      <c r="C34" s="282" t="s">
        <v>622</v>
      </c>
      <c r="D34" s="280">
        <v>7396</v>
      </c>
      <c r="E34" s="280">
        <v>7396</v>
      </c>
      <c r="F34" s="280">
        <v>0</v>
      </c>
      <c r="G34" s="280">
        <v>42</v>
      </c>
      <c r="H34" s="280">
        <f>SUM('ごみ搬入量内訳'!E34,+'ごみ搬入量内訳'!AD34)</f>
        <v>1358</v>
      </c>
      <c r="I34" s="280">
        <f>'ごみ搬入量内訳'!BC34</f>
        <v>329</v>
      </c>
      <c r="J34" s="280">
        <f>'資源化量内訳'!BL34</f>
        <v>0</v>
      </c>
      <c r="K34" s="280">
        <f t="shared" si="3"/>
        <v>1687</v>
      </c>
      <c r="L34" s="280">
        <f t="shared" si="4"/>
        <v>624.9212828852324</v>
      </c>
      <c r="M34" s="280">
        <f>(SUM('ごみ搬入量内訳'!BR34,'ごみ処理概要'!J34))/'ごみ処理概要'!D34/365*1000000</f>
        <v>470.4505211999081</v>
      </c>
      <c r="N34" s="280">
        <f>'ごみ搬入量内訳'!CM34/'ごみ処理概要'!D34/365*1000000</f>
        <v>154.47076168532416</v>
      </c>
      <c r="O34" s="284">
        <f>'ごみ搬入量内訳'!DH34</f>
        <v>0</v>
      </c>
      <c r="P34" s="284">
        <f>'ごみ処理量内訳'!E34</f>
        <v>0</v>
      </c>
      <c r="Q34" s="284">
        <f>'ごみ処理量内訳'!N34</f>
        <v>0</v>
      </c>
      <c r="R34" s="280">
        <f t="shared" si="5"/>
        <v>1687</v>
      </c>
      <c r="S34" s="284">
        <f>'ごみ処理量内訳'!G34</f>
        <v>0</v>
      </c>
      <c r="T34" s="284">
        <f>'ごみ処理量内訳'!L34</f>
        <v>275</v>
      </c>
      <c r="U34" s="284">
        <f>'ごみ処理量内訳'!H34</f>
        <v>0</v>
      </c>
      <c r="V34" s="284">
        <f>'ごみ処理量内訳'!I34</f>
        <v>0</v>
      </c>
      <c r="W34" s="284">
        <f>'ごみ処理量内訳'!J34</f>
        <v>0</v>
      </c>
      <c r="X34" s="284">
        <f>'ごみ処理量内訳'!K34</f>
        <v>1412</v>
      </c>
      <c r="Y34" s="284">
        <f>'ごみ処理量内訳'!M34</f>
        <v>0</v>
      </c>
      <c r="Z34" s="280">
        <f>'資源化量内訳'!X34</f>
        <v>0</v>
      </c>
      <c r="AA34" s="280">
        <f t="shared" si="6"/>
        <v>1687</v>
      </c>
      <c r="AB34" s="281">
        <f t="shared" si="7"/>
        <v>100</v>
      </c>
      <c r="AC34" s="280">
        <f>'施設資源化量内訳'!X34</f>
        <v>0</v>
      </c>
      <c r="AD34" s="280">
        <f>'施設資源化量内訳'!AR34</f>
        <v>0</v>
      </c>
      <c r="AE34" s="280">
        <f>'施設資源化量内訳'!BL34</f>
        <v>0</v>
      </c>
      <c r="AF34" s="280">
        <f>'施設資源化量内訳'!CF34</f>
        <v>0</v>
      </c>
      <c r="AG34" s="280">
        <f>'施設資源化量内訳'!CZ34</f>
        <v>0</v>
      </c>
      <c r="AH34" s="280">
        <f>'施設資源化量内訳'!DT34</f>
        <v>674</v>
      </c>
      <c r="AI34" s="280">
        <f>'施設資源化量内訳'!EN34</f>
        <v>257</v>
      </c>
      <c r="AJ34" s="280">
        <f t="shared" si="8"/>
        <v>931</v>
      </c>
      <c r="AK34" s="281">
        <f t="shared" si="9"/>
        <v>55.18672199170125</v>
      </c>
      <c r="AL34" s="281">
        <f>(SUM('資源化量内訳'!D34,-'資源化量内訳'!Q34,-'資源化量内訳'!S34,-'資源化量内訳'!U34))/(SUM(AA34,J34))*100</f>
        <v>15.234143449911084</v>
      </c>
      <c r="AM34" s="280">
        <f>'ごみ処理量内訳'!AA34</f>
        <v>0</v>
      </c>
      <c r="AN34" s="280">
        <f>'ごみ処理量内訳'!AB34</f>
        <v>0</v>
      </c>
      <c r="AO34" s="280">
        <f>'ごみ処理量内訳'!AC34</f>
        <v>46</v>
      </c>
      <c r="AP34" s="280">
        <f t="shared" si="10"/>
        <v>46</v>
      </c>
    </row>
    <row r="35" spans="1:42" ht="12" customHeight="1">
      <c r="A35" s="282" t="s">
        <v>193</v>
      </c>
      <c r="B35" s="283" t="s">
        <v>576</v>
      </c>
      <c r="C35" s="282" t="s">
        <v>623</v>
      </c>
      <c r="D35" s="280">
        <v>6813</v>
      </c>
      <c r="E35" s="280">
        <v>6813</v>
      </c>
      <c r="F35" s="280">
        <v>0</v>
      </c>
      <c r="G35" s="280">
        <v>48</v>
      </c>
      <c r="H35" s="280">
        <f>SUM('ごみ搬入量内訳'!E35,+'ごみ搬入量内訳'!AD35)</f>
        <v>1710</v>
      </c>
      <c r="I35" s="280">
        <f>'ごみ搬入量内訳'!BC35</f>
        <v>168</v>
      </c>
      <c r="J35" s="280">
        <f>'資源化量内訳'!BL35</f>
        <v>0</v>
      </c>
      <c r="K35" s="280">
        <f t="shared" si="3"/>
        <v>1878</v>
      </c>
      <c r="L35" s="280">
        <f t="shared" si="4"/>
        <v>755.2040920962945</v>
      </c>
      <c r="M35" s="280">
        <f>(SUM('ごみ搬入量内訳'!BR35,'ごみ処理概要'!J35))/'ごみ処理概要'!D35/365*1000000</f>
        <v>601.1874961043453</v>
      </c>
      <c r="N35" s="280">
        <f>'ごみ搬入量内訳'!CM35/'ごみ処理概要'!D35/365*1000000</f>
        <v>154.01659599194932</v>
      </c>
      <c r="O35" s="284">
        <f>'ごみ搬入量内訳'!DH35</f>
        <v>0</v>
      </c>
      <c r="P35" s="284">
        <f>'ごみ処理量内訳'!E35</f>
        <v>1654</v>
      </c>
      <c r="Q35" s="284">
        <f>'ごみ処理量内訳'!N35</f>
        <v>0</v>
      </c>
      <c r="R35" s="280">
        <f t="shared" si="5"/>
        <v>87</v>
      </c>
      <c r="S35" s="284">
        <f>'ごみ処理量内訳'!G35</f>
        <v>23</v>
      </c>
      <c r="T35" s="284">
        <f>'ごみ処理量内訳'!L35</f>
        <v>64</v>
      </c>
      <c r="U35" s="284">
        <f>'ごみ処理量内訳'!H35</f>
        <v>0</v>
      </c>
      <c r="V35" s="284">
        <f>'ごみ処理量内訳'!I35</f>
        <v>0</v>
      </c>
      <c r="W35" s="284">
        <f>'ごみ処理量内訳'!J35</f>
        <v>0</v>
      </c>
      <c r="X35" s="284">
        <f>'ごみ処理量内訳'!K35</f>
        <v>0</v>
      </c>
      <c r="Y35" s="284">
        <f>'ごみ処理量内訳'!M35</f>
        <v>0</v>
      </c>
      <c r="Z35" s="280">
        <f>'資源化量内訳'!X35</f>
        <v>137</v>
      </c>
      <c r="AA35" s="280">
        <f t="shared" si="6"/>
        <v>1878</v>
      </c>
      <c r="AB35" s="281">
        <f t="shared" si="7"/>
        <v>100</v>
      </c>
      <c r="AC35" s="280">
        <f>'施設資源化量内訳'!X35</f>
        <v>0</v>
      </c>
      <c r="AD35" s="280">
        <f>'施設資源化量内訳'!AR35</f>
        <v>0</v>
      </c>
      <c r="AE35" s="280">
        <f>'施設資源化量内訳'!BL35</f>
        <v>0</v>
      </c>
      <c r="AF35" s="280">
        <f>'施設資源化量内訳'!CF35</f>
        <v>0</v>
      </c>
      <c r="AG35" s="280">
        <f>'施設資源化量内訳'!CZ35</f>
        <v>0</v>
      </c>
      <c r="AH35" s="280">
        <f>'施設資源化量内訳'!DT35</f>
        <v>0</v>
      </c>
      <c r="AI35" s="280">
        <f>'施設資源化量内訳'!EN35</f>
        <v>27</v>
      </c>
      <c r="AJ35" s="280">
        <f t="shared" si="8"/>
        <v>27</v>
      </c>
      <c r="AK35" s="281">
        <f t="shared" si="9"/>
        <v>8.732694355697552</v>
      </c>
      <c r="AL35" s="281">
        <f>(SUM('資源化量内訳'!D35,-'資源化量内訳'!Q35,-'資源化量内訳'!S35,-'資源化量内訳'!U35))/(SUM(AA35,J35))*100</f>
        <v>8.732694355697552</v>
      </c>
      <c r="AM35" s="280">
        <f>'ごみ処理量内訳'!AA35</f>
        <v>0</v>
      </c>
      <c r="AN35" s="280">
        <f>'ごみ処理量内訳'!AB35</f>
        <v>265</v>
      </c>
      <c r="AO35" s="280">
        <f>'ごみ処理量内訳'!AC35</f>
        <v>29</v>
      </c>
      <c r="AP35" s="280">
        <f t="shared" si="10"/>
        <v>294</v>
      </c>
    </row>
    <row r="36" spans="1:42" ht="12" customHeight="1">
      <c r="A36" s="282" t="s">
        <v>193</v>
      </c>
      <c r="B36" s="283" t="s">
        <v>577</v>
      </c>
      <c r="C36" s="282" t="s">
        <v>624</v>
      </c>
      <c r="D36" s="280">
        <v>12051</v>
      </c>
      <c r="E36" s="280">
        <v>12051</v>
      </c>
      <c r="F36" s="280">
        <v>0</v>
      </c>
      <c r="G36" s="280">
        <v>42</v>
      </c>
      <c r="H36" s="280">
        <f>SUM('ごみ搬入量内訳'!E36,+'ごみ搬入量内訳'!AD36)</f>
        <v>2777</v>
      </c>
      <c r="I36" s="280">
        <f>'ごみ搬入量内訳'!BC36</f>
        <v>482</v>
      </c>
      <c r="J36" s="280">
        <f>'資源化量内訳'!BL36</f>
        <v>0</v>
      </c>
      <c r="K36" s="280">
        <f t="shared" si="3"/>
        <v>3259</v>
      </c>
      <c r="L36" s="280">
        <f t="shared" si="4"/>
        <v>740.915038029016</v>
      </c>
      <c r="M36" s="280">
        <f>(SUM('ごみ搬入量内訳'!BR36,'ごみ処理概要'!J36))/'ごみ処理概要'!D36/365*1000000</f>
        <v>318.5093489655266</v>
      </c>
      <c r="N36" s="280">
        <f>'ごみ搬入量内訳'!CM36/'ごみ処理概要'!D36/365*1000000</f>
        <v>422.40568906348926</v>
      </c>
      <c r="O36" s="284">
        <f>'ごみ搬入量内訳'!DH36</f>
        <v>0</v>
      </c>
      <c r="P36" s="284">
        <f>'ごみ処理量内訳'!E36</f>
        <v>0</v>
      </c>
      <c r="Q36" s="284">
        <f>'ごみ処理量内訳'!N36</f>
        <v>0</v>
      </c>
      <c r="R36" s="280">
        <f t="shared" si="5"/>
        <v>3259</v>
      </c>
      <c r="S36" s="284">
        <f>'ごみ処理量内訳'!G36</f>
        <v>0</v>
      </c>
      <c r="T36" s="284">
        <f>'ごみ処理量内訳'!L36</f>
        <v>523</v>
      </c>
      <c r="U36" s="284">
        <f>'ごみ処理量内訳'!H36</f>
        <v>0</v>
      </c>
      <c r="V36" s="284">
        <f>'ごみ処理量内訳'!I36</f>
        <v>0</v>
      </c>
      <c r="W36" s="284">
        <f>'ごみ処理量内訳'!J36</f>
        <v>0</v>
      </c>
      <c r="X36" s="284">
        <f>'ごみ処理量内訳'!K36</f>
        <v>2736</v>
      </c>
      <c r="Y36" s="284">
        <f>'ごみ処理量内訳'!M36</f>
        <v>0</v>
      </c>
      <c r="Z36" s="280">
        <f>'資源化量内訳'!X36</f>
        <v>0</v>
      </c>
      <c r="AA36" s="280">
        <f t="shared" si="6"/>
        <v>3259</v>
      </c>
      <c r="AB36" s="281">
        <f t="shared" si="7"/>
        <v>100</v>
      </c>
      <c r="AC36" s="280">
        <f>'施設資源化量内訳'!X36</f>
        <v>0</v>
      </c>
      <c r="AD36" s="280">
        <f>'施設資源化量内訳'!AR36</f>
        <v>0</v>
      </c>
      <c r="AE36" s="280">
        <f>'施設資源化量内訳'!BL36</f>
        <v>0</v>
      </c>
      <c r="AF36" s="280">
        <f>'施設資源化量内訳'!CF36</f>
        <v>0</v>
      </c>
      <c r="AG36" s="280">
        <f>'施設資源化量内訳'!CZ36</f>
        <v>0</v>
      </c>
      <c r="AH36" s="280">
        <f>'施設資源化量内訳'!DT36</f>
        <v>1308</v>
      </c>
      <c r="AI36" s="280">
        <f>'施設資源化量内訳'!EN36</f>
        <v>468</v>
      </c>
      <c r="AJ36" s="280">
        <f t="shared" si="8"/>
        <v>1776</v>
      </c>
      <c r="AK36" s="281">
        <f t="shared" si="9"/>
        <v>54.49524393985885</v>
      </c>
      <c r="AL36" s="281">
        <f>(SUM('資源化量内訳'!D36,-'資源化量内訳'!Q36,-'資源化量内訳'!S36,-'資源化量内訳'!U36))/(SUM(AA36,J36))*100</f>
        <v>14.36023320036821</v>
      </c>
      <c r="AM36" s="280">
        <f>'ごみ処理量内訳'!AA36</f>
        <v>0</v>
      </c>
      <c r="AN36" s="280">
        <f>'ごみ処理量内訳'!AB36</f>
        <v>0</v>
      </c>
      <c r="AO36" s="280">
        <f>'ごみ処理量内訳'!AC36</f>
        <v>110</v>
      </c>
      <c r="AP36" s="280">
        <f t="shared" si="10"/>
        <v>110</v>
      </c>
    </row>
    <row r="37" spans="1:42" ht="12" customHeight="1">
      <c r="A37" s="282" t="s">
        <v>193</v>
      </c>
      <c r="B37" s="283" t="s">
        <v>578</v>
      </c>
      <c r="C37" s="282" t="s">
        <v>625</v>
      </c>
      <c r="D37" s="280">
        <v>18332</v>
      </c>
      <c r="E37" s="280">
        <v>18332</v>
      </c>
      <c r="F37" s="280">
        <v>0</v>
      </c>
      <c r="G37" s="280">
        <v>67</v>
      </c>
      <c r="H37" s="280">
        <f>SUM('ごみ搬入量内訳'!E37,+'ごみ搬入量内訳'!AD37)</f>
        <v>4259</v>
      </c>
      <c r="I37" s="280">
        <f>'ごみ搬入量内訳'!BC37</f>
        <v>125</v>
      </c>
      <c r="J37" s="280">
        <f>'資源化量内訳'!BL37</f>
        <v>0</v>
      </c>
      <c r="K37" s="280">
        <f t="shared" si="3"/>
        <v>4384</v>
      </c>
      <c r="L37" s="280">
        <f t="shared" si="4"/>
        <v>655.1908631960283</v>
      </c>
      <c r="M37" s="280">
        <f>(SUM('ごみ搬入量内訳'!BR37,'ごみ処理概要'!J37))/'ごみ処理概要'!D37/365*1000000</f>
        <v>528.3074136400456</v>
      </c>
      <c r="N37" s="280">
        <f>'ごみ搬入量内訳'!CM37/'ごみ処理概要'!D37/365*1000000</f>
        <v>126.88344955598266</v>
      </c>
      <c r="O37" s="284">
        <f>'ごみ搬入量内訳'!DH37</f>
        <v>0</v>
      </c>
      <c r="P37" s="284">
        <f>'ごみ処理量内訳'!E37</f>
        <v>3774</v>
      </c>
      <c r="Q37" s="284">
        <f>'ごみ処理量内訳'!N37</f>
        <v>21</v>
      </c>
      <c r="R37" s="280">
        <f t="shared" si="5"/>
        <v>0</v>
      </c>
      <c r="S37" s="284">
        <f>'ごみ処理量内訳'!G37</f>
        <v>0</v>
      </c>
      <c r="T37" s="284">
        <f>'ごみ処理量内訳'!L37</f>
        <v>0</v>
      </c>
      <c r="U37" s="284">
        <f>'ごみ処理量内訳'!H37</f>
        <v>0</v>
      </c>
      <c r="V37" s="284">
        <f>'ごみ処理量内訳'!I37</f>
        <v>0</v>
      </c>
      <c r="W37" s="284">
        <f>'ごみ処理量内訳'!J37</f>
        <v>0</v>
      </c>
      <c r="X37" s="284">
        <f>'ごみ処理量内訳'!K37</f>
        <v>0</v>
      </c>
      <c r="Y37" s="284">
        <f>'ごみ処理量内訳'!M37</f>
        <v>0</v>
      </c>
      <c r="Z37" s="280">
        <f>'資源化量内訳'!X37</f>
        <v>90</v>
      </c>
      <c r="AA37" s="280">
        <f t="shared" si="6"/>
        <v>3885</v>
      </c>
      <c r="AB37" s="281">
        <f t="shared" si="7"/>
        <v>99.45945945945947</v>
      </c>
      <c r="AC37" s="280">
        <f>'施設資源化量内訳'!X37</f>
        <v>0</v>
      </c>
      <c r="AD37" s="280">
        <f>'施設資源化量内訳'!AR37</f>
        <v>0</v>
      </c>
      <c r="AE37" s="280">
        <f>'施設資源化量内訳'!BL37</f>
        <v>0</v>
      </c>
      <c r="AF37" s="280">
        <f>'施設資源化量内訳'!CF37</f>
        <v>0</v>
      </c>
      <c r="AG37" s="280">
        <f>'施設資源化量内訳'!CZ37</f>
        <v>0</v>
      </c>
      <c r="AH37" s="280">
        <f>'施設資源化量内訳'!DT37</f>
        <v>0</v>
      </c>
      <c r="AI37" s="280">
        <f>'施設資源化量内訳'!EN37</f>
        <v>355</v>
      </c>
      <c r="AJ37" s="280">
        <f t="shared" si="8"/>
        <v>355</v>
      </c>
      <c r="AK37" s="281">
        <f t="shared" si="9"/>
        <v>11.454311454311455</v>
      </c>
      <c r="AL37" s="281">
        <f>(SUM('資源化量内訳'!D37,-'資源化量内訳'!Q37,-'資源化量内訳'!S37,-'資源化量内訳'!U37))/(SUM(AA37,J37))*100</f>
        <v>11.454311454311455</v>
      </c>
      <c r="AM37" s="280">
        <f>'ごみ処理量内訳'!AA37</f>
        <v>21</v>
      </c>
      <c r="AN37" s="280">
        <f>'ごみ処理量内訳'!AB37</f>
        <v>553</v>
      </c>
      <c r="AO37" s="280">
        <f>'ごみ処理量内訳'!AC37</f>
        <v>0</v>
      </c>
      <c r="AP37" s="280">
        <f t="shared" si="10"/>
        <v>574</v>
      </c>
    </row>
    <row r="38" spans="1:42" ht="12" customHeight="1">
      <c r="A38" s="282" t="s">
        <v>193</v>
      </c>
      <c r="B38" s="283" t="s">
        <v>579</v>
      </c>
      <c r="C38" s="282" t="s">
        <v>626</v>
      </c>
      <c r="D38" s="280">
        <v>8707</v>
      </c>
      <c r="E38" s="280">
        <v>8707</v>
      </c>
      <c r="F38" s="280">
        <v>0</v>
      </c>
      <c r="G38" s="280">
        <v>40</v>
      </c>
      <c r="H38" s="280">
        <f>SUM('ごみ搬入量内訳'!E38,+'ごみ搬入量内訳'!AD38)</f>
        <v>3960</v>
      </c>
      <c r="I38" s="280">
        <f>'ごみ搬入量内訳'!BC38</f>
        <v>167</v>
      </c>
      <c r="J38" s="280">
        <f>'資源化量内訳'!BL38</f>
        <v>202</v>
      </c>
      <c r="K38" s="280">
        <f t="shared" si="3"/>
        <v>4329</v>
      </c>
      <c r="L38" s="280">
        <f t="shared" si="4"/>
        <v>1362.1538960150156</v>
      </c>
      <c r="M38" s="280">
        <f>(SUM('ごみ搬入量内訳'!BR38,'ごみ処理概要'!J38))/'ごみ処理概要'!D38/365*1000000</f>
        <v>656.376305633477</v>
      </c>
      <c r="N38" s="280">
        <f>'ごみ搬入量内訳'!CM38/'ごみ処理概要'!D38/365*1000000</f>
        <v>705.7775903815384</v>
      </c>
      <c r="O38" s="284">
        <f>'ごみ搬入量内訳'!DH38</f>
        <v>0</v>
      </c>
      <c r="P38" s="284">
        <f>'ごみ処理量内訳'!E38</f>
        <v>3865</v>
      </c>
      <c r="Q38" s="284">
        <f>'ごみ処理量内訳'!N38</f>
        <v>0</v>
      </c>
      <c r="R38" s="280">
        <f t="shared" si="5"/>
        <v>172</v>
      </c>
      <c r="S38" s="284">
        <f>'ごみ処理量内訳'!G38</f>
        <v>68</v>
      </c>
      <c r="T38" s="284">
        <f>'ごみ処理量内訳'!L38</f>
        <v>104</v>
      </c>
      <c r="U38" s="284">
        <f>'ごみ処理量内訳'!H38</f>
        <v>0</v>
      </c>
      <c r="V38" s="284">
        <f>'ごみ処理量内訳'!I38</f>
        <v>0</v>
      </c>
      <c r="W38" s="284">
        <f>'ごみ処理量内訳'!J38</f>
        <v>0</v>
      </c>
      <c r="X38" s="284">
        <f>'ごみ処理量内訳'!K38</f>
        <v>0</v>
      </c>
      <c r="Y38" s="284">
        <f>'ごみ処理量内訳'!M38</f>
        <v>0</v>
      </c>
      <c r="Z38" s="280">
        <f>'資源化量内訳'!X38</f>
        <v>90</v>
      </c>
      <c r="AA38" s="280">
        <f t="shared" si="6"/>
        <v>4127</v>
      </c>
      <c r="AB38" s="281">
        <f t="shared" si="7"/>
        <v>100</v>
      </c>
      <c r="AC38" s="280">
        <f>'施設資源化量内訳'!X38</f>
        <v>0</v>
      </c>
      <c r="AD38" s="280">
        <f>'施設資源化量内訳'!AR38</f>
        <v>0</v>
      </c>
      <c r="AE38" s="280">
        <f>'施設資源化量内訳'!BL38</f>
        <v>0</v>
      </c>
      <c r="AF38" s="280">
        <f>'施設資源化量内訳'!CF38</f>
        <v>0</v>
      </c>
      <c r="AG38" s="280">
        <f>'施設資源化量内訳'!CZ38</f>
        <v>0</v>
      </c>
      <c r="AH38" s="280">
        <f>'施設資源化量内訳'!DT38</f>
        <v>0</v>
      </c>
      <c r="AI38" s="280">
        <f>'施設資源化量内訳'!EN38</f>
        <v>48</v>
      </c>
      <c r="AJ38" s="280">
        <f t="shared" si="8"/>
        <v>48</v>
      </c>
      <c r="AK38" s="281">
        <f t="shared" si="9"/>
        <v>7.854007854007854</v>
      </c>
      <c r="AL38" s="281">
        <f>(SUM('資源化量内訳'!D38,-'資源化量内訳'!Q38,-'資源化量内訳'!S38,-'資源化量内訳'!U38))/(SUM(AA38,J38))*100</f>
        <v>7.854007854007854</v>
      </c>
      <c r="AM38" s="280">
        <f>'ごみ処理量内訳'!AA38</f>
        <v>0</v>
      </c>
      <c r="AN38" s="280">
        <f>'ごみ処理量内訳'!AB38</f>
        <v>606</v>
      </c>
      <c r="AO38" s="280">
        <f>'ごみ処理量内訳'!AC38</f>
        <v>49</v>
      </c>
      <c r="AP38" s="280">
        <f t="shared" si="10"/>
        <v>655</v>
      </c>
    </row>
    <row r="39" spans="1:42" ht="12" customHeight="1">
      <c r="A39" s="282" t="s">
        <v>193</v>
      </c>
      <c r="B39" s="283" t="s">
        <v>580</v>
      </c>
      <c r="C39" s="282" t="s">
        <v>627</v>
      </c>
      <c r="D39" s="280">
        <v>33335</v>
      </c>
      <c r="E39" s="280">
        <v>33335</v>
      </c>
      <c r="F39" s="280">
        <v>0</v>
      </c>
      <c r="G39" s="280">
        <v>80</v>
      </c>
      <c r="H39" s="280">
        <f>SUM('ごみ搬入量内訳'!E39,+'ごみ搬入量内訳'!AD39)</f>
        <v>8930</v>
      </c>
      <c r="I39" s="280">
        <f>'ごみ搬入量内訳'!BC39</f>
        <v>1301</v>
      </c>
      <c r="J39" s="280">
        <f>'資源化量内訳'!BL39</f>
        <v>374</v>
      </c>
      <c r="K39" s="280">
        <f t="shared" si="3"/>
        <v>10605</v>
      </c>
      <c r="L39" s="280">
        <f t="shared" si="4"/>
        <v>871.6002556036581</v>
      </c>
      <c r="M39" s="280">
        <f>(SUM('ごみ搬入量内訳'!BR39,'ごみ処理概要'!J39))/'ごみ処理概要'!D39/365*1000000</f>
        <v>656.0219934208769</v>
      </c>
      <c r="N39" s="280">
        <f>'ごみ搬入量内訳'!CM39/'ごみ処理概要'!D39/365*1000000</f>
        <v>215.5782621827813</v>
      </c>
      <c r="O39" s="284">
        <f>'ごみ搬入量内訳'!DH39</f>
        <v>0</v>
      </c>
      <c r="P39" s="284">
        <f>'ごみ処理量内訳'!E39</f>
        <v>9043</v>
      </c>
      <c r="Q39" s="284">
        <f>'ごみ処理量内訳'!N39</f>
        <v>0</v>
      </c>
      <c r="R39" s="280">
        <f t="shared" si="5"/>
        <v>649</v>
      </c>
      <c r="S39" s="284">
        <f>'ごみ処理量内訳'!G39</f>
        <v>290</v>
      </c>
      <c r="T39" s="284">
        <f>'ごみ処理量内訳'!L39</f>
        <v>359</v>
      </c>
      <c r="U39" s="284">
        <f>'ごみ処理量内訳'!H39</f>
        <v>0</v>
      </c>
      <c r="V39" s="284">
        <f>'ごみ処理量内訳'!I39</f>
        <v>0</v>
      </c>
      <c r="W39" s="284">
        <f>'ごみ処理量内訳'!J39</f>
        <v>0</v>
      </c>
      <c r="X39" s="284">
        <f>'ごみ処理量内訳'!K39</f>
        <v>0</v>
      </c>
      <c r="Y39" s="284">
        <f>'ごみ処理量内訳'!M39</f>
        <v>0</v>
      </c>
      <c r="Z39" s="280">
        <f>'資源化量内訳'!X39</f>
        <v>539</v>
      </c>
      <c r="AA39" s="280">
        <f t="shared" si="6"/>
        <v>10231</v>
      </c>
      <c r="AB39" s="281">
        <f t="shared" si="7"/>
        <v>100</v>
      </c>
      <c r="AC39" s="280">
        <f>'施設資源化量内訳'!X39</f>
        <v>0</v>
      </c>
      <c r="AD39" s="280">
        <f>'施設資源化量内訳'!AR39</f>
        <v>0</v>
      </c>
      <c r="AE39" s="280">
        <f>'施設資源化量内訳'!BL39</f>
        <v>0</v>
      </c>
      <c r="AF39" s="280">
        <f>'施設資源化量内訳'!CF39</f>
        <v>0</v>
      </c>
      <c r="AG39" s="280">
        <f>'施設資源化量内訳'!CZ39</f>
        <v>0</v>
      </c>
      <c r="AH39" s="280">
        <f>'施設資源化量内訳'!DT39</f>
        <v>0</v>
      </c>
      <c r="AI39" s="280">
        <f>'施設資源化量内訳'!EN39</f>
        <v>158</v>
      </c>
      <c r="AJ39" s="280">
        <f t="shared" si="8"/>
        <v>158</v>
      </c>
      <c r="AK39" s="281">
        <f t="shared" si="9"/>
        <v>10.099009900990099</v>
      </c>
      <c r="AL39" s="281">
        <f>(SUM('資源化量内訳'!D39,-'資源化量内訳'!Q39,-'資源化量内訳'!S39,-'資源化量内訳'!U39))/(SUM(AA39,J39))*100</f>
        <v>10.099009900990099</v>
      </c>
      <c r="AM39" s="280">
        <f>'ごみ処理量内訳'!AA39</f>
        <v>0</v>
      </c>
      <c r="AN39" s="280">
        <f>'ごみ処理量内訳'!AB39</f>
        <v>1450</v>
      </c>
      <c r="AO39" s="280">
        <f>'ごみ処理量内訳'!AC39</f>
        <v>162</v>
      </c>
      <c r="AP39" s="280">
        <f t="shared" si="10"/>
        <v>1612</v>
      </c>
    </row>
    <row r="40" spans="1:42" ht="12" customHeight="1">
      <c r="A40" s="282" t="s">
        <v>193</v>
      </c>
      <c r="B40" s="283" t="s">
        <v>581</v>
      </c>
      <c r="C40" s="282" t="s">
        <v>628</v>
      </c>
      <c r="D40" s="280">
        <v>11588</v>
      </c>
      <c r="E40" s="280">
        <v>11588</v>
      </c>
      <c r="F40" s="280">
        <v>0</v>
      </c>
      <c r="G40" s="280">
        <v>51</v>
      </c>
      <c r="H40" s="280">
        <f>SUM('ごみ搬入量内訳'!E40,+'ごみ搬入量内訳'!AD40)</f>
        <v>2465</v>
      </c>
      <c r="I40" s="280">
        <f>'ごみ搬入量内訳'!BC40</f>
        <v>77</v>
      </c>
      <c r="J40" s="280">
        <f>'資源化量内訳'!BL40</f>
        <v>0</v>
      </c>
      <c r="K40" s="280">
        <f t="shared" si="3"/>
        <v>2542</v>
      </c>
      <c r="L40" s="280">
        <f t="shared" si="4"/>
        <v>600.9996169868688</v>
      </c>
      <c r="M40" s="280">
        <f>(SUM('ごみ搬入量内訳'!BR40,'ごみ処理概要'!J40))/'ごみ処理概要'!D40/365*1000000</f>
        <v>481.83997616807187</v>
      </c>
      <c r="N40" s="280">
        <f>'ごみ搬入量内訳'!CM40/'ごみ処理概要'!D40/365*1000000</f>
        <v>119.15964081879696</v>
      </c>
      <c r="O40" s="284">
        <f>'ごみ搬入量内訳'!DH40</f>
        <v>0</v>
      </c>
      <c r="P40" s="284">
        <f>'ごみ処理量内訳'!E40</f>
        <v>2181</v>
      </c>
      <c r="Q40" s="284">
        <f>'ごみ処理量内訳'!N40</f>
        <v>15</v>
      </c>
      <c r="R40" s="280">
        <f t="shared" si="5"/>
        <v>0</v>
      </c>
      <c r="S40" s="284">
        <f>'ごみ処理量内訳'!G40</f>
        <v>0</v>
      </c>
      <c r="T40" s="284">
        <f>'ごみ処理量内訳'!L40</f>
        <v>0</v>
      </c>
      <c r="U40" s="284">
        <f>'ごみ処理量内訳'!H40</f>
        <v>0</v>
      </c>
      <c r="V40" s="284">
        <f>'ごみ処理量内訳'!I40</f>
        <v>0</v>
      </c>
      <c r="W40" s="284">
        <f>'ごみ処理量内訳'!J40</f>
        <v>0</v>
      </c>
      <c r="X40" s="284">
        <f>'ごみ処理量内訳'!K40</f>
        <v>0</v>
      </c>
      <c r="Y40" s="284">
        <f>'ごみ処理量内訳'!M40</f>
        <v>0</v>
      </c>
      <c r="Z40" s="280">
        <f>'資源化量内訳'!X40</f>
        <v>60</v>
      </c>
      <c r="AA40" s="280">
        <f t="shared" si="6"/>
        <v>2256</v>
      </c>
      <c r="AB40" s="281">
        <f t="shared" si="7"/>
        <v>99.33510638297872</v>
      </c>
      <c r="AC40" s="280">
        <f>'施設資源化量内訳'!X40</f>
        <v>0</v>
      </c>
      <c r="AD40" s="280">
        <f>'施設資源化量内訳'!AR40</f>
        <v>0</v>
      </c>
      <c r="AE40" s="280">
        <f>'施設資源化量内訳'!BL40</f>
        <v>0</v>
      </c>
      <c r="AF40" s="280">
        <f>'施設資源化量内訳'!CF40</f>
        <v>0</v>
      </c>
      <c r="AG40" s="280">
        <f>'施設資源化量内訳'!CZ40</f>
        <v>0</v>
      </c>
      <c r="AH40" s="280">
        <f>'施設資源化量内訳'!DT40</f>
        <v>0</v>
      </c>
      <c r="AI40" s="280">
        <f>'施設資源化量内訳'!EN40</f>
        <v>238</v>
      </c>
      <c r="AJ40" s="280">
        <f t="shared" si="8"/>
        <v>238</v>
      </c>
      <c r="AK40" s="281">
        <f t="shared" si="9"/>
        <v>13.209219858156029</v>
      </c>
      <c r="AL40" s="281">
        <f>(SUM('資源化量内訳'!D40,-'資源化量内訳'!Q40,-'資源化量内訳'!S40,-'資源化量内訳'!U40))/(SUM(AA40,J40))*100</f>
        <v>13.209219858156029</v>
      </c>
      <c r="AM40" s="280">
        <f>'ごみ処理量内訳'!AA40</f>
        <v>15</v>
      </c>
      <c r="AN40" s="280">
        <f>'ごみ処理量内訳'!AB40</f>
        <v>368</v>
      </c>
      <c r="AO40" s="280">
        <f>'ごみ処理量内訳'!AC40</f>
        <v>0</v>
      </c>
      <c r="AP40" s="280">
        <f t="shared" si="10"/>
        <v>383</v>
      </c>
    </row>
    <row r="41" spans="1:42" ht="12" customHeight="1">
      <c r="A41" s="282" t="s">
        <v>193</v>
      </c>
      <c r="B41" s="283" t="s">
        <v>582</v>
      </c>
      <c r="C41" s="282" t="s">
        <v>629</v>
      </c>
      <c r="D41" s="280">
        <v>18776</v>
      </c>
      <c r="E41" s="280">
        <v>18776</v>
      </c>
      <c r="F41" s="280">
        <v>0</v>
      </c>
      <c r="G41" s="280">
        <v>76</v>
      </c>
      <c r="H41" s="280">
        <f>SUM('ごみ搬入量内訳'!E41,+'ごみ搬入量内訳'!AD41)</f>
        <v>3150</v>
      </c>
      <c r="I41" s="280">
        <f>'ごみ搬入量内訳'!BC41</f>
        <v>687</v>
      </c>
      <c r="J41" s="280">
        <f>'資源化量内訳'!BL41</f>
        <v>0</v>
      </c>
      <c r="K41" s="280">
        <f t="shared" si="3"/>
        <v>3837</v>
      </c>
      <c r="L41" s="280">
        <f t="shared" si="4"/>
        <v>559.8811656968091</v>
      </c>
      <c r="M41" s="280">
        <f>(SUM('ごみ搬入量内訳'!BR41,'ごみ処理概要'!J41))/'ごみ処理概要'!D41/365*1000000</f>
        <v>425.9299251157116</v>
      </c>
      <c r="N41" s="280">
        <f>'ごみ搬入量内訳'!CM41/'ごみ処理概要'!D41/365*1000000</f>
        <v>133.9512405810974</v>
      </c>
      <c r="O41" s="284">
        <f>'ごみ搬入量内訳'!DH41</f>
        <v>0</v>
      </c>
      <c r="P41" s="284">
        <f>'ごみ処理量内訳'!E41</f>
        <v>3348</v>
      </c>
      <c r="Q41" s="284">
        <f>'ごみ処理量内訳'!N41</f>
        <v>0</v>
      </c>
      <c r="R41" s="280">
        <f t="shared" si="5"/>
        <v>369</v>
      </c>
      <c r="S41" s="284">
        <f>'ごみ処理量内訳'!G41</f>
        <v>196</v>
      </c>
      <c r="T41" s="284">
        <f>'ごみ処理量内訳'!L41</f>
        <v>173</v>
      </c>
      <c r="U41" s="284">
        <f>'ごみ処理量内訳'!H41</f>
        <v>0</v>
      </c>
      <c r="V41" s="284">
        <f>'ごみ処理量内訳'!I41</f>
        <v>0</v>
      </c>
      <c r="W41" s="284">
        <f>'ごみ処理量内訳'!J41</f>
        <v>0</v>
      </c>
      <c r="X41" s="284">
        <f>'ごみ処理量内訳'!K41</f>
        <v>0</v>
      </c>
      <c r="Y41" s="284">
        <f>'ごみ処理量内訳'!M41</f>
        <v>0</v>
      </c>
      <c r="Z41" s="280">
        <f>'資源化量内訳'!X41</f>
        <v>120</v>
      </c>
      <c r="AA41" s="280">
        <f t="shared" si="6"/>
        <v>3837</v>
      </c>
      <c r="AB41" s="281">
        <f t="shared" si="7"/>
        <v>100</v>
      </c>
      <c r="AC41" s="280">
        <f>'施設資源化量内訳'!X41</f>
        <v>0</v>
      </c>
      <c r="AD41" s="280">
        <f>'施設資源化量内訳'!AR41</f>
        <v>13</v>
      </c>
      <c r="AE41" s="280">
        <f>'施設資源化量内訳'!BL41</f>
        <v>0</v>
      </c>
      <c r="AF41" s="280">
        <f>'施設資源化量内訳'!CF41</f>
        <v>0</v>
      </c>
      <c r="AG41" s="280">
        <f>'施設資源化量内訳'!CZ41</f>
        <v>0</v>
      </c>
      <c r="AH41" s="280">
        <f>'施設資源化量内訳'!DT41</f>
        <v>0</v>
      </c>
      <c r="AI41" s="280">
        <f>'施設資源化量内訳'!EN41</f>
        <v>105</v>
      </c>
      <c r="AJ41" s="280">
        <f t="shared" si="8"/>
        <v>118</v>
      </c>
      <c r="AK41" s="281">
        <f t="shared" si="9"/>
        <v>6.202762574928329</v>
      </c>
      <c r="AL41" s="281">
        <f>(SUM('資源化量内訳'!D41,-'資源化量内訳'!Q41,-'資源化量内訳'!S41,-'資源化量内訳'!U41))/(SUM(AA41,J41))*100</f>
        <v>6.202762574928329</v>
      </c>
      <c r="AM41" s="280">
        <f>'ごみ処理量内訳'!AA41</f>
        <v>0</v>
      </c>
      <c r="AN41" s="280">
        <f>'ごみ処理量内訳'!AB41</f>
        <v>609</v>
      </c>
      <c r="AO41" s="280">
        <f>'ごみ処理量内訳'!AC41</f>
        <v>76</v>
      </c>
      <c r="AP41" s="280">
        <f t="shared" si="10"/>
        <v>685</v>
      </c>
    </row>
    <row r="42" spans="1:42" ht="12" customHeight="1">
      <c r="A42" s="282" t="s">
        <v>193</v>
      </c>
      <c r="B42" s="283" t="s">
        <v>583</v>
      </c>
      <c r="C42" s="282" t="s">
        <v>630</v>
      </c>
      <c r="D42" s="280">
        <v>13282</v>
      </c>
      <c r="E42" s="280">
        <v>13282</v>
      </c>
      <c r="F42" s="280">
        <v>0</v>
      </c>
      <c r="G42" s="280">
        <v>33</v>
      </c>
      <c r="H42" s="280">
        <f>SUM('ごみ搬入量内訳'!E42,+'ごみ搬入量内訳'!AD42)</f>
        <v>2678</v>
      </c>
      <c r="I42" s="280">
        <f>'ごみ搬入量内訳'!BC42</f>
        <v>1282</v>
      </c>
      <c r="J42" s="280">
        <f>'資源化量内訳'!BL42</f>
        <v>204</v>
      </c>
      <c r="K42" s="280">
        <f t="shared" si="3"/>
        <v>4164</v>
      </c>
      <c r="L42" s="280">
        <f t="shared" si="4"/>
        <v>858.9232930343467</v>
      </c>
      <c r="M42" s="280">
        <f>(SUM('ごみ搬入量内訳'!BR42,'ごみ処理概要'!J42))/'ごみ処理概要'!D42/365*1000000</f>
        <v>594.480530865751</v>
      </c>
      <c r="N42" s="280">
        <f>'ごみ搬入量内訳'!CM42/'ごみ処理概要'!D42/365*1000000</f>
        <v>264.44276216859566</v>
      </c>
      <c r="O42" s="284">
        <f>'ごみ搬入量内訳'!DH42</f>
        <v>0</v>
      </c>
      <c r="P42" s="284">
        <f>'ごみ処理量内訳'!E42</f>
        <v>3126</v>
      </c>
      <c r="Q42" s="284">
        <f>'ごみ処理量内訳'!N42</f>
        <v>0</v>
      </c>
      <c r="R42" s="280">
        <f t="shared" si="5"/>
        <v>321</v>
      </c>
      <c r="S42" s="284">
        <f>'ごみ処理量内訳'!G42</f>
        <v>0</v>
      </c>
      <c r="T42" s="284">
        <f>'ごみ処理量内訳'!L42</f>
        <v>321</v>
      </c>
      <c r="U42" s="284">
        <f>'ごみ処理量内訳'!H42</f>
        <v>0</v>
      </c>
      <c r="V42" s="284">
        <f>'ごみ処理量内訳'!I42</f>
        <v>0</v>
      </c>
      <c r="W42" s="284">
        <f>'ごみ処理量内訳'!J42</f>
        <v>0</v>
      </c>
      <c r="X42" s="284">
        <f>'ごみ処理量内訳'!K42</f>
        <v>0</v>
      </c>
      <c r="Y42" s="284">
        <f>'ごみ処理量内訳'!M42</f>
        <v>0</v>
      </c>
      <c r="Z42" s="280">
        <f>'資源化量内訳'!X42</f>
        <v>0</v>
      </c>
      <c r="AA42" s="280">
        <f t="shared" si="6"/>
        <v>3447</v>
      </c>
      <c r="AB42" s="281">
        <f t="shared" si="7"/>
        <v>100</v>
      </c>
      <c r="AC42" s="280">
        <f>'施設資源化量内訳'!X42</f>
        <v>0</v>
      </c>
      <c r="AD42" s="280">
        <f>'施設資源化量内訳'!AR42</f>
        <v>0</v>
      </c>
      <c r="AE42" s="280">
        <f>'施設資源化量内訳'!BL42</f>
        <v>0</v>
      </c>
      <c r="AF42" s="280">
        <f>'施設資源化量内訳'!CF42</f>
        <v>0</v>
      </c>
      <c r="AG42" s="280">
        <f>'施設資源化量内訳'!CZ42</f>
        <v>0</v>
      </c>
      <c r="AH42" s="280">
        <f>'施設資源化量内訳'!DT42</f>
        <v>0</v>
      </c>
      <c r="AI42" s="280">
        <f>'施設資源化量内訳'!EN42</f>
        <v>294</v>
      </c>
      <c r="AJ42" s="280">
        <f t="shared" si="8"/>
        <v>294</v>
      </c>
      <c r="AK42" s="281">
        <f t="shared" si="9"/>
        <v>13.640098603122434</v>
      </c>
      <c r="AL42" s="281">
        <f>(SUM('資源化量内訳'!D42,-'資源化量内訳'!Q42,-'資源化量内訳'!S42,-'資源化量内訳'!U42))/(SUM(AA42,J42))*100</f>
        <v>13.640098603122434</v>
      </c>
      <c r="AM42" s="280">
        <f>'ごみ処理量内訳'!AA42</f>
        <v>0</v>
      </c>
      <c r="AN42" s="280">
        <f>'ごみ処理量内訳'!AB42</f>
        <v>513</v>
      </c>
      <c r="AO42" s="280">
        <f>'ごみ処理量内訳'!AC42</f>
        <v>27</v>
      </c>
      <c r="AP42" s="280">
        <f t="shared" si="10"/>
        <v>540</v>
      </c>
    </row>
    <row r="43" spans="1:42" ht="12" customHeight="1">
      <c r="A43" s="282" t="s">
        <v>193</v>
      </c>
      <c r="B43" s="283" t="s">
        <v>584</v>
      </c>
      <c r="C43" s="282" t="s">
        <v>631</v>
      </c>
      <c r="D43" s="280">
        <v>20730</v>
      </c>
      <c r="E43" s="280">
        <v>20730</v>
      </c>
      <c r="F43" s="280">
        <v>0</v>
      </c>
      <c r="G43" s="280">
        <v>37</v>
      </c>
      <c r="H43" s="280">
        <f>SUM('ごみ搬入量内訳'!E43,+'ごみ搬入量内訳'!AD43)</f>
        <v>2760</v>
      </c>
      <c r="I43" s="280">
        <f>'ごみ搬入量内訳'!BC43</f>
        <v>958</v>
      </c>
      <c r="J43" s="280">
        <f>'資源化量内訳'!BL43</f>
        <v>0</v>
      </c>
      <c r="K43" s="280">
        <f t="shared" si="3"/>
        <v>3718</v>
      </c>
      <c r="L43" s="280">
        <f t="shared" si="4"/>
        <v>491.37970911061336</v>
      </c>
      <c r="M43" s="280">
        <f>(SUM('ごみ搬入量内訳'!BR43,'ごみ処理概要'!J43))/'ごみ処理概要'!D43/365*1000000</f>
        <v>420.0120267760971</v>
      </c>
      <c r="N43" s="280">
        <f>'ごみ搬入量内訳'!CM43/'ごみ処理概要'!D43/365*1000000</f>
        <v>71.36768233451619</v>
      </c>
      <c r="O43" s="284">
        <f>'ごみ搬入量内訳'!DH43</f>
        <v>0</v>
      </c>
      <c r="P43" s="284">
        <f>'ごみ処理量内訳'!E43</f>
        <v>1864</v>
      </c>
      <c r="Q43" s="284">
        <f>'ごみ処理量内訳'!N43</f>
        <v>47</v>
      </c>
      <c r="R43" s="280">
        <f t="shared" si="5"/>
        <v>674</v>
      </c>
      <c r="S43" s="284">
        <f>'ごみ処理量内訳'!G43</f>
        <v>0</v>
      </c>
      <c r="T43" s="284">
        <f>'ごみ処理量内訳'!L43</f>
        <v>0</v>
      </c>
      <c r="U43" s="284">
        <f>'ごみ処理量内訳'!H43</f>
        <v>674</v>
      </c>
      <c r="V43" s="284">
        <f>'ごみ処理量内訳'!I43</f>
        <v>0</v>
      </c>
      <c r="W43" s="284">
        <f>'ごみ処理量内訳'!J43</f>
        <v>0</v>
      </c>
      <c r="X43" s="284">
        <f>'ごみ処理量内訳'!K43</f>
        <v>0</v>
      </c>
      <c r="Y43" s="284">
        <f>'ごみ処理量内訳'!M43</f>
        <v>0</v>
      </c>
      <c r="Z43" s="280">
        <f>'資源化量内訳'!X43</f>
        <v>1133</v>
      </c>
      <c r="AA43" s="280">
        <f t="shared" si="6"/>
        <v>3718</v>
      </c>
      <c r="AB43" s="281">
        <f t="shared" si="7"/>
        <v>98.73587950511026</v>
      </c>
      <c r="AC43" s="280">
        <f>'施設資源化量内訳'!X43</f>
        <v>0</v>
      </c>
      <c r="AD43" s="280">
        <f>'施設資源化量内訳'!AR43</f>
        <v>0</v>
      </c>
      <c r="AE43" s="280">
        <f>'施設資源化量内訳'!BL43</f>
        <v>674</v>
      </c>
      <c r="AF43" s="280">
        <f>'施設資源化量内訳'!CF43</f>
        <v>0</v>
      </c>
      <c r="AG43" s="280">
        <f>'施設資源化量内訳'!CZ43</f>
        <v>0</v>
      </c>
      <c r="AH43" s="280">
        <f>'施設資源化量内訳'!DT43</f>
        <v>0</v>
      </c>
      <c r="AI43" s="280">
        <f>'施設資源化量内訳'!EN43</f>
        <v>0</v>
      </c>
      <c r="AJ43" s="280">
        <f t="shared" si="8"/>
        <v>674</v>
      </c>
      <c r="AK43" s="281">
        <f t="shared" si="9"/>
        <v>48.6013986013986</v>
      </c>
      <c r="AL43" s="281">
        <f>(SUM('資源化量内訳'!D43,-'資源化量内訳'!Q43,-'資源化量内訳'!S43,-'資源化量内訳'!U43))/(SUM(AA43,J43))*100</f>
        <v>48.6013986013986</v>
      </c>
      <c r="AM43" s="280">
        <f>'ごみ処理量内訳'!AA43</f>
        <v>47</v>
      </c>
      <c r="AN43" s="280">
        <f>'ごみ処理量内訳'!AB43</f>
        <v>75</v>
      </c>
      <c r="AO43" s="280">
        <f>'ごみ処理量内訳'!AC43</f>
        <v>0</v>
      </c>
      <c r="AP43" s="280">
        <f t="shared" si="10"/>
        <v>122</v>
      </c>
    </row>
    <row r="44" spans="1:42" ht="12" customHeight="1">
      <c r="A44" s="282" t="s">
        <v>193</v>
      </c>
      <c r="B44" s="283" t="s">
        <v>585</v>
      </c>
      <c r="C44" s="282" t="s">
        <v>632</v>
      </c>
      <c r="D44" s="280">
        <v>5385</v>
      </c>
      <c r="E44" s="280">
        <v>5385</v>
      </c>
      <c r="F44" s="280">
        <v>0</v>
      </c>
      <c r="G44" s="280">
        <v>11</v>
      </c>
      <c r="H44" s="280">
        <f>SUM('ごみ搬入量内訳'!E44,+'ごみ搬入量内訳'!AD44)</f>
        <v>807</v>
      </c>
      <c r="I44" s="280">
        <f>'ごみ搬入量内訳'!BC44</f>
        <v>126</v>
      </c>
      <c r="J44" s="280">
        <f>'資源化量内訳'!BL44</f>
        <v>0</v>
      </c>
      <c r="K44" s="280">
        <f t="shared" si="3"/>
        <v>933</v>
      </c>
      <c r="L44" s="280">
        <f t="shared" si="4"/>
        <v>474.6823367802495</v>
      </c>
      <c r="M44" s="280">
        <f>(SUM('ごみ搬入量内訳'!BR44,'ごみ処理概要'!J44))/'ごみ処理概要'!D44/365*1000000</f>
        <v>420.75272509889214</v>
      </c>
      <c r="N44" s="280">
        <f>'ごみ搬入量内訳'!CM44/'ごみ処理概要'!D44/365*1000000</f>
        <v>53.92961168135741</v>
      </c>
      <c r="O44" s="284">
        <f>'ごみ搬入量内訳'!DH44</f>
        <v>0</v>
      </c>
      <c r="P44" s="284">
        <f>'ごみ処理量内訳'!E44</f>
        <v>502</v>
      </c>
      <c r="Q44" s="284">
        <f>'ごみ処理量内訳'!N44</f>
        <v>0</v>
      </c>
      <c r="R44" s="280">
        <f t="shared" si="5"/>
        <v>228</v>
      </c>
      <c r="S44" s="284">
        <f>'ごみ処理量内訳'!G44</f>
        <v>0</v>
      </c>
      <c r="T44" s="284">
        <f>'ごみ処理量内訳'!L44</f>
        <v>0</v>
      </c>
      <c r="U44" s="284">
        <f>'ごみ処理量内訳'!H44</f>
        <v>167</v>
      </c>
      <c r="V44" s="284">
        <f>'ごみ処理量内訳'!I44</f>
        <v>0</v>
      </c>
      <c r="W44" s="284">
        <f>'ごみ処理量内訳'!J44</f>
        <v>0</v>
      </c>
      <c r="X44" s="284">
        <f>'ごみ処理量内訳'!K44</f>
        <v>0</v>
      </c>
      <c r="Y44" s="284">
        <f>'ごみ処理量内訳'!M44</f>
        <v>61</v>
      </c>
      <c r="Z44" s="280">
        <f>'資源化量内訳'!X44</f>
        <v>139</v>
      </c>
      <c r="AA44" s="280">
        <f t="shared" si="6"/>
        <v>869</v>
      </c>
      <c r="AB44" s="281">
        <f t="shared" si="7"/>
        <v>100</v>
      </c>
      <c r="AC44" s="280">
        <f>'施設資源化量内訳'!X44</f>
        <v>0</v>
      </c>
      <c r="AD44" s="280">
        <f>'施設資源化量内訳'!AR44</f>
        <v>0</v>
      </c>
      <c r="AE44" s="280">
        <f>'施設資源化量内訳'!BL44</f>
        <v>0</v>
      </c>
      <c r="AF44" s="280">
        <f>'施設資源化量内訳'!CF44</f>
        <v>0</v>
      </c>
      <c r="AG44" s="280">
        <f>'施設資源化量内訳'!CZ44</f>
        <v>0</v>
      </c>
      <c r="AH44" s="280">
        <f>'施設資源化量内訳'!DT44</f>
        <v>0</v>
      </c>
      <c r="AI44" s="280">
        <f>'施設資源化量内訳'!EN44</f>
        <v>94</v>
      </c>
      <c r="AJ44" s="280">
        <f t="shared" si="8"/>
        <v>94</v>
      </c>
      <c r="AK44" s="281">
        <f t="shared" si="9"/>
        <v>26.81242807825086</v>
      </c>
      <c r="AL44" s="281">
        <f>(SUM('資源化量内訳'!D44,-'資源化量内訳'!Q44,-'資源化量内訳'!S44,-'資源化量内訳'!U44))/(SUM(AA44,J44))*100</f>
        <v>26.81242807825086</v>
      </c>
      <c r="AM44" s="280">
        <f>'ごみ処理量内訳'!AA44</f>
        <v>0</v>
      </c>
      <c r="AN44" s="280">
        <f>'ごみ処理量内訳'!AB44</f>
        <v>20</v>
      </c>
      <c r="AO44" s="280">
        <f>'ごみ処理量内訳'!AC44</f>
        <v>20</v>
      </c>
      <c r="AP44" s="280">
        <f t="shared" si="10"/>
        <v>40</v>
      </c>
    </row>
    <row r="45" spans="1:42" ht="12" customHeight="1">
      <c r="A45" s="282" t="s">
        <v>193</v>
      </c>
      <c r="B45" s="283" t="s">
        <v>586</v>
      </c>
      <c r="C45" s="282" t="s">
        <v>633</v>
      </c>
      <c r="D45" s="280">
        <v>11701</v>
      </c>
      <c r="E45" s="280">
        <v>11701</v>
      </c>
      <c r="F45" s="280">
        <v>0</v>
      </c>
      <c r="G45" s="280">
        <v>34</v>
      </c>
      <c r="H45" s="280">
        <f>SUM('ごみ搬入量内訳'!E45,+'ごみ搬入量内訳'!AD45)</f>
        <v>1518</v>
      </c>
      <c r="I45" s="280">
        <f>'ごみ搬入量内訳'!BC45</f>
        <v>548</v>
      </c>
      <c r="J45" s="280">
        <f>'資源化量内訳'!BL45</f>
        <v>235</v>
      </c>
      <c r="K45" s="280">
        <f t="shared" si="3"/>
        <v>2301</v>
      </c>
      <c r="L45" s="280">
        <f t="shared" si="4"/>
        <v>538.7667369490724</v>
      </c>
      <c r="M45" s="280">
        <f>(SUM('ごみ搬入量内訳'!BR45,'ごみ処理概要'!J45))/'ごみ処理概要'!D45/365*1000000</f>
        <v>459.6258603350843</v>
      </c>
      <c r="N45" s="280">
        <f>'ごみ搬入量内訳'!CM45/'ごみ処理概要'!D45/365*1000000</f>
        <v>79.14087661398803</v>
      </c>
      <c r="O45" s="284">
        <f>'ごみ搬入量内訳'!DH45</f>
        <v>0</v>
      </c>
      <c r="P45" s="284">
        <f>'ごみ処理量内訳'!E45</f>
        <v>1709</v>
      </c>
      <c r="Q45" s="284">
        <f>'ごみ処理量内訳'!N45</f>
        <v>0</v>
      </c>
      <c r="R45" s="280">
        <f t="shared" si="5"/>
        <v>357</v>
      </c>
      <c r="S45" s="284">
        <f>'ごみ処理量内訳'!G45</f>
        <v>123</v>
      </c>
      <c r="T45" s="284">
        <f>'ごみ処理量内訳'!L45</f>
        <v>234</v>
      </c>
      <c r="U45" s="284">
        <f>'ごみ処理量内訳'!H45</f>
        <v>0</v>
      </c>
      <c r="V45" s="284">
        <f>'ごみ処理量内訳'!I45</f>
        <v>0</v>
      </c>
      <c r="W45" s="284">
        <f>'ごみ処理量内訳'!J45</f>
        <v>0</v>
      </c>
      <c r="X45" s="284">
        <f>'ごみ処理量内訳'!K45</f>
        <v>0</v>
      </c>
      <c r="Y45" s="284">
        <f>'ごみ処理量内訳'!M45</f>
        <v>0</v>
      </c>
      <c r="Z45" s="280">
        <f>'資源化量内訳'!X45</f>
        <v>0</v>
      </c>
      <c r="AA45" s="280">
        <f t="shared" si="6"/>
        <v>2066</v>
      </c>
      <c r="AB45" s="281">
        <f t="shared" si="7"/>
        <v>100</v>
      </c>
      <c r="AC45" s="280">
        <f>'施設資源化量内訳'!X45</f>
        <v>55</v>
      </c>
      <c r="AD45" s="280">
        <f>'施設資源化量内訳'!AR45</f>
        <v>41</v>
      </c>
      <c r="AE45" s="280">
        <f>'施設資源化量内訳'!BL45</f>
        <v>0</v>
      </c>
      <c r="AF45" s="280">
        <f>'施設資源化量内訳'!CF45</f>
        <v>0</v>
      </c>
      <c r="AG45" s="280">
        <f>'施設資源化量内訳'!CZ45</f>
        <v>0</v>
      </c>
      <c r="AH45" s="280">
        <f>'施設資源化量内訳'!DT45</f>
        <v>0</v>
      </c>
      <c r="AI45" s="280">
        <f>'施設資源化量内訳'!EN45</f>
        <v>214</v>
      </c>
      <c r="AJ45" s="280">
        <f t="shared" si="8"/>
        <v>310</v>
      </c>
      <c r="AK45" s="281">
        <f t="shared" si="9"/>
        <v>23.68535419382877</v>
      </c>
      <c r="AL45" s="281">
        <f>(SUM('資源化量内訳'!D45,-'資源化量内訳'!Q45,-'資源化量内訳'!S45,-'資源化量内訳'!U45))/(SUM(AA45,J45))*100</f>
        <v>21.295089091699264</v>
      </c>
      <c r="AM45" s="280">
        <f>'ごみ処理量内訳'!AA45</f>
        <v>0</v>
      </c>
      <c r="AN45" s="280">
        <f>'ごみ処理量内訳'!AB45</f>
        <v>133</v>
      </c>
      <c r="AO45" s="280">
        <f>'ごみ処理量内訳'!AC45</f>
        <v>54</v>
      </c>
      <c r="AP45" s="280">
        <f t="shared" si="10"/>
        <v>187</v>
      </c>
    </row>
    <row r="46" spans="1:42" ht="12" customHeight="1">
      <c r="A46" s="282" t="s">
        <v>193</v>
      </c>
      <c r="B46" s="283" t="s">
        <v>587</v>
      </c>
      <c r="C46" s="282" t="s">
        <v>634</v>
      </c>
      <c r="D46" s="280">
        <v>11220</v>
      </c>
      <c r="E46" s="280">
        <v>11220</v>
      </c>
      <c r="F46" s="280">
        <v>0</v>
      </c>
      <c r="G46" s="280">
        <v>34</v>
      </c>
      <c r="H46" s="280">
        <f>SUM('ごみ搬入量内訳'!E46,+'ごみ搬入量内訳'!AD46)</f>
        <v>1701</v>
      </c>
      <c r="I46" s="280">
        <f>'ごみ搬入量内訳'!BC46</f>
        <v>786</v>
      </c>
      <c r="J46" s="280">
        <f>'資源化量内訳'!BL46</f>
        <v>497</v>
      </c>
      <c r="K46" s="280">
        <f t="shared" si="3"/>
        <v>2984</v>
      </c>
      <c r="L46" s="280">
        <f t="shared" si="4"/>
        <v>728.640148462872</v>
      </c>
      <c r="M46" s="280">
        <f>(SUM('ごみ搬入量内訳'!BR46,'ごみ処理概要'!J46))/'ごみ処理概要'!D46/365*1000000</f>
        <v>597.7584059775841</v>
      </c>
      <c r="N46" s="280">
        <f>'ごみ搬入量内訳'!CM46/'ごみ処理概要'!D46/365*1000000</f>
        <v>130.88174248528802</v>
      </c>
      <c r="O46" s="284">
        <f>'ごみ搬入量内訳'!DH46</f>
        <v>0</v>
      </c>
      <c r="P46" s="284">
        <f>'ごみ処理量内訳'!E46</f>
        <v>1936</v>
      </c>
      <c r="Q46" s="284">
        <f>'ごみ処理量内訳'!N46</f>
        <v>0</v>
      </c>
      <c r="R46" s="280">
        <f t="shared" si="5"/>
        <v>112</v>
      </c>
      <c r="S46" s="284">
        <f>'ごみ処理量内訳'!G46</f>
        <v>107</v>
      </c>
      <c r="T46" s="284">
        <f>'ごみ処理量内訳'!L46</f>
        <v>5</v>
      </c>
      <c r="U46" s="284">
        <f>'ごみ処理量内訳'!H46</f>
        <v>0</v>
      </c>
      <c r="V46" s="284">
        <f>'ごみ処理量内訳'!I46</f>
        <v>0</v>
      </c>
      <c r="W46" s="284">
        <f>'ごみ処理量内訳'!J46</f>
        <v>0</v>
      </c>
      <c r="X46" s="284">
        <f>'ごみ処理量内訳'!K46</f>
        <v>0</v>
      </c>
      <c r="Y46" s="284">
        <f>'ごみ処理量内訳'!M46</f>
        <v>0</v>
      </c>
      <c r="Z46" s="280">
        <f>'資源化量内訳'!X46</f>
        <v>0</v>
      </c>
      <c r="AA46" s="280">
        <f t="shared" si="6"/>
        <v>2048</v>
      </c>
      <c r="AB46" s="281">
        <f t="shared" si="7"/>
        <v>100</v>
      </c>
      <c r="AC46" s="280">
        <f>'施設資源化量内訳'!X46</f>
        <v>59</v>
      </c>
      <c r="AD46" s="280">
        <f>'施設資源化量内訳'!AR46</f>
        <v>37</v>
      </c>
      <c r="AE46" s="280">
        <f>'施設資源化量内訳'!BL46</f>
        <v>0</v>
      </c>
      <c r="AF46" s="280">
        <f>'施設資源化量内訳'!CF46</f>
        <v>0</v>
      </c>
      <c r="AG46" s="280">
        <f>'施設資源化量内訳'!CZ46</f>
        <v>0</v>
      </c>
      <c r="AH46" s="280">
        <f>'施設資源化量内訳'!DT46</f>
        <v>0</v>
      </c>
      <c r="AI46" s="280">
        <f>'施設資源化量内訳'!EN46</f>
        <v>1</v>
      </c>
      <c r="AJ46" s="280">
        <f t="shared" si="8"/>
        <v>97</v>
      </c>
      <c r="AK46" s="281">
        <f t="shared" si="9"/>
        <v>23.339882121807463</v>
      </c>
      <c r="AL46" s="281">
        <f>(SUM('資源化量内訳'!D46,-'資源化量内訳'!Q46,-'資源化量内訳'!S46,-'資源化量内訳'!U46))/(SUM(AA46,J46))*100</f>
        <v>21.021611001964637</v>
      </c>
      <c r="AM46" s="280">
        <f>'ごみ処理量内訳'!AA46</f>
        <v>0</v>
      </c>
      <c r="AN46" s="280">
        <f>'ごみ処理量内訳'!AB46</f>
        <v>137</v>
      </c>
      <c r="AO46" s="280">
        <f>'ごみ処理量内訳'!AC46</f>
        <v>36</v>
      </c>
      <c r="AP46" s="280">
        <f t="shared" si="10"/>
        <v>173</v>
      </c>
    </row>
    <row r="47" spans="1:42" ht="12" customHeight="1">
      <c r="A47" s="282" t="s">
        <v>193</v>
      </c>
      <c r="B47" s="283" t="s">
        <v>588</v>
      </c>
      <c r="C47" s="282" t="s">
        <v>635</v>
      </c>
      <c r="D47" s="280">
        <v>4659</v>
      </c>
      <c r="E47" s="280">
        <v>4659</v>
      </c>
      <c r="F47" s="280">
        <v>0</v>
      </c>
      <c r="G47" s="280">
        <v>6</v>
      </c>
      <c r="H47" s="280">
        <f>SUM('ごみ搬入量内訳'!E47,+'ごみ搬入量内訳'!AD47)</f>
        <v>741</v>
      </c>
      <c r="I47" s="280">
        <f>'ごみ搬入量内訳'!BC47</f>
        <v>57</v>
      </c>
      <c r="J47" s="280">
        <f>'資源化量内訳'!BL47</f>
        <v>0</v>
      </c>
      <c r="K47" s="280">
        <f t="shared" si="3"/>
        <v>798</v>
      </c>
      <c r="L47" s="280">
        <f t="shared" si="4"/>
        <v>469.26408453810126</v>
      </c>
      <c r="M47" s="280">
        <f>(SUM('ごみ搬入量内訳'!BR47,'ごみ処理概要'!J47))/'ごみ処理概要'!D47/365*1000000</f>
        <v>435.7452213568083</v>
      </c>
      <c r="N47" s="280">
        <f>'ごみ搬入量内訳'!CM47/'ごみ処理概要'!D47/365*1000000</f>
        <v>33.51886318129295</v>
      </c>
      <c r="O47" s="284">
        <f>'ごみ搬入量内訳'!DH47</f>
        <v>68</v>
      </c>
      <c r="P47" s="284">
        <f>'ごみ処理量内訳'!E47</f>
        <v>570</v>
      </c>
      <c r="Q47" s="284">
        <f>'ごみ処理量内訳'!N47</f>
        <v>0</v>
      </c>
      <c r="R47" s="280">
        <f t="shared" si="5"/>
        <v>270</v>
      </c>
      <c r="S47" s="284">
        <f>'ごみ処理量内訳'!G47</f>
        <v>41</v>
      </c>
      <c r="T47" s="284">
        <f>'ごみ処理量内訳'!L47</f>
        <v>229</v>
      </c>
      <c r="U47" s="284">
        <f>'ごみ処理量内訳'!H47</f>
        <v>0</v>
      </c>
      <c r="V47" s="284">
        <f>'ごみ処理量内訳'!I47</f>
        <v>0</v>
      </c>
      <c r="W47" s="284">
        <f>'ごみ処理量内訳'!J47</f>
        <v>0</v>
      </c>
      <c r="X47" s="284">
        <f>'ごみ処理量内訳'!K47</f>
        <v>0</v>
      </c>
      <c r="Y47" s="284">
        <f>'ごみ処理量内訳'!M47</f>
        <v>0</v>
      </c>
      <c r="Z47" s="280">
        <f>'資源化量内訳'!X47</f>
        <v>0</v>
      </c>
      <c r="AA47" s="280">
        <f t="shared" si="6"/>
        <v>840</v>
      </c>
      <c r="AB47" s="281">
        <f t="shared" si="7"/>
        <v>100</v>
      </c>
      <c r="AC47" s="280">
        <f>'施設資源化量内訳'!X47</f>
        <v>17</v>
      </c>
      <c r="AD47" s="280">
        <f>'施設資源化量内訳'!AR47</f>
        <v>15</v>
      </c>
      <c r="AE47" s="280">
        <f>'施設資源化量内訳'!BL47</f>
        <v>0</v>
      </c>
      <c r="AF47" s="280">
        <f>'施設資源化量内訳'!CF47</f>
        <v>0</v>
      </c>
      <c r="AG47" s="280">
        <f>'施設資源化量内訳'!CZ47</f>
        <v>0</v>
      </c>
      <c r="AH47" s="280">
        <f>'施設資源化量内訳'!DT47</f>
        <v>0</v>
      </c>
      <c r="AI47" s="280">
        <f>'施設資源化量内訳'!EN47</f>
        <v>229</v>
      </c>
      <c r="AJ47" s="280">
        <f t="shared" si="8"/>
        <v>261</v>
      </c>
      <c r="AK47" s="281">
        <f t="shared" si="9"/>
        <v>31.071428571428573</v>
      </c>
      <c r="AL47" s="281">
        <f>(SUM('資源化量内訳'!D47,-'資源化量内訳'!Q47,-'資源化量内訳'!S47,-'資源化量内訳'!U47))/(SUM(AA47,J47))*100</f>
        <v>29.04761904761905</v>
      </c>
      <c r="AM47" s="280">
        <f>'ごみ処理量内訳'!AA47</f>
        <v>0</v>
      </c>
      <c r="AN47" s="280">
        <f>'ごみ処理量内訳'!AB47</f>
        <v>31</v>
      </c>
      <c r="AO47" s="280">
        <f>'ごみ処理量内訳'!AC47</f>
        <v>13</v>
      </c>
      <c r="AP47" s="280">
        <f t="shared" si="10"/>
        <v>44</v>
      </c>
    </row>
    <row r="48" spans="1:42" ht="12" customHeight="1">
      <c r="A48" s="282" t="s">
        <v>193</v>
      </c>
      <c r="B48" s="283" t="s">
        <v>589</v>
      </c>
      <c r="C48" s="282" t="s">
        <v>636</v>
      </c>
      <c r="D48" s="280">
        <v>2573</v>
      </c>
      <c r="E48" s="280">
        <v>2573</v>
      </c>
      <c r="F48" s="280">
        <v>0</v>
      </c>
      <c r="G48" s="280">
        <v>8</v>
      </c>
      <c r="H48" s="280">
        <f>SUM('ごみ搬入量内訳'!E48,+'ごみ搬入量内訳'!AD48)</f>
        <v>340</v>
      </c>
      <c r="I48" s="280">
        <f>'ごみ搬入量内訳'!BC48</f>
        <v>19</v>
      </c>
      <c r="J48" s="280">
        <f>'資源化量内訳'!BL48</f>
        <v>0</v>
      </c>
      <c r="K48" s="280">
        <f t="shared" si="3"/>
        <v>359</v>
      </c>
      <c r="L48" s="280">
        <f t="shared" si="4"/>
        <v>382.26258990890653</v>
      </c>
      <c r="M48" s="280">
        <f>(SUM('ごみ搬入量内訳'!BR48,'ごみ処理概要'!J48))/'ごみ処理概要'!D48/365*1000000</f>
        <v>362.03142219785013</v>
      </c>
      <c r="N48" s="280">
        <f>'ごみ搬入量内訳'!CM48/'ごみ処理概要'!D48/365*1000000</f>
        <v>20.231167711056333</v>
      </c>
      <c r="O48" s="284">
        <f>'ごみ搬入量内訳'!DH48</f>
        <v>108</v>
      </c>
      <c r="P48" s="284">
        <f>'ごみ処理量内訳'!E48</f>
        <v>267</v>
      </c>
      <c r="Q48" s="284">
        <f>'ごみ処理量内訳'!N48</f>
        <v>7</v>
      </c>
      <c r="R48" s="280">
        <f t="shared" si="5"/>
        <v>111</v>
      </c>
      <c r="S48" s="284">
        <f>'ごみ処理量内訳'!G48</f>
        <v>30</v>
      </c>
      <c r="T48" s="284">
        <f>'ごみ処理量内訳'!L48</f>
        <v>81</v>
      </c>
      <c r="U48" s="284">
        <f>'ごみ処理量内訳'!H48</f>
        <v>0</v>
      </c>
      <c r="V48" s="284">
        <f>'ごみ処理量内訳'!I48</f>
        <v>0</v>
      </c>
      <c r="W48" s="284">
        <f>'ごみ処理量内訳'!J48</f>
        <v>0</v>
      </c>
      <c r="X48" s="284">
        <f>'ごみ処理量内訳'!K48</f>
        <v>0</v>
      </c>
      <c r="Y48" s="284">
        <f>'ごみ処理量内訳'!M48</f>
        <v>0</v>
      </c>
      <c r="Z48" s="280">
        <f>'資源化量内訳'!X48</f>
        <v>0</v>
      </c>
      <c r="AA48" s="280">
        <f t="shared" si="6"/>
        <v>385</v>
      </c>
      <c r="AB48" s="281">
        <f t="shared" si="7"/>
        <v>98.18181818181819</v>
      </c>
      <c r="AC48" s="280">
        <f>'施設資源化量内訳'!X48</f>
        <v>8</v>
      </c>
      <c r="AD48" s="280">
        <f>'施設資源化量内訳'!AR48</f>
        <v>11</v>
      </c>
      <c r="AE48" s="280">
        <f>'施設資源化量内訳'!BL48</f>
        <v>0</v>
      </c>
      <c r="AF48" s="280">
        <f>'施設資源化量内訳'!CF48</f>
        <v>0</v>
      </c>
      <c r="AG48" s="280">
        <f>'施設資源化量内訳'!CZ48</f>
        <v>0</v>
      </c>
      <c r="AH48" s="280">
        <f>'施設資源化量内訳'!DT48</f>
        <v>0</v>
      </c>
      <c r="AI48" s="280">
        <f>'施設資源化量内訳'!EN48</f>
        <v>81</v>
      </c>
      <c r="AJ48" s="280">
        <f t="shared" si="8"/>
        <v>100</v>
      </c>
      <c r="AK48" s="281">
        <f t="shared" si="9"/>
        <v>25.97402597402597</v>
      </c>
      <c r="AL48" s="281">
        <f>(SUM('資源化量内訳'!D48,-'資源化量内訳'!Q48,-'資源化量内訳'!S48,-'資源化量内訳'!U48))/(SUM(AA48,J48))*100</f>
        <v>23.896103896103895</v>
      </c>
      <c r="AM48" s="280">
        <f>'ごみ処理量内訳'!AA48</f>
        <v>7</v>
      </c>
      <c r="AN48" s="280">
        <f>'ごみ処理量内訳'!AB48</f>
        <v>24</v>
      </c>
      <c r="AO48" s="280">
        <f>'ごみ処理量内訳'!AC48</f>
        <v>9</v>
      </c>
      <c r="AP48" s="280">
        <f t="shared" si="10"/>
        <v>40</v>
      </c>
    </row>
    <row r="49" spans="1:42" ht="12" customHeight="1">
      <c r="A49" s="282" t="s">
        <v>193</v>
      </c>
      <c r="B49" s="283" t="s">
        <v>590</v>
      </c>
      <c r="C49" s="282" t="s">
        <v>637</v>
      </c>
      <c r="D49" s="280">
        <v>5311</v>
      </c>
      <c r="E49" s="280">
        <v>5281</v>
      </c>
      <c r="F49" s="280">
        <v>30</v>
      </c>
      <c r="G49" s="280">
        <v>14</v>
      </c>
      <c r="H49" s="280">
        <f>SUM('ごみ搬入量内訳'!E49,+'ごみ搬入量内訳'!AD49)</f>
        <v>752</v>
      </c>
      <c r="I49" s="280">
        <f>'ごみ搬入量内訳'!BC49</f>
        <v>204</v>
      </c>
      <c r="J49" s="280">
        <f>'資源化量内訳'!BL49</f>
        <v>0</v>
      </c>
      <c r="K49" s="280">
        <f t="shared" si="3"/>
        <v>956</v>
      </c>
      <c r="L49" s="280">
        <f t="shared" si="4"/>
        <v>493.1610021072832</v>
      </c>
      <c r="M49" s="280">
        <f>(SUM('ごみ搬入量内訳'!BR49,'ごみ処理概要'!J49))/'ごみ処理概要'!D49/365*1000000</f>
        <v>387.4099504001775</v>
      </c>
      <c r="N49" s="280">
        <f>'ごみ搬入量内訳'!CM49/'ごみ処理概要'!D49/365*1000000</f>
        <v>105.75105170710569</v>
      </c>
      <c r="O49" s="284">
        <f>'ごみ搬入量内訳'!DH49</f>
        <v>1</v>
      </c>
      <c r="P49" s="284">
        <f>'ごみ処理量内訳'!E49</f>
        <v>773</v>
      </c>
      <c r="Q49" s="284">
        <f>'ごみ処理量内訳'!N49</f>
        <v>0</v>
      </c>
      <c r="R49" s="280">
        <f t="shared" si="5"/>
        <v>228</v>
      </c>
      <c r="S49" s="284">
        <f>'ごみ処理量内訳'!G49</f>
        <v>77</v>
      </c>
      <c r="T49" s="284">
        <f>'ごみ処理量内訳'!L49</f>
        <v>151</v>
      </c>
      <c r="U49" s="284">
        <f>'ごみ処理量内訳'!H49</f>
        <v>0</v>
      </c>
      <c r="V49" s="284">
        <f>'ごみ処理量内訳'!I49</f>
        <v>0</v>
      </c>
      <c r="W49" s="284">
        <f>'ごみ処理量内訳'!J49</f>
        <v>0</v>
      </c>
      <c r="X49" s="284">
        <f>'ごみ処理量内訳'!K49</f>
        <v>0</v>
      </c>
      <c r="Y49" s="284">
        <f>'ごみ処理量内訳'!M49</f>
        <v>0</v>
      </c>
      <c r="Z49" s="280">
        <f>'資源化量内訳'!X49</f>
        <v>0</v>
      </c>
      <c r="AA49" s="280">
        <f t="shared" si="6"/>
        <v>1001</v>
      </c>
      <c r="AB49" s="281">
        <f t="shared" si="7"/>
        <v>100</v>
      </c>
      <c r="AC49" s="280">
        <f>'施設資源化量内訳'!X49</f>
        <v>24</v>
      </c>
      <c r="AD49" s="280">
        <f>'施設資源化量内訳'!AR49</f>
        <v>27</v>
      </c>
      <c r="AE49" s="280">
        <f>'施設資源化量内訳'!BL49</f>
        <v>0</v>
      </c>
      <c r="AF49" s="280">
        <f>'施設資源化量内訳'!CF49</f>
        <v>0</v>
      </c>
      <c r="AG49" s="280">
        <f>'施設資源化量内訳'!CZ49</f>
        <v>0</v>
      </c>
      <c r="AH49" s="280">
        <f>'施設資源化量内訳'!DT49</f>
        <v>0</v>
      </c>
      <c r="AI49" s="280">
        <f>'施設資源化量内訳'!EN49</f>
        <v>151</v>
      </c>
      <c r="AJ49" s="280">
        <f t="shared" si="8"/>
        <v>202</v>
      </c>
      <c r="AK49" s="281">
        <f t="shared" si="9"/>
        <v>20.17982017982018</v>
      </c>
      <c r="AL49" s="281">
        <f>(SUM('資源化量内訳'!D49,-'資源化量内訳'!Q49,-'資源化量内訳'!S49,-'資源化量内訳'!U49))/(SUM(AA49,J49))*100</f>
        <v>17.78221778221778</v>
      </c>
      <c r="AM49" s="280">
        <f>'ごみ処理量内訳'!AA49</f>
        <v>0</v>
      </c>
      <c r="AN49" s="280">
        <f>'ごみ処理量内訳'!AB49</f>
        <v>65</v>
      </c>
      <c r="AO49" s="280">
        <f>'ごみ処理量内訳'!AC49</f>
        <v>23</v>
      </c>
      <c r="AP49" s="280">
        <f t="shared" si="10"/>
        <v>88</v>
      </c>
    </row>
    <row r="50" spans="1:42" ht="12" customHeight="1">
      <c r="A50" s="282" t="s">
        <v>193</v>
      </c>
      <c r="B50" s="283" t="s">
        <v>591</v>
      </c>
      <c r="C50" s="282" t="s">
        <v>638</v>
      </c>
      <c r="D50" s="280">
        <v>1380</v>
      </c>
      <c r="E50" s="280">
        <v>1380</v>
      </c>
      <c r="F50" s="280">
        <v>0</v>
      </c>
      <c r="G50" s="280">
        <v>3</v>
      </c>
      <c r="H50" s="280">
        <f>SUM('ごみ搬入量内訳'!E50,+'ごみ搬入量内訳'!AD50)</f>
        <v>253</v>
      </c>
      <c r="I50" s="280">
        <f>'ごみ搬入量内訳'!BC50</f>
        <v>12</v>
      </c>
      <c r="J50" s="280">
        <f>'資源化量内訳'!BL50</f>
        <v>0</v>
      </c>
      <c r="K50" s="280">
        <f t="shared" si="3"/>
        <v>265</v>
      </c>
      <c r="L50" s="280">
        <f t="shared" si="4"/>
        <v>526.1068096088942</v>
      </c>
      <c r="M50" s="280">
        <f>(SUM('ごみ搬入量内訳'!BR50,'ごみ処理概要'!J50))/'ごみ処理概要'!D50/365*1000000</f>
        <v>502.283105022831</v>
      </c>
      <c r="N50" s="280">
        <f>'ごみ搬入量内訳'!CM50/'ごみ処理概要'!D50/365*1000000</f>
        <v>23.823704586063133</v>
      </c>
      <c r="O50" s="284">
        <f>'ごみ搬入量内訳'!DH50</f>
        <v>0</v>
      </c>
      <c r="P50" s="284">
        <f>'ごみ処理量内訳'!E50</f>
        <v>202</v>
      </c>
      <c r="Q50" s="284">
        <f>'ごみ処理量内訳'!N50</f>
        <v>0</v>
      </c>
      <c r="R50" s="280">
        <f t="shared" si="5"/>
        <v>63</v>
      </c>
      <c r="S50" s="284">
        <f>'ごみ処理量内訳'!G50</f>
        <v>9</v>
      </c>
      <c r="T50" s="284">
        <f>'ごみ処理量内訳'!L50</f>
        <v>54</v>
      </c>
      <c r="U50" s="284">
        <f>'ごみ処理量内訳'!H50</f>
        <v>0</v>
      </c>
      <c r="V50" s="284">
        <f>'ごみ処理量内訳'!I50</f>
        <v>0</v>
      </c>
      <c r="W50" s="284">
        <f>'ごみ処理量内訳'!J50</f>
        <v>0</v>
      </c>
      <c r="X50" s="284">
        <f>'ごみ処理量内訳'!K50</f>
        <v>0</v>
      </c>
      <c r="Y50" s="284">
        <f>'ごみ処理量内訳'!M50</f>
        <v>0</v>
      </c>
      <c r="Z50" s="280">
        <f>'資源化量内訳'!X50</f>
        <v>0</v>
      </c>
      <c r="AA50" s="280">
        <f t="shared" si="6"/>
        <v>265</v>
      </c>
      <c r="AB50" s="281">
        <f t="shared" si="7"/>
        <v>100</v>
      </c>
      <c r="AC50" s="280">
        <f>'施設資源化量内訳'!X50</f>
        <v>7</v>
      </c>
      <c r="AD50" s="280">
        <f>'施設資源化量内訳'!AR50</f>
        <v>3</v>
      </c>
      <c r="AE50" s="280">
        <f>'施設資源化量内訳'!BL50</f>
        <v>0</v>
      </c>
      <c r="AF50" s="280">
        <f>'施設資源化量内訳'!CF50</f>
        <v>0</v>
      </c>
      <c r="AG50" s="280">
        <f>'施設資源化量内訳'!CZ50</f>
        <v>0</v>
      </c>
      <c r="AH50" s="280">
        <f>'施設資源化量内訳'!DT50</f>
        <v>0</v>
      </c>
      <c r="AI50" s="280">
        <f>'施設資源化量内訳'!EN50</f>
        <v>54</v>
      </c>
      <c r="AJ50" s="280">
        <f t="shared" si="8"/>
        <v>64</v>
      </c>
      <c r="AK50" s="281">
        <f t="shared" si="9"/>
        <v>24.150943396226417</v>
      </c>
      <c r="AL50" s="281">
        <f>(SUM('資源化量内訳'!D50,-'資源化量内訳'!Q50,-'資源化量内訳'!S50,-'資源化量内訳'!U50))/(SUM(AA50,J50))*100</f>
        <v>21.50943396226415</v>
      </c>
      <c r="AM50" s="280">
        <f>'ごみ処理量内訳'!AA50</f>
        <v>0</v>
      </c>
      <c r="AN50" s="280">
        <f>'ごみ処理量内訳'!AB50</f>
        <v>14</v>
      </c>
      <c r="AO50" s="280">
        <f>'ごみ処理量内訳'!AC50</f>
        <v>3</v>
      </c>
      <c r="AP50" s="280">
        <f t="shared" si="10"/>
        <v>17</v>
      </c>
    </row>
    <row r="51" spans="1:42" ht="12" customHeight="1">
      <c r="A51" s="282" t="s">
        <v>193</v>
      </c>
      <c r="B51" s="283" t="s">
        <v>592</v>
      </c>
      <c r="C51" s="282" t="s">
        <v>639</v>
      </c>
      <c r="D51" s="280">
        <v>3920</v>
      </c>
      <c r="E51" s="280">
        <v>3915</v>
      </c>
      <c r="F51" s="280">
        <v>5</v>
      </c>
      <c r="G51" s="280">
        <v>6</v>
      </c>
      <c r="H51" s="280">
        <f>SUM('ごみ搬入量内訳'!E51,+'ごみ搬入量内訳'!AD51)</f>
        <v>549</v>
      </c>
      <c r="I51" s="280">
        <f>'ごみ搬入量内訳'!BC51</f>
        <v>111</v>
      </c>
      <c r="J51" s="280">
        <f>'資源化量内訳'!BL51</f>
        <v>0</v>
      </c>
      <c r="K51" s="280">
        <f t="shared" si="3"/>
        <v>660</v>
      </c>
      <c r="L51" s="280">
        <f t="shared" si="4"/>
        <v>461.2804025719877</v>
      </c>
      <c r="M51" s="280">
        <f>(SUM('ごみ搬入量内訳'!BR51,'ごみ処理概要'!J51))/'ごみ処理概要'!D51/365*1000000</f>
        <v>461.2804025719877</v>
      </c>
      <c r="N51" s="280">
        <f>'ごみ搬入量内訳'!CM51/'ごみ処理概要'!D51/365*1000000</f>
        <v>0</v>
      </c>
      <c r="O51" s="284">
        <f>'ごみ搬入量内訳'!DH51</f>
        <v>0</v>
      </c>
      <c r="P51" s="284">
        <f>'ごみ処理量内訳'!E51</f>
        <v>537</v>
      </c>
      <c r="Q51" s="284">
        <f>'ごみ処理量内訳'!N51</f>
        <v>0</v>
      </c>
      <c r="R51" s="280">
        <f t="shared" si="5"/>
        <v>150</v>
      </c>
      <c r="S51" s="284">
        <f>'ごみ処理量内訳'!G51</f>
        <v>39</v>
      </c>
      <c r="T51" s="284">
        <f>'ごみ処理量内訳'!L51</f>
        <v>111</v>
      </c>
      <c r="U51" s="284">
        <f>'ごみ処理量内訳'!H51</f>
        <v>0</v>
      </c>
      <c r="V51" s="284">
        <f>'ごみ処理量内訳'!I51</f>
        <v>0</v>
      </c>
      <c r="W51" s="284">
        <f>'ごみ処理量内訳'!J51</f>
        <v>0</v>
      </c>
      <c r="X51" s="284">
        <f>'ごみ処理量内訳'!K51</f>
        <v>0</v>
      </c>
      <c r="Y51" s="284">
        <f>'ごみ処理量内訳'!M51</f>
        <v>0</v>
      </c>
      <c r="Z51" s="280">
        <f>'資源化量内訳'!X51</f>
        <v>0</v>
      </c>
      <c r="AA51" s="280">
        <f t="shared" si="6"/>
        <v>687</v>
      </c>
      <c r="AB51" s="281">
        <f t="shared" si="7"/>
        <v>100</v>
      </c>
      <c r="AC51" s="280">
        <f>'施設資源化量内訳'!X51</f>
        <v>16</v>
      </c>
      <c r="AD51" s="280">
        <f>'施設資源化量内訳'!AR51</f>
        <v>14</v>
      </c>
      <c r="AE51" s="280">
        <f>'施設資源化量内訳'!BL51</f>
        <v>0</v>
      </c>
      <c r="AF51" s="280">
        <f>'施設資源化量内訳'!CF51</f>
        <v>0</v>
      </c>
      <c r="AG51" s="280">
        <f>'施設資源化量内訳'!CZ51</f>
        <v>0</v>
      </c>
      <c r="AH51" s="280">
        <f>'施設資源化量内訳'!DT51</f>
        <v>0</v>
      </c>
      <c r="AI51" s="280">
        <f>'施設資源化量内訳'!EN51</f>
        <v>111</v>
      </c>
      <c r="AJ51" s="280">
        <f t="shared" si="8"/>
        <v>141</v>
      </c>
      <c r="AK51" s="281">
        <f t="shared" si="9"/>
        <v>20.52401746724891</v>
      </c>
      <c r="AL51" s="281">
        <f>(SUM('資源化量内訳'!D51,-'資源化量内訳'!Q51,-'資源化量内訳'!S51,-'資源化量内訳'!U51))/(SUM(AA51,J51))*100</f>
        <v>18.19505094614265</v>
      </c>
      <c r="AM51" s="280">
        <f>'ごみ処理量内訳'!AA51</f>
        <v>0</v>
      </c>
      <c r="AN51" s="280">
        <f>'ごみ処理量内訳'!AB51</f>
        <v>29</v>
      </c>
      <c r="AO51" s="280">
        <f>'ごみ処理量内訳'!AC51</f>
        <v>12</v>
      </c>
      <c r="AP51" s="280">
        <f t="shared" si="10"/>
        <v>41</v>
      </c>
    </row>
    <row r="52" spans="1:42" ht="12" customHeight="1">
      <c r="A52" s="282" t="s">
        <v>193</v>
      </c>
      <c r="B52" s="283" t="s">
        <v>593</v>
      </c>
      <c r="C52" s="282" t="s">
        <v>640</v>
      </c>
      <c r="D52" s="280">
        <v>4733</v>
      </c>
      <c r="E52" s="280">
        <v>4733</v>
      </c>
      <c r="F52" s="280">
        <v>0</v>
      </c>
      <c r="G52" s="280">
        <v>4</v>
      </c>
      <c r="H52" s="280">
        <f>SUM('ごみ搬入量内訳'!E52,+'ごみ搬入量内訳'!AD52)</f>
        <v>567</v>
      </c>
      <c r="I52" s="280">
        <f>'ごみ搬入量内訳'!BC52</f>
        <v>84</v>
      </c>
      <c r="J52" s="280">
        <f>'資源化量内訳'!BL52</f>
        <v>0</v>
      </c>
      <c r="K52" s="280">
        <f t="shared" si="3"/>
        <v>651</v>
      </c>
      <c r="L52" s="280">
        <f t="shared" si="4"/>
        <v>376.83533569313676</v>
      </c>
      <c r="M52" s="280">
        <f>(SUM('ごみ搬入量内訳'!BR52,'ごみ処理概要'!J52))/'ごみ処理概要'!D52/365*1000000</f>
        <v>328.2114214101514</v>
      </c>
      <c r="N52" s="280">
        <f>'ごみ搬入量内訳'!CM52/'ごみ処理概要'!D52/365*1000000</f>
        <v>48.62391428298539</v>
      </c>
      <c r="O52" s="284">
        <f>'ごみ搬入量内訳'!DH52</f>
        <v>84</v>
      </c>
      <c r="P52" s="284">
        <f>'ごみ処理量内訳'!E52</f>
        <v>538</v>
      </c>
      <c r="Q52" s="284">
        <f>'ごみ処理量内訳'!N52</f>
        <v>0</v>
      </c>
      <c r="R52" s="280">
        <f t="shared" si="5"/>
        <v>139</v>
      </c>
      <c r="S52" s="284">
        <f>'ごみ処理量内訳'!G52</f>
        <v>46</v>
      </c>
      <c r="T52" s="284">
        <f>'ごみ処理量内訳'!L52</f>
        <v>93</v>
      </c>
      <c r="U52" s="284">
        <f>'ごみ処理量内訳'!H52</f>
        <v>0</v>
      </c>
      <c r="V52" s="284">
        <f>'ごみ処理量内訳'!I52</f>
        <v>0</v>
      </c>
      <c r="W52" s="284">
        <f>'ごみ処理量内訳'!J52</f>
        <v>0</v>
      </c>
      <c r="X52" s="284">
        <f>'ごみ処理量内訳'!K52</f>
        <v>0</v>
      </c>
      <c r="Y52" s="284">
        <f>'ごみ処理量内訳'!M52</f>
        <v>0</v>
      </c>
      <c r="Z52" s="280">
        <f>'資源化量内訳'!X52</f>
        <v>0</v>
      </c>
      <c r="AA52" s="280">
        <f t="shared" si="6"/>
        <v>677</v>
      </c>
      <c r="AB52" s="281">
        <f t="shared" si="7"/>
        <v>100</v>
      </c>
      <c r="AC52" s="280">
        <f>'施設資源化量内訳'!X52</f>
        <v>16</v>
      </c>
      <c r="AD52" s="280">
        <f>'施設資源化量内訳'!AR52</f>
        <v>17</v>
      </c>
      <c r="AE52" s="280">
        <f>'施設資源化量内訳'!BL52</f>
        <v>0</v>
      </c>
      <c r="AF52" s="280">
        <f>'施設資源化量内訳'!CF52</f>
        <v>0</v>
      </c>
      <c r="AG52" s="280">
        <f>'施設資源化量内訳'!CZ52</f>
        <v>0</v>
      </c>
      <c r="AH52" s="280">
        <f>'施設資源化量内訳'!DT52</f>
        <v>0</v>
      </c>
      <c r="AI52" s="280">
        <f>'施設資源化量内訳'!EN52</f>
        <v>95</v>
      </c>
      <c r="AJ52" s="280">
        <f t="shared" si="8"/>
        <v>128</v>
      </c>
      <c r="AK52" s="281">
        <f t="shared" si="9"/>
        <v>18.906942392909897</v>
      </c>
      <c r="AL52" s="281">
        <f>(SUM('資源化量内訳'!D52,-'資源化量内訳'!Q52,-'資源化量内訳'!S52,-'資源化量内訳'!U52))/(SUM(AA52,J52))*100</f>
        <v>16.54357459379616</v>
      </c>
      <c r="AM52" s="280">
        <f>'ごみ処理量内訳'!AA52</f>
        <v>0</v>
      </c>
      <c r="AN52" s="280">
        <f>'ごみ処理量内訳'!AB52</f>
        <v>43</v>
      </c>
      <c r="AO52" s="280">
        <f>'ごみ処理量内訳'!AC52</f>
        <v>14</v>
      </c>
      <c r="AP52" s="280">
        <f t="shared" si="10"/>
        <v>57</v>
      </c>
    </row>
    <row r="53" spans="1:42" ht="12" customHeight="1">
      <c r="A53" s="282" t="s">
        <v>193</v>
      </c>
      <c r="B53" s="283" t="s">
        <v>594</v>
      </c>
      <c r="C53" s="282" t="s">
        <v>641</v>
      </c>
      <c r="D53" s="280">
        <v>17472</v>
      </c>
      <c r="E53" s="280">
        <v>17472</v>
      </c>
      <c r="F53" s="280">
        <v>0</v>
      </c>
      <c r="G53" s="280">
        <v>138</v>
      </c>
      <c r="H53" s="280">
        <f>SUM('ごみ搬入量内訳'!E53,+'ごみ搬入量内訳'!AD53)</f>
        <v>3191</v>
      </c>
      <c r="I53" s="280">
        <f>'ごみ搬入量内訳'!BC53</f>
        <v>580</v>
      </c>
      <c r="J53" s="280">
        <f>'資源化量内訳'!BL53</f>
        <v>0</v>
      </c>
      <c r="K53" s="280">
        <f t="shared" si="3"/>
        <v>3771</v>
      </c>
      <c r="L53" s="280">
        <f t="shared" si="4"/>
        <v>591.3179286466958</v>
      </c>
      <c r="M53" s="280">
        <f>(SUM('ごみ搬入量内訳'!BR53,'ごみ処理概要'!J53))/'ごみ処理概要'!D53/365*1000000</f>
        <v>501.1540970445079</v>
      </c>
      <c r="N53" s="280">
        <f>'ごみ搬入量内訳'!CM53/'ごみ処理概要'!D53/365*1000000</f>
        <v>90.16383160218777</v>
      </c>
      <c r="O53" s="284">
        <f>'ごみ搬入量内訳'!DH53</f>
        <v>140</v>
      </c>
      <c r="P53" s="284">
        <f>'ごみ処理量内訳'!E53</f>
        <v>3098</v>
      </c>
      <c r="Q53" s="284">
        <f>'ごみ処理量内訳'!N53</f>
        <v>0</v>
      </c>
      <c r="R53" s="280">
        <f t="shared" si="5"/>
        <v>682</v>
      </c>
      <c r="S53" s="284">
        <f>'ごみ処理量内訳'!G53</f>
        <v>178</v>
      </c>
      <c r="T53" s="284">
        <f>'ごみ処理量内訳'!L53</f>
        <v>504</v>
      </c>
      <c r="U53" s="284">
        <f>'ごみ処理量内訳'!H53</f>
        <v>0</v>
      </c>
      <c r="V53" s="284">
        <f>'ごみ処理量内訳'!I53</f>
        <v>0</v>
      </c>
      <c r="W53" s="284">
        <f>'ごみ処理量内訳'!J53</f>
        <v>0</v>
      </c>
      <c r="X53" s="284">
        <f>'ごみ処理量内訳'!K53</f>
        <v>0</v>
      </c>
      <c r="Y53" s="284">
        <f>'ごみ処理量内訳'!M53</f>
        <v>0</v>
      </c>
      <c r="Z53" s="280">
        <f>'資源化量内訳'!X53</f>
        <v>148</v>
      </c>
      <c r="AA53" s="280">
        <f t="shared" si="6"/>
        <v>3928</v>
      </c>
      <c r="AB53" s="281">
        <f t="shared" si="7"/>
        <v>100</v>
      </c>
      <c r="AC53" s="280">
        <f>'施設資源化量内訳'!X53</f>
        <v>95</v>
      </c>
      <c r="AD53" s="280">
        <f>'施設資源化量内訳'!AR53</f>
        <v>62</v>
      </c>
      <c r="AE53" s="280">
        <f>'施設資源化量内訳'!BL53</f>
        <v>0</v>
      </c>
      <c r="AF53" s="280">
        <f>'施設資源化量内訳'!CF53</f>
        <v>0</v>
      </c>
      <c r="AG53" s="280">
        <f>'施設資源化量内訳'!CZ53</f>
        <v>0</v>
      </c>
      <c r="AH53" s="280">
        <f>'施設資源化量内訳'!DT53</f>
        <v>0</v>
      </c>
      <c r="AI53" s="280">
        <f>'施設資源化量内訳'!EN53</f>
        <v>479</v>
      </c>
      <c r="AJ53" s="280">
        <f t="shared" si="8"/>
        <v>636</v>
      </c>
      <c r="AK53" s="281">
        <f t="shared" si="9"/>
        <v>19.95926680244399</v>
      </c>
      <c r="AL53" s="281">
        <f>(SUM('資源化量内訳'!D53,-'資源化量内訳'!Q53,-'資源化量内訳'!S53,-'資源化量内訳'!U53))/(SUM(AA53,J53))*100</f>
        <v>17.54073319755601</v>
      </c>
      <c r="AM53" s="280">
        <f>'ごみ処理量内訳'!AA53</f>
        <v>0</v>
      </c>
      <c r="AN53" s="280">
        <f>'ごみ処理量内訳'!AB53</f>
        <v>219</v>
      </c>
      <c r="AO53" s="280">
        <f>'ごみ処理量内訳'!AC53</f>
        <v>76</v>
      </c>
      <c r="AP53" s="280">
        <f t="shared" si="10"/>
        <v>295</v>
      </c>
    </row>
    <row r="54" spans="1:42" ht="12" customHeight="1">
      <c r="A54" s="282" t="s">
        <v>193</v>
      </c>
      <c r="B54" s="283" t="s">
        <v>595</v>
      </c>
      <c r="C54" s="282" t="s">
        <v>642</v>
      </c>
      <c r="D54" s="280">
        <v>8669</v>
      </c>
      <c r="E54" s="280">
        <v>8529</v>
      </c>
      <c r="F54" s="280">
        <v>140</v>
      </c>
      <c r="G54" s="280">
        <v>69</v>
      </c>
      <c r="H54" s="280">
        <f>SUM('ごみ搬入量内訳'!E54,+'ごみ搬入量内訳'!AD54)</f>
        <v>1933</v>
      </c>
      <c r="I54" s="280">
        <f>'ごみ搬入量内訳'!BC54</f>
        <v>83</v>
      </c>
      <c r="J54" s="280">
        <f>'資源化量内訳'!BL54</f>
        <v>0</v>
      </c>
      <c r="K54" s="280">
        <f t="shared" si="3"/>
        <v>2016</v>
      </c>
      <c r="L54" s="280">
        <f t="shared" si="4"/>
        <v>637.1308883646184</v>
      </c>
      <c r="M54" s="280">
        <f>(SUM('ごみ搬入量内訳'!BR54,'ごみ処理概要'!J54))/'ごみ処理概要'!D54/365*1000000</f>
        <v>351.1172703239539</v>
      </c>
      <c r="N54" s="280">
        <f>'ごみ搬入量内訳'!CM54/'ごみ処理概要'!D54/365*1000000</f>
        <v>286.0136180406645</v>
      </c>
      <c r="O54" s="284">
        <f>'ごみ搬入量内訳'!DH54</f>
        <v>16</v>
      </c>
      <c r="P54" s="284">
        <f>'ごみ処理量内訳'!E54</f>
        <v>1083</v>
      </c>
      <c r="Q54" s="284">
        <f>'ごみ処理量内訳'!N54</f>
        <v>0</v>
      </c>
      <c r="R54" s="280">
        <f t="shared" si="5"/>
        <v>961</v>
      </c>
      <c r="S54" s="284">
        <f>'ごみ処理量内訳'!G54</f>
        <v>376</v>
      </c>
      <c r="T54" s="284">
        <f>'ごみ処理量内訳'!L54</f>
        <v>345</v>
      </c>
      <c r="U54" s="284">
        <f>'ごみ処理量内訳'!H54</f>
        <v>240</v>
      </c>
      <c r="V54" s="284">
        <f>'ごみ処理量内訳'!I54</f>
        <v>0</v>
      </c>
      <c r="W54" s="284">
        <f>'ごみ処理量内訳'!J54</f>
        <v>0</v>
      </c>
      <c r="X54" s="284">
        <f>'ごみ処理量内訳'!K54</f>
        <v>0</v>
      </c>
      <c r="Y54" s="284">
        <f>'ごみ処理量内訳'!M54</f>
        <v>0</v>
      </c>
      <c r="Z54" s="280">
        <f>'資源化量内訳'!X54</f>
        <v>0</v>
      </c>
      <c r="AA54" s="280">
        <f t="shared" si="6"/>
        <v>2044</v>
      </c>
      <c r="AB54" s="281">
        <f t="shared" si="7"/>
        <v>100</v>
      </c>
      <c r="AC54" s="280">
        <f>'施設資源化量内訳'!X54</f>
        <v>0</v>
      </c>
      <c r="AD54" s="280">
        <f>'施設資源化量内訳'!AR54</f>
        <v>76</v>
      </c>
      <c r="AE54" s="280">
        <f>'施設資源化量内訳'!BL54</f>
        <v>96</v>
      </c>
      <c r="AF54" s="280">
        <f>'施設資源化量内訳'!CF54</f>
        <v>0</v>
      </c>
      <c r="AG54" s="280">
        <f>'施設資源化量内訳'!CZ54</f>
        <v>0</v>
      </c>
      <c r="AH54" s="280">
        <f>'施設資源化量内訳'!DT54</f>
        <v>0</v>
      </c>
      <c r="AI54" s="280">
        <f>'施設資源化量内訳'!EN54</f>
        <v>257</v>
      </c>
      <c r="AJ54" s="280">
        <f t="shared" si="8"/>
        <v>429</v>
      </c>
      <c r="AK54" s="281">
        <f t="shared" si="9"/>
        <v>20.98825831702544</v>
      </c>
      <c r="AL54" s="281">
        <f>(SUM('資源化量内訳'!D54,-'資源化量内訳'!Q54,-'資源化量内訳'!S54,-'資源化量内訳'!U54))/(SUM(AA54,J54))*100</f>
        <v>20.98825831702544</v>
      </c>
      <c r="AM54" s="280">
        <f>'ごみ処理量内訳'!AA54</f>
        <v>0</v>
      </c>
      <c r="AN54" s="280">
        <f>'ごみ処理量内訳'!AB54</f>
        <v>111</v>
      </c>
      <c r="AO54" s="280">
        <f>'ごみ処理量内訳'!AC54</f>
        <v>74</v>
      </c>
      <c r="AP54" s="280">
        <f t="shared" si="10"/>
        <v>185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647</v>
      </c>
      <c r="B7" s="278" t="s">
        <v>645</v>
      </c>
      <c r="C7" s="279" t="s">
        <v>646</v>
      </c>
      <c r="D7" s="284">
        <f aca="true" t="shared" si="0" ref="D7:AI7">SUM(D8:D54)</f>
        <v>580432</v>
      </c>
      <c r="E7" s="284">
        <f t="shared" si="0"/>
        <v>376195</v>
      </c>
      <c r="F7" s="284">
        <f t="shared" si="0"/>
        <v>0</v>
      </c>
      <c r="G7" s="284">
        <f t="shared" si="0"/>
        <v>0</v>
      </c>
      <c r="H7" s="284">
        <f t="shared" si="0"/>
        <v>0</v>
      </c>
      <c r="I7" s="284">
        <f t="shared" si="0"/>
        <v>0</v>
      </c>
      <c r="J7" s="284">
        <f t="shared" si="0"/>
        <v>309833</v>
      </c>
      <c r="K7" s="284">
        <f t="shared" si="0"/>
        <v>119074</v>
      </c>
      <c r="L7" s="284">
        <f t="shared" si="0"/>
        <v>190472</v>
      </c>
      <c r="M7" s="284">
        <f t="shared" si="0"/>
        <v>287</v>
      </c>
      <c r="N7" s="284">
        <f t="shared" si="0"/>
        <v>10547</v>
      </c>
      <c r="O7" s="284">
        <f t="shared" si="0"/>
        <v>2703</v>
      </c>
      <c r="P7" s="284">
        <f t="shared" si="0"/>
        <v>7844</v>
      </c>
      <c r="Q7" s="284">
        <f t="shared" si="0"/>
        <v>0</v>
      </c>
      <c r="R7" s="284">
        <f t="shared" si="0"/>
        <v>53307</v>
      </c>
      <c r="S7" s="284">
        <f t="shared" si="0"/>
        <v>7600</v>
      </c>
      <c r="T7" s="284">
        <f t="shared" si="0"/>
        <v>45559</v>
      </c>
      <c r="U7" s="284">
        <f t="shared" si="0"/>
        <v>148</v>
      </c>
      <c r="V7" s="284">
        <f t="shared" si="0"/>
        <v>90</v>
      </c>
      <c r="W7" s="284">
        <f t="shared" si="0"/>
        <v>17</v>
      </c>
      <c r="X7" s="284">
        <f t="shared" si="0"/>
        <v>73</v>
      </c>
      <c r="Y7" s="284">
        <f t="shared" si="0"/>
        <v>0</v>
      </c>
      <c r="Z7" s="284">
        <f t="shared" si="0"/>
        <v>2418</v>
      </c>
      <c r="AA7" s="284">
        <f t="shared" si="0"/>
        <v>1265</v>
      </c>
      <c r="AB7" s="284">
        <f t="shared" si="0"/>
        <v>1153</v>
      </c>
      <c r="AC7" s="284">
        <f t="shared" si="0"/>
        <v>0</v>
      </c>
      <c r="AD7" s="284">
        <f t="shared" si="0"/>
        <v>150493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145057</v>
      </c>
      <c r="AJ7" s="284">
        <f aca="true" t="shared" si="1" ref="AJ7:BO7">SUM(AJ8:AJ54)</f>
        <v>0</v>
      </c>
      <c r="AK7" s="284">
        <f t="shared" si="1"/>
        <v>0</v>
      </c>
      <c r="AL7" s="284">
        <f t="shared" si="1"/>
        <v>145057</v>
      </c>
      <c r="AM7" s="284">
        <f t="shared" si="1"/>
        <v>1832</v>
      </c>
      <c r="AN7" s="284">
        <f t="shared" si="1"/>
        <v>0</v>
      </c>
      <c r="AO7" s="284">
        <f t="shared" si="1"/>
        <v>0</v>
      </c>
      <c r="AP7" s="284">
        <f t="shared" si="1"/>
        <v>1832</v>
      </c>
      <c r="AQ7" s="284">
        <f t="shared" si="1"/>
        <v>3530</v>
      </c>
      <c r="AR7" s="284">
        <f t="shared" si="1"/>
        <v>0</v>
      </c>
      <c r="AS7" s="284">
        <f t="shared" si="1"/>
        <v>0</v>
      </c>
      <c r="AT7" s="284">
        <f t="shared" si="1"/>
        <v>3530</v>
      </c>
      <c r="AU7" s="284">
        <f t="shared" si="1"/>
        <v>0</v>
      </c>
      <c r="AV7" s="284">
        <f t="shared" si="1"/>
        <v>0</v>
      </c>
      <c r="AW7" s="284">
        <f t="shared" si="1"/>
        <v>0</v>
      </c>
      <c r="AX7" s="284">
        <f t="shared" si="1"/>
        <v>0</v>
      </c>
      <c r="AY7" s="284">
        <f t="shared" si="1"/>
        <v>74</v>
      </c>
      <c r="AZ7" s="284">
        <f t="shared" si="1"/>
        <v>0</v>
      </c>
      <c r="BA7" s="284">
        <f t="shared" si="1"/>
        <v>0</v>
      </c>
      <c r="BB7" s="284">
        <f t="shared" si="1"/>
        <v>74</v>
      </c>
      <c r="BC7" s="284">
        <f t="shared" si="1"/>
        <v>53744</v>
      </c>
      <c r="BD7" s="284">
        <f t="shared" si="1"/>
        <v>12461</v>
      </c>
      <c r="BE7" s="284">
        <f t="shared" si="1"/>
        <v>0</v>
      </c>
      <c r="BF7" s="284">
        <f t="shared" si="1"/>
        <v>7527</v>
      </c>
      <c r="BG7" s="284">
        <f t="shared" si="1"/>
        <v>1896</v>
      </c>
      <c r="BH7" s="284">
        <f t="shared" si="1"/>
        <v>1936</v>
      </c>
      <c r="BI7" s="284">
        <f t="shared" si="1"/>
        <v>2</v>
      </c>
      <c r="BJ7" s="284">
        <f t="shared" si="1"/>
        <v>1100</v>
      </c>
      <c r="BK7" s="284">
        <f t="shared" si="1"/>
        <v>41283</v>
      </c>
      <c r="BL7" s="284">
        <f t="shared" si="1"/>
        <v>0</v>
      </c>
      <c r="BM7" s="284">
        <f t="shared" si="1"/>
        <v>37057</v>
      </c>
      <c r="BN7" s="284">
        <f t="shared" si="1"/>
        <v>1964</v>
      </c>
      <c r="BO7" s="284">
        <f t="shared" si="1"/>
        <v>1962</v>
      </c>
      <c r="BP7" s="284">
        <f aca="true" t="shared" si="2" ref="BP7:CU7">SUM(BP8:BP54)</f>
        <v>8</v>
      </c>
      <c r="BQ7" s="284">
        <f t="shared" si="2"/>
        <v>292</v>
      </c>
      <c r="BR7" s="284">
        <f t="shared" si="2"/>
        <v>388656</v>
      </c>
      <c r="BS7" s="284">
        <f t="shared" si="2"/>
        <v>0</v>
      </c>
      <c r="BT7" s="284">
        <f t="shared" si="2"/>
        <v>317360</v>
      </c>
      <c r="BU7" s="284">
        <f t="shared" si="2"/>
        <v>12443</v>
      </c>
      <c r="BV7" s="284">
        <f t="shared" si="2"/>
        <v>55243</v>
      </c>
      <c r="BW7" s="284">
        <f t="shared" si="2"/>
        <v>92</v>
      </c>
      <c r="BX7" s="284">
        <f t="shared" si="2"/>
        <v>3518</v>
      </c>
      <c r="BY7" s="284">
        <f t="shared" si="2"/>
        <v>376195</v>
      </c>
      <c r="BZ7" s="284">
        <f t="shared" si="2"/>
        <v>0</v>
      </c>
      <c r="CA7" s="284">
        <f t="shared" si="2"/>
        <v>309833</v>
      </c>
      <c r="CB7" s="284">
        <f t="shared" si="2"/>
        <v>10547</v>
      </c>
      <c r="CC7" s="284">
        <f t="shared" si="2"/>
        <v>53307</v>
      </c>
      <c r="CD7" s="284">
        <f t="shared" si="2"/>
        <v>90</v>
      </c>
      <c r="CE7" s="284">
        <f t="shared" si="2"/>
        <v>2418</v>
      </c>
      <c r="CF7" s="284">
        <f t="shared" si="2"/>
        <v>12461</v>
      </c>
      <c r="CG7" s="284">
        <f t="shared" si="2"/>
        <v>0</v>
      </c>
      <c r="CH7" s="284">
        <f t="shared" si="2"/>
        <v>7527</v>
      </c>
      <c r="CI7" s="284">
        <f t="shared" si="2"/>
        <v>1896</v>
      </c>
      <c r="CJ7" s="284">
        <f t="shared" si="2"/>
        <v>1936</v>
      </c>
      <c r="CK7" s="284">
        <f t="shared" si="2"/>
        <v>2</v>
      </c>
      <c r="CL7" s="284">
        <f t="shared" si="2"/>
        <v>1100</v>
      </c>
      <c r="CM7" s="284">
        <f t="shared" si="2"/>
        <v>191776</v>
      </c>
      <c r="CN7" s="284">
        <f t="shared" si="2"/>
        <v>0</v>
      </c>
      <c r="CO7" s="284">
        <f t="shared" si="2"/>
        <v>182114</v>
      </c>
      <c r="CP7" s="284">
        <f t="shared" si="2"/>
        <v>3796</v>
      </c>
      <c r="CQ7" s="284">
        <f t="shared" si="2"/>
        <v>5492</v>
      </c>
      <c r="CR7" s="284">
        <f t="shared" si="2"/>
        <v>8</v>
      </c>
      <c r="CS7" s="284">
        <f t="shared" si="2"/>
        <v>366</v>
      </c>
      <c r="CT7" s="284">
        <f t="shared" si="2"/>
        <v>150493</v>
      </c>
      <c r="CU7" s="284">
        <f t="shared" si="2"/>
        <v>0</v>
      </c>
      <c r="CV7" s="284">
        <f aca="true" t="shared" si="3" ref="CV7:DM7">SUM(CV8:CV54)</f>
        <v>145057</v>
      </c>
      <c r="CW7" s="284">
        <f t="shared" si="3"/>
        <v>1832</v>
      </c>
      <c r="CX7" s="284">
        <f t="shared" si="3"/>
        <v>3530</v>
      </c>
      <c r="CY7" s="284">
        <f t="shared" si="3"/>
        <v>0</v>
      </c>
      <c r="CZ7" s="284">
        <f t="shared" si="3"/>
        <v>74</v>
      </c>
      <c r="DA7" s="284">
        <f t="shared" si="3"/>
        <v>41283</v>
      </c>
      <c r="DB7" s="284">
        <f t="shared" si="3"/>
        <v>0</v>
      </c>
      <c r="DC7" s="284">
        <f t="shared" si="3"/>
        <v>37057</v>
      </c>
      <c r="DD7" s="284">
        <f t="shared" si="3"/>
        <v>1964</v>
      </c>
      <c r="DE7" s="284">
        <f t="shared" si="3"/>
        <v>1962</v>
      </c>
      <c r="DF7" s="284">
        <f t="shared" si="3"/>
        <v>8</v>
      </c>
      <c r="DG7" s="284">
        <f t="shared" si="3"/>
        <v>292</v>
      </c>
      <c r="DH7" s="284">
        <f t="shared" si="3"/>
        <v>1297</v>
      </c>
      <c r="DI7" s="284">
        <f t="shared" si="3"/>
        <v>988</v>
      </c>
      <c r="DJ7" s="284">
        <f t="shared" si="3"/>
        <v>3</v>
      </c>
      <c r="DK7" s="284">
        <f t="shared" si="3"/>
        <v>973</v>
      </c>
      <c r="DL7" s="284">
        <f t="shared" si="3"/>
        <v>0</v>
      </c>
      <c r="DM7" s="284">
        <f t="shared" si="3"/>
        <v>12</v>
      </c>
    </row>
    <row r="8" spans="1:117" ht="12" customHeight="1">
      <c r="A8" s="282" t="s">
        <v>193</v>
      </c>
      <c r="B8" s="283" t="s">
        <v>549</v>
      </c>
      <c r="C8" s="282" t="s">
        <v>596</v>
      </c>
      <c r="D8" s="284">
        <f>SUM(E8,AD8,BC8)</f>
        <v>261576</v>
      </c>
      <c r="E8" s="280">
        <f>SUM(F8,J8,N8,R8,V8,Z8)</f>
        <v>162058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137394</v>
      </c>
      <c r="K8" s="280">
        <v>104744</v>
      </c>
      <c r="L8" s="280">
        <v>32650</v>
      </c>
      <c r="M8" s="280">
        <v>0</v>
      </c>
      <c r="N8" s="280">
        <f>SUM(O8:Q8)</f>
        <v>4298</v>
      </c>
      <c r="O8" s="280">
        <v>1541</v>
      </c>
      <c r="P8" s="280">
        <v>2757</v>
      </c>
      <c r="Q8" s="280">
        <v>0</v>
      </c>
      <c r="R8" s="280">
        <f>SUM(S8:U8)</f>
        <v>19132</v>
      </c>
      <c r="S8" s="280">
        <v>6570</v>
      </c>
      <c r="T8" s="280">
        <v>12562</v>
      </c>
      <c r="U8" s="280">
        <v>0</v>
      </c>
      <c r="V8" s="280">
        <f>SUM(W8:Y8)</f>
        <v>13</v>
      </c>
      <c r="W8" s="280">
        <v>13</v>
      </c>
      <c r="X8" s="280">
        <v>0</v>
      </c>
      <c r="Y8" s="280">
        <v>0</v>
      </c>
      <c r="Z8" s="280">
        <f>SUM(AA8:AC8)</f>
        <v>1221</v>
      </c>
      <c r="AA8" s="280">
        <v>1187</v>
      </c>
      <c r="AB8" s="280">
        <v>34</v>
      </c>
      <c r="AC8" s="280">
        <v>0</v>
      </c>
      <c r="AD8" s="280">
        <f>SUM(AE8,AI8,AM8,AQ8,AU8,AY8)</f>
        <v>79048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78818</v>
      </c>
      <c r="AJ8" s="280">
        <v>0</v>
      </c>
      <c r="AK8" s="280">
        <v>0</v>
      </c>
      <c r="AL8" s="280">
        <v>78818</v>
      </c>
      <c r="AM8" s="280">
        <f>SUM(AN8:AP8)</f>
        <v>230</v>
      </c>
      <c r="AN8" s="280">
        <v>0</v>
      </c>
      <c r="AO8" s="280">
        <v>0</v>
      </c>
      <c r="AP8" s="280">
        <v>230</v>
      </c>
      <c r="AQ8" s="280">
        <f>SUM(AR8:AT8)</f>
        <v>0</v>
      </c>
      <c r="AR8" s="280">
        <v>0</v>
      </c>
      <c r="AS8" s="280">
        <v>0</v>
      </c>
      <c r="AT8" s="280">
        <v>0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0</v>
      </c>
      <c r="AZ8" s="280">
        <v>0</v>
      </c>
      <c r="BA8" s="280">
        <v>0</v>
      </c>
      <c r="BB8" s="280">
        <v>0</v>
      </c>
      <c r="BC8" s="284">
        <f>SUM(BD8,BK8)</f>
        <v>20470</v>
      </c>
      <c r="BD8" s="284">
        <f>SUM(BE8:BJ8)</f>
        <v>60</v>
      </c>
      <c r="BE8" s="280">
        <v>0</v>
      </c>
      <c r="BF8" s="280">
        <v>19</v>
      </c>
      <c r="BG8" s="280">
        <v>41</v>
      </c>
      <c r="BH8" s="280">
        <v>0</v>
      </c>
      <c r="BI8" s="280">
        <v>0</v>
      </c>
      <c r="BJ8" s="280">
        <v>0</v>
      </c>
      <c r="BK8" s="284">
        <f>SUM(BL8:BQ8)</f>
        <v>20410</v>
      </c>
      <c r="BL8" s="280">
        <v>0</v>
      </c>
      <c r="BM8" s="280">
        <v>19122</v>
      </c>
      <c r="BN8" s="280">
        <v>1288</v>
      </c>
      <c r="BO8" s="280">
        <v>0</v>
      </c>
      <c r="BP8" s="280">
        <v>0</v>
      </c>
      <c r="BQ8" s="280">
        <v>0</v>
      </c>
      <c r="BR8" s="280">
        <f aca="true" t="shared" si="4" ref="BR8:BX8">SUM(BY8,CF8)</f>
        <v>162118</v>
      </c>
      <c r="BS8" s="280">
        <f t="shared" si="4"/>
        <v>0</v>
      </c>
      <c r="BT8" s="280">
        <f t="shared" si="4"/>
        <v>137413</v>
      </c>
      <c r="BU8" s="280">
        <f t="shared" si="4"/>
        <v>4339</v>
      </c>
      <c r="BV8" s="280">
        <f t="shared" si="4"/>
        <v>19132</v>
      </c>
      <c r="BW8" s="280">
        <f t="shared" si="4"/>
        <v>13</v>
      </c>
      <c r="BX8" s="280">
        <f t="shared" si="4"/>
        <v>1221</v>
      </c>
      <c r="BY8" s="284">
        <f>SUM(BZ8:CE8)</f>
        <v>162058</v>
      </c>
      <c r="BZ8" s="280">
        <f>F8</f>
        <v>0</v>
      </c>
      <c r="CA8" s="280">
        <f>J8</f>
        <v>137394</v>
      </c>
      <c r="CB8" s="280">
        <f>N8</f>
        <v>4298</v>
      </c>
      <c r="CC8" s="280">
        <f>R8</f>
        <v>19132</v>
      </c>
      <c r="CD8" s="280">
        <f>V8</f>
        <v>13</v>
      </c>
      <c r="CE8" s="280">
        <f>Z8</f>
        <v>1221</v>
      </c>
      <c r="CF8" s="284">
        <f>SUM(CG8:CL8)</f>
        <v>60</v>
      </c>
      <c r="CG8" s="280">
        <f aca="true" t="shared" si="5" ref="CG8:CL8">BE8</f>
        <v>0</v>
      </c>
      <c r="CH8" s="280">
        <f t="shared" si="5"/>
        <v>19</v>
      </c>
      <c r="CI8" s="280">
        <f t="shared" si="5"/>
        <v>41</v>
      </c>
      <c r="CJ8" s="280">
        <f t="shared" si="5"/>
        <v>0</v>
      </c>
      <c r="CK8" s="280">
        <f t="shared" si="5"/>
        <v>0</v>
      </c>
      <c r="CL8" s="280">
        <f t="shared" si="5"/>
        <v>0</v>
      </c>
      <c r="CM8" s="280">
        <f aca="true" t="shared" si="6" ref="CM8:CS8">SUM(CT8,DA8)</f>
        <v>99458</v>
      </c>
      <c r="CN8" s="280">
        <f t="shared" si="6"/>
        <v>0</v>
      </c>
      <c r="CO8" s="280">
        <f t="shared" si="6"/>
        <v>97940</v>
      </c>
      <c r="CP8" s="280">
        <f t="shared" si="6"/>
        <v>1518</v>
      </c>
      <c r="CQ8" s="280">
        <f t="shared" si="6"/>
        <v>0</v>
      </c>
      <c r="CR8" s="280">
        <f t="shared" si="6"/>
        <v>0</v>
      </c>
      <c r="CS8" s="280">
        <f t="shared" si="6"/>
        <v>0</v>
      </c>
      <c r="CT8" s="284">
        <f>SUM(CU8:CZ8)</f>
        <v>79048</v>
      </c>
      <c r="CU8" s="280">
        <f>AE8</f>
        <v>0</v>
      </c>
      <c r="CV8" s="280">
        <f>AI8</f>
        <v>78818</v>
      </c>
      <c r="CW8" s="280">
        <f>AM8</f>
        <v>230</v>
      </c>
      <c r="CX8" s="280">
        <f>AQ8</f>
        <v>0</v>
      </c>
      <c r="CY8" s="280">
        <f>AU8</f>
        <v>0</v>
      </c>
      <c r="CZ8" s="280">
        <f>AY8</f>
        <v>0</v>
      </c>
      <c r="DA8" s="284">
        <f>SUM(DB8:DG8)</f>
        <v>20410</v>
      </c>
      <c r="DB8" s="280">
        <f aca="true" t="shared" si="7" ref="DB8:DG8">BL8</f>
        <v>0</v>
      </c>
      <c r="DC8" s="280">
        <f t="shared" si="7"/>
        <v>19122</v>
      </c>
      <c r="DD8" s="280">
        <f t="shared" si="7"/>
        <v>1288</v>
      </c>
      <c r="DE8" s="280">
        <f t="shared" si="7"/>
        <v>0</v>
      </c>
      <c r="DF8" s="280">
        <f t="shared" si="7"/>
        <v>0</v>
      </c>
      <c r="DG8" s="280">
        <f t="shared" si="7"/>
        <v>0</v>
      </c>
      <c r="DH8" s="280">
        <v>0</v>
      </c>
      <c r="DI8" s="284">
        <f>SUM(DJ8:DM8)</f>
        <v>0</v>
      </c>
      <c r="DJ8" s="280">
        <v>0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193</v>
      </c>
      <c r="B9" s="283" t="s">
        <v>550</v>
      </c>
      <c r="C9" s="282" t="s">
        <v>597</v>
      </c>
      <c r="D9" s="284">
        <f aca="true" t="shared" si="8" ref="D9:D54">SUM(E9,AD9,BC9)</f>
        <v>42774</v>
      </c>
      <c r="E9" s="280">
        <f aca="true" t="shared" si="9" ref="E9:E54">SUM(F9,J9,N9,R9,V9,Z9)</f>
        <v>27674</v>
      </c>
      <c r="F9" s="280">
        <f aca="true" t="shared" si="10" ref="F9:F54">SUM(G9:I9)</f>
        <v>0</v>
      </c>
      <c r="G9" s="280">
        <v>0</v>
      </c>
      <c r="H9" s="280">
        <v>0</v>
      </c>
      <c r="I9" s="280">
        <v>0</v>
      </c>
      <c r="J9" s="280">
        <f aca="true" t="shared" si="11" ref="J9:J54">SUM(K9:M9)</f>
        <v>24116</v>
      </c>
      <c r="K9" s="280">
        <v>0</v>
      </c>
      <c r="L9" s="280">
        <v>24116</v>
      </c>
      <c r="M9" s="280">
        <v>0</v>
      </c>
      <c r="N9" s="280">
        <f aca="true" t="shared" si="12" ref="N9:N54">SUM(O9:Q9)</f>
        <v>281</v>
      </c>
      <c r="O9" s="280">
        <v>0</v>
      </c>
      <c r="P9" s="280">
        <v>281</v>
      </c>
      <c r="Q9" s="280">
        <v>0</v>
      </c>
      <c r="R9" s="280">
        <f aca="true" t="shared" si="13" ref="R9:R54">SUM(S9:U9)</f>
        <v>3277</v>
      </c>
      <c r="S9" s="280">
        <v>0</v>
      </c>
      <c r="T9" s="280">
        <v>3277</v>
      </c>
      <c r="U9" s="280">
        <v>0</v>
      </c>
      <c r="V9" s="280">
        <f aca="true" t="shared" si="14" ref="V9:V54">SUM(W9:Y9)</f>
        <v>0</v>
      </c>
      <c r="W9" s="280">
        <v>0</v>
      </c>
      <c r="X9" s="280">
        <v>0</v>
      </c>
      <c r="Y9" s="280">
        <v>0</v>
      </c>
      <c r="Z9" s="280">
        <f aca="true" t="shared" si="15" ref="Z9:Z54">SUM(AA9:AC9)</f>
        <v>0</v>
      </c>
      <c r="AA9" s="280">
        <v>0</v>
      </c>
      <c r="AB9" s="280">
        <v>0</v>
      </c>
      <c r="AC9" s="280">
        <v>0</v>
      </c>
      <c r="AD9" s="280">
        <f aca="true" t="shared" si="16" ref="AD9:AD54">SUM(AE9,AI9,AM9,AQ9,AU9,AY9)</f>
        <v>10278</v>
      </c>
      <c r="AE9" s="280">
        <f aca="true" t="shared" si="17" ref="AE9:AE54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54">SUM(AJ9:AL9)</f>
        <v>8222</v>
      </c>
      <c r="AJ9" s="280">
        <v>0</v>
      </c>
      <c r="AK9" s="280">
        <v>0</v>
      </c>
      <c r="AL9" s="280">
        <v>8222</v>
      </c>
      <c r="AM9" s="280">
        <f aca="true" t="shared" si="19" ref="AM9:AM54">SUM(AN9:AP9)</f>
        <v>0</v>
      </c>
      <c r="AN9" s="280">
        <v>0</v>
      </c>
      <c r="AO9" s="280">
        <v>0</v>
      </c>
      <c r="AP9" s="280">
        <v>0</v>
      </c>
      <c r="AQ9" s="280">
        <f aca="true" t="shared" si="20" ref="AQ9:AQ54">SUM(AR9:AT9)</f>
        <v>2056</v>
      </c>
      <c r="AR9" s="280">
        <v>0</v>
      </c>
      <c r="AS9" s="280">
        <v>0</v>
      </c>
      <c r="AT9" s="280">
        <v>2056</v>
      </c>
      <c r="AU9" s="280">
        <f aca="true" t="shared" si="21" ref="AU9:AU54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54">SUM(AZ9:BB9)</f>
        <v>0</v>
      </c>
      <c r="AZ9" s="280">
        <v>0</v>
      </c>
      <c r="BA9" s="280">
        <v>0</v>
      </c>
      <c r="BB9" s="280">
        <v>0</v>
      </c>
      <c r="BC9" s="284">
        <f aca="true" t="shared" si="23" ref="BC9:BC54">SUM(BD9,BK9)</f>
        <v>4822</v>
      </c>
      <c r="BD9" s="284">
        <f aca="true" t="shared" si="24" ref="BD9:BD54">SUM(BE9:BJ9)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4">
        <f aca="true" t="shared" si="25" ref="BK9:BK54">SUM(BL9:BQ9)</f>
        <v>4822</v>
      </c>
      <c r="BL9" s="280">
        <v>0</v>
      </c>
      <c r="BM9" s="280">
        <v>4165</v>
      </c>
      <c r="BN9" s="280">
        <v>71</v>
      </c>
      <c r="BO9" s="280">
        <v>586</v>
      </c>
      <c r="BP9" s="280">
        <v>0</v>
      </c>
      <c r="BQ9" s="280">
        <v>0</v>
      </c>
      <c r="BR9" s="280">
        <f aca="true" t="shared" si="26" ref="BR9:BR54">SUM(BY9,CF9)</f>
        <v>27674</v>
      </c>
      <c r="BS9" s="280">
        <f aca="true" t="shared" si="27" ref="BS9:BS54">SUM(BZ9,CG9)</f>
        <v>0</v>
      </c>
      <c r="BT9" s="280">
        <f aca="true" t="shared" si="28" ref="BT9:BT54">SUM(CA9,CH9)</f>
        <v>24116</v>
      </c>
      <c r="BU9" s="280">
        <f aca="true" t="shared" si="29" ref="BU9:BU54">SUM(CB9,CI9)</f>
        <v>281</v>
      </c>
      <c r="BV9" s="280">
        <f aca="true" t="shared" si="30" ref="BV9:BV54">SUM(CC9,CJ9)</f>
        <v>3277</v>
      </c>
      <c r="BW9" s="280">
        <f aca="true" t="shared" si="31" ref="BW9:BW54">SUM(CD9,CK9)</f>
        <v>0</v>
      </c>
      <c r="BX9" s="280">
        <f aca="true" t="shared" si="32" ref="BX9:BX54">SUM(CE9,CL9)</f>
        <v>0</v>
      </c>
      <c r="BY9" s="284">
        <f aca="true" t="shared" si="33" ref="BY9:BY54">SUM(BZ9:CE9)</f>
        <v>27674</v>
      </c>
      <c r="BZ9" s="280">
        <f aca="true" t="shared" si="34" ref="BZ9:BZ54">F9</f>
        <v>0</v>
      </c>
      <c r="CA9" s="280">
        <f aca="true" t="shared" si="35" ref="CA9:CA54">J9</f>
        <v>24116</v>
      </c>
      <c r="CB9" s="280">
        <f aca="true" t="shared" si="36" ref="CB9:CB54">N9</f>
        <v>281</v>
      </c>
      <c r="CC9" s="280">
        <f aca="true" t="shared" si="37" ref="CC9:CC54">R9</f>
        <v>3277</v>
      </c>
      <c r="CD9" s="280">
        <f aca="true" t="shared" si="38" ref="CD9:CD54">V9</f>
        <v>0</v>
      </c>
      <c r="CE9" s="280">
        <f aca="true" t="shared" si="39" ref="CE9:CE54">Z9</f>
        <v>0</v>
      </c>
      <c r="CF9" s="284">
        <f aca="true" t="shared" si="40" ref="CF9:CF54">SUM(CG9:CL9)</f>
        <v>0</v>
      </c>
      <c r="CG9" s="280">
        <f aca="true" t="shared" si="41" ref="CG9:CG54">BE9</f>
        <v>0</v>
      </c>
      <c r="CH9" s="280">
        <f aca="true" t="shared" si="42" ref="CH9:CH54">BF9</f>
        <v>0</v>
      </c>
      <c r="CI9" s="280">
        <f aca="true" t="shared" si="43" ref="CI9:CI54">BG9</f>
        <v>0</v>
      </c>
      <c r="CJ9" s="280">
        <f aca="true" t="shared" si="44" ref="CJ9:CJ54">BH9</f>
        <v>0</v>
      </c>
      <c r="CK9" s="280">
        <f aca="true" t="shared" si="45" ref="CK9:CK54">BI9</f>
        <v>0</v>
      </c>
      <c r="CL9" s="280">
        <f aca="true" t="shared" si="46" ref="CL9:CL54">BJ9</f>
        <v>0</v>
      </c>
      <c r="CM9" s="280">
        <f aca="true" t="shared" si="47" ref="CM9:CM54">SUM(CT9,DA9)</f>
        <v>15100</v>
      </c>
      <c r="CN9" s="280">
        <f aca="true" t="shared" si="48" ref="CN9:CN54">SUM(CU9,DB9)</f>
        <v>0</v>
      </c>
      <c r="CO9" s="280">
        <f aca="true" t="shared" si="49" ref="CO9:CO54">SUM(CV9,DC9)</f>
        <v>12387</v>
      </c>
      <c r="CP9" s="280">
        <f aca="true" t="shared" si="50" ref="CP9:CP54">SUM(CW9,DD9)</f>
        <v>71</v>
      </c>
      <c r="CQ9" s="280">
        <f aca="true" t="shared" si="51" ref="CQ9:CQ54">SUM(CX9,DE9)</f>
        <v>2642</v>
      </c>
      <c r="CR9" s="280">
        <f aca="true" t="shared" si="52" ref="CR9:CR54">SUM(CY9,DF9)</f>
        <v>0</v>
      </c>
      <c r="CS9" s="280">
        <f aca="true" t="shared" si="53" ref="CS9:CS54">SUM(CZ9,DG9)</f>
        <v>0</v>
      </c>
      <c r="CT9" s="284">
        <f aca="true" t="shared" si="54" ref="CT9:CT54">SUM(CU9:CZ9)</f>
        <v>10278</v>
      </c>
      <c r="CU9" s="280">
        <f aca="true" t="shared" si="55" ref="CU9:CU54">AE9</f>
        <v>0</v>
      </c>
      <c r="CV9" s="280">
        <f aca="true" t="shared" si="56" ref="CV9:CV54">AI9</f>
        <v>8222</v>
      </c>
      <c r="CW9" s="280">
        <f aca="true" t="shared" si="57" ref="CW9:CW54">AM9</f>
        <v>0</v>
      </c>
      <c r="CX9" s="280">
        <f aca="true" t="shared" si="58" ref="CX9:CX54">AQ9</f>
        <v>2056</v>
      </c>
      <c r="CY9" s="280">
        <f aca="true" t="shared" si="59" ref="CY9:CY54">AU9</f>
        <v>0</v>
      </c>
      <c r="CZ9" s="280">
        <f aca="true" t="shared" si="60" ref="CZ9:CZ54">AY9</f>
        <v>0</v>
      </c>
      <c r="DA9" s="284">
        <f aca="true" t="shared" si="61" ref="DA9:DA54">SUM(DB9:DG9)</f>
        <v>4822</v>
      </c>
      <c r="DB9" s="280">
        <f aca="true" t="shared" si="62" ref="DB9:DB54">BL9</f>
        <v>0</v>
      </c>
      <c r="DC9" s="280">
        <f aca="true" t="shared" si="63" ref="DC9:DC54">BM9</f>
        <v>4165</v>
      </c>
      <c r="DD9" s="280">
        <f aca="true" t="shared" si="64" ref="DD9:DD54">BN9</f>
        <v>71</v>
      </c>
      <c r="DE9" s="280">
        <f aca="true" t="shared" si="65" ref="DE9:DE54">BO9</f>
        <v>586</v>
      </c>
      <c r="DF9" s="280">
        <f aca="true" t="shared" si="66" ref="DF9:DF54">BP9</f>
        <v>0</v>
      </c>
      <c r="DG9" s="280">
        <f aca="true" t="shared" si="67" ref="DG9:DG54">BQ9</f>
        <v>0</v>
      </c>
      <c r="DH9" s="280">
        <v>0</v>
      </c>
      <c r="DI9" s="284">
        <f aca="true" t="shared" si="68" ref="DI9:DI54">SUM(DJ9:DM9)</f>
        <v>1</v>
      </c>
      <c r="DJ9" s="280">
        <v>1</v>
      </c>
      <c r="DK9" s="280">
        <v>0</v>
      </c>
      <c r="DL9" s="280">
        <v>0</v>
      </c>
      <c r="DM9" s="280">
        <v>0</v>
      </c>
    </row>
    <row r="10" spans="1:117" ht="12" customHeight="1">
      <c r="A10" s="282" t="s">
        <v>193</v>
      </c>
      <c r="B10" s="283" t="s">
        <v>551</v>
      </c>
      <c r="C10" s="282" t="s">
        <v>598</v>
      </c>
      <c r="D10" s="284">
        <f t="shared" si="8"/>
        <v>13745</v>
      </c>
      <c r="E10" s="280">
        <f t="shared" si="9"/>
        <v>8230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6592</v>
      </c>
      <c r="K10" s="280">
        <v>0</v>
      </c>
      <c r="L10" s="280">
        <v>6592</v>
      </c>
      <c r="M10" s="280">
        <v>0</v>
      </c>
      <c r="N10" s="280">
        <f t="shared" si="12"/>
        <v>539</v>
      </c>
      <c r="O10" s="280">
        <v>0</v>
      </c>
      <c r="P10" s="280">
        <v>539</v>
      </c>
      <c r="Q10" s="280">
        <v>0</v>
      </c>
      <c r="R10" s="280">
        <f t="shared" si="13"/>
        <v>1093</v>
      </c>
      <c r="S10" s="280">
        <v>0</v>
      </c>
      <c r="T10" s="280">
        <v>1093</v>
      </c>
      <c r="U10" s="280">
        <v>0</v>
      </c>
      <c r="V10" s="280">
        <f t="shared" si="14"/>
        <v>6</v>
      </c>
      <c r="W10" s="280">
        <v>0</v>
      </c>
      <c r="X10" s="280">
        <v>6</v>
      </c>
      <c r="Y10" s="280">
        <v>0</v>
      </c>
      <c r="Z10" s="280">
        <f t="shared" si="15"/>
        <v>0</v>
      </c>
      <c r="AA10" s="280">
        <v>0</v>
      </c>
      <c r="AB10" s="280">
        <v>0</v>
      </c>
      <c r="AC10" s="280">
        <v>0</v>
      </c>
      <c r="AD10" s="280">
        <f t="shared" si="16"/>
        <v>3988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3172</v>
      </c>
      <c r="AJ10" s="280">
        <v>0</v>
      </c>
      <c r="AK10" s="280">
        <v>0</v>
      </c>
      <c r="AL10" s="280">
        <v>3172</v>
      </c>
      <c r="AM10" s="280">
        <f t="shared" si="19"/>
        <v>161</v>
      </c>
      <c r="AN10" s="280">
        <v>0</v>
      </c>
      <c r="AO10" s="280">
        <v>0</v>
      </c>
      <c r="AP10" s="280">
        <v>161</v>
      </c>
      <c r="AQ10" s="280">
        <f t="shared" si="20"/>
        <v>635</v>
      </c>
      <c r="AR10" s="280">
        <v>0</v>
      </c>
      <c r="AS10" s="280">
        <v>0</v>
      </c>
      <c r="AT10" s="280">
        <v>635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20</v>
      </c>
      <c r="AZ10" s="280">
        <v>0</v>
      </c>
      <c r="BA10" s="280">
        <v>0</v>
      </c>
      <c r="BB10" s="280">
        <v>20</v>
      </c>
      <c r="BC10" s="284">
        <f t="shared" si="23"/>
        <v>1527</v>
      </c>
      <c r="BD10" s="284">
        <f t="shared" si="24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4">
        <f t="shared" si="25"/>
        <v>1527</v>
      </c>
      <c r="BL10" s="280">
        <v>0</v>
      </c>
      <c r="BM10" s="280">
        <v>1293</v>
      </c>
      <c r="BN10" s="280">
        <v>138</v>
      </c>
      <c r="BO10" s="280">
        <v>51</v>
      </c>
      <c r="BP10" s="280">
        <v>0</v>
      </c>
      <c r="BQ10" s="280">
        <v>45</v>
      </c>
      <c r="BR10" s="280">
        <f t="shared" si="26"/>
        <v>8230</v>
      </c>
      <c r="BS10" s="280">
        <f t="shared" si="27"/>
        <v>0</v>
      </c>
      <c r="BT10" s="280">
        <f t="shared" si="28"/>
        <v>6592</v>
      </c>
      <c r="BU10" s="280">
        <f t="shared" si="29"/>
        <v>539</v>
      </c>
      <c r="BV10" s="280">
        <f t="shared" si="30"/>
        <v>1093</v>
      </c>
      <c r="BW10" s="280">
        <f t="shared" si="31"/>
        <v>6</v>
      </c>
      <c r="BX10" s="280">
        <f t="shared" si="32"/>
        <v>0</v>
      </c>
      <c r="BY10" s="284">
        <f t="shared" si="33"/>
        <v>8230</v>
      </c>
      <c r="BZ10" s="280">
        <f t="shared" si="34"/>
        <v>0</v>
      </c>
      <c r="CA10" s="280">
        <f t="shared" si="35"/>
        <v>6592</v>
      </c>
      <c r="CB10" s="280">
        <f t="shared" si="36"/>
        <v>539</v>
      </c>
      <c r="CC10" s="280">
        <f t="shared" si="37"/>
        <v>1093</v>
      </c>
      <c r="CD10" s="280">
        <f t="shared" si="38"/>
        <v>6</v>
      </c>
      <c r="CE10" s="280">
        <f t="shared" si="39"/>
        <v>0</v>
      </c>
      <c r="CF10" s="284">
        <f t="shared" si="40"/>
        <v>0</v>
      </c>
      <c r="CG10" s="280">
        <f t="shared" si="41"/>
        <v>0</v>
      </c>
      <c r="CH10" s="280">
        <f t="shared" si="42"/>
        <v>0</v>
      </c>
      <c r="CI10" s="280">
        <f t="shared" si="43"/>
        <v>0</v>
      </c>
      <c r="CJ10" s="280">
        <f t="shared" si="44"/>
        <v>0</v>
      </c>
      <c r="CK10" s="280">
        <f t="shared" si="45"/>
        <v>0</v>
      </c>
      <c r="CL10" s="280">
        <f t="shared" si="46"/>
        <v>0</v>
      </c>
      <c r="CM10" s="280">
        <f t="shared" si="47"/>
        <v>5515</v>
      </c>
      <c r="CN10" s="280">
        <f t="shared" si="48"/>
        <v>0</v>
      </c>
      <c r="CO10" s="280">
        <f t="shared" si="49"/>
        <v>4465</v>
      </c>
      <c r="CP10" s="280">
        <f t="shared" si="50"/>
        <v>299</v>
      </c>
      <c r="CQ10" s="280">
        <f t="shared" si="51"/>
        <v>686</v>
      </c>
      <c r="CR10" s="280">
        <f t="shared" si="52"/>
        <v>0</v>
      </c>
      <c r="CS10" s="280">
        <f t="shared" si="53"/>
        <v>65</v>
      </c>
      <c r="CT10" s="284">
        <f t="shared" si="54"/>
        <v>3988</v>
      </c>
      <c r="CU10" s="280">
        <f t="shared" si="55"/>
        <v>0</v>
      </c>
      <c r="CV10" s="280">
        <f t="shared" si="56"/>
        <v>3172</v>
      </c>
      <c r="CW10" s="280">
        <f t="shared" si="57"/>
        <v>161</v>
      </c>
      <c r="CX10" s="280">
        <f t="shared" si="58"/>
        <v>635</v>
      </c>
      <c r="CY10" s="280">
        <f t="shared" si="59"/>
        <v>0</v>
      </c>
      <c r="CZ10" s="280">
        <f t="shared" si="60"/>
        <v>20</v>
      </c>
      <c r="DA10" s="284">
        <f t="shared" si="61"/>
        <v>1527</v>
      </c>
      <c r="DB10" s="280">
        <f t="shared" si="62"/>
        <v>0</v>
      </c>
      <c r="DC10" s="280">
        <f t="shared" si="63"/>
        <v>1293</v>
      </c>
      <c r="DD10" s="280">
        <f t="shared" si="64"/>
        <v>138</v>
      </c>
      <c r="DE10" s="280">
        <f t="shared" si="65"/>
        <v>51</v>
      </c>
      <c r="DF10" s="280">
        <f t="shared" si="66"/>
        <v>0</v>
      </c>
      <c r="DG10" s="280">
        <f t="shared" si="67"/>
        <v>45</v>
      </c>
      <c r="DH10" s="280">
        <v>0</v>
      </c>
      <c r="DI10" s="284">
        <f t="shared" si="68"/>
        <v>0</v>
      </c>
      <c r="DJ10" s="280">
        <v>0</v>
      </c>
      <c r="DK10" s="280">
        <v>0</v>
      </c>
      <c r="DL10" s="280">
        <v>0</v>
      </c>
      <c r="DM10" s="280">
        <v>0</v>
      </c>
    </row>
    <row r="11" spans="1:117" ht="12" customHeight="1">
      <c r="A11" s="282" t="s">
        <v>193</v>
      </c>
      <c r="B11" s="283" t="s">
        <v>552</v>
      </c>
      <c r="C11" s="282" t="s">
        <v>599</v>
      </c>
      <c r="D11" s="284">
        <f t="shared" si="8"/>
        <v>17864</v>
      </c>
      <c r="E11" s="280">
        <f t="shared" si="9"/>
        <v>14332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10469</v>
      </c>
      <c r="K11" s="280">
        <v>6853</v>
      </c>
      <c r="L11" s="280">
        <v>3616</v>
      </c>
      <c r="M11" s="280">
        <v>0</v>
      </c>
      <c r="N11" s="280">
        <f t="shared" si="12"/>
        <v>271</v>
      </c>
      <c r="O11" s="280">
        <v>182</v>
      </c>
      <c r="P11" s="280">
        <v>89</v>
      </c>
      <c r="Q11" s="280">
        <v>0</v>
      </c>
      <c r="R11" s="280">
        <f t="shared" si="13"/>
        <v>3592</v>
      </c>
      <c r="S11" s="280">
        <v>0</v>
      </c>
      <c r="T11" s="280">
        <v>3592</v>
      </c>
      <c r="U11" s="280">
        <v>0</v>
      </c>
      <c r="V11" s="280">
        <f t="shared" si="14"/>
        <v>0</v>
      </c>
      <c r="W11" s="280">
        <v>0</v>
      </c>
      <c r="X11" s="280">
        <v>0</v>
      </c>
      <c r="Y11" s="280">
        <v>0</v>
      </c>
      <c r="Z11" s="280">
        <f t="shared" si="15"/>
        <v>0</v>
      </c>
      <c r="AA11" s="280">
        <v>0</v>
      </c>
      <c r="AB11" s="280">
        <v>0</v>
      </c>
      <c r="AC11" s="280">
        <v>0</v>
      </c>
      <c r="AD11" s="280">
        <f t="shared" si="16"/>
        <v>2863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2680</v>
      </c>
      <c r="AJ11" s="280">
        <v>0</v>
      </c>
      <c r="AK11" s="280">
        <v>0</v>
      </c>
      <c r="AL11" s="280">
        <v>2680</v>
      </c>
      <c r="AM11" s="280">
        <f t="shared" si="19"/>
        <v>183</v>
      </c>
      <c r="AN11" s="280">
        <v>0</v>
      </c>
      <c r="AO11" s="280">
        <v>0</v>
      </c>
      <c r="AP11" s="280">
        <v>183</v>
      </c>
      <c r="AQ11" s="280">
        <f t="shared" si="20"/>
        <v>0</v>
      </c>
      <c r="AR11" s="280">
        <v>0</v>
      </c>
      <c r="AS11" s="280">
        <v>0</v>
      </c>
      <c r="AT11" s="280">
        <v>0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0</v>
      </c>
      <c r="AZ11" s="280">
        <v>0</v>
      </c>
      <c r="BA11" s="280">
        <v>0</v>
      </c>
      <c r="BB11" s="280">
        <v>0</v>
      </c>
      <c r="BC11" s="284">
        <f t="shared" si="23"/>
        <v>669</v>
      </c>
      <c r="BD11" s="284">
        <f t="shared" si="24"/>
        <v>205</v>
      </c>
      <c r="BE11" s="280">
        <v>0</v>
      </c>
      <c r="BF11" s="280">
        <v>175</v>
      </c>
      <c r="BG11" s="280">
        <v>30</v>
      </c>
      <c r="BH11" s="280">
        <v>0</v>
      </c>
      <c r="BI11" s="280">
        <v>0</v>
      </c>
      <c r="BJ11" s="280">
        <v>0</v>
      </c>
      <c r="BK11" s="284">
        <f t="shared" si="25"/>
        <v>464</v>
      </c>
      <c r="BL11" s="280">
        <v>0</v>
      </c>
      <c r="BM11" s="280">
        <v>437</v>
      </c>
      <c r="BN11" s="280">
        <v>27</v>
      </c>
      <c r="BO11" s="280">
        <v>0</v>
      </c>
      <c r="BP11" s="280">
        <v>0</v>
      </c>
      <c r="BQ11" s="280">
        <v>0</v>
      </c>
      <c r="BR11" s="280">
        <f t="shared" si="26"/>
        <v>14537</v>
      </c>
      <c r="BS11" s="280">
        <f t="shared" si="27"/>
        <v>0</v>
      </c>
      <c r="BT11" s="280">
        <f t="shared" si="28"/>
        <v>10644</v>
      </c>
      <c r="BU11" s="280">
        <f t="shared" si="29"/>
        <v>301</v>
      </c>
      <c r="BV11" s="280">
        <f t="shared" si="30"/>
        <v>3592</v>
      </c>
      <c r="BW11" s="280">
        <f t="shared" si="31"/>
        <v>0</v>
      </c>
      <c r="BX11" s="280">
        <f t="shared" si="32"/>
        <v>0</v>
      </c>
      <c r="BY11" s="284">
        <f t="shared" si="33"/>
        <v>14332</v>
      </c>
      <c r="BZ11" s="280">
        <f t="shared" si="34"/>
        <v>0</v>
      </c>
      <c r="CA11" s="280">
        <f t="shared" si="35"/>
        <v>10469</v>
      </c>
      <c r="CB11" s="280">
        <f t="shared" si="36"/>
        <v>271</v>
      </c>
      <c r="CC11" s="280">
        <f t="shared" si="37"/>
        <v>3592</v>
      </c>
      <c r="CD11" s="280">
        <f t="shared" si="38"/>
        <v>0</v>
      </c>
      <c r="CE11" s="280">
        <f t="shared" si="39"/>
        <v>0</v>
      </c>
      <c r="CF11" s="284">
        <f t="shared" si="40"/>
        <v>205</v>
      </c>
      <c r="CG11" s="280">
        <f t="shared" si="41"/>
        <v>0</v>
      </c>
      <c r="CH11" s="280">
        <f t="shared" si="42"/>
        <v>175</v>
      </c>
      <c r="CI11" s="280">
        <f t="shared" si="43"/>
        <v>30</v>
      </c>
      <c r="CJ11" s="280">
        <f t="shared" si="44"/>
        <v>0</v>
      </c>
      <c r="CK11" s="280">
        <f t="shared" si="45"/>
        <v>0</v>
      </c>
      <c r="CL11" s="280">
        <f t="shared" si="46"/>
        <v>0</v>
      </c>
      <c r="CM11" s="280">
        <f t="shared" si="47"/>
        <v>3327</v>
      </c>
      <c r="CN11" s="280">
        <f t="shared" si="48"/>
        <v>0</v>
      </c>
      <c r="CO11" s="280">
        <f t="shared" si="49"/>
        <v>3117</v>
      </c>
      <c r="CP11" s="280">
        <f t="shared" si="50"/>
        <v>210</v>
      </c>
      <c r="CQ11" s="280">
        <f t="shared" si="51"/>
        <v>0</v>
      </c>
      <c r="CR11" s="280">
        <f t="shared" si="52"/>
        <v>0</v>
      </c>
      <c r="CS11" s="280">
        <f t="shared" si="53"/>
        <v>0</v>
      </c>
      <c r="CT11" s="284">
        <f t="shared" si="54"/>
        <v>2863</v>
      </c>
      <c r="CU11" s="280">
        <f t="shared" si="55"/>
        <v>0</v>
      </c>
      <c r="CV11" s="280">
        <f t="shared" si="56"/>
        <v>2680</v>
      </c>
      <c r="CW11" s="280">
        <f t="shared" si="57"/>
        <v>183</v>
      </c>
      <c r="CX11" s="280">
        <f t="shared" si="58"/>
        <v>0</v>
      </c>
      <c r="CY11" s="280">
        <f t="shared" si="59"/>
        <v>0</v>
      </c>
      <c r="CZ11" s="280">
        <f t="shared" si="60"/>
        <v>0</v>
      </c>
      <c r="DA11" s="284">
        <f t="shared" si="61"/>
        <v>464</v>
      </c>
      <c r="DB11" s="280">
        <f t="shared" si="62"/>
        <v>0</v>
      </c>
      <c r="DC11" s="280">
        <f t="shared" si="63"/>
        <v>437</v>
      </c>
      <c r="DD11" s="280">
        <f t="shared" si="64"/>
        <v>27</v>
      </c>
      <c r="DE11" s="280">
        <f t="shared" si="65"/>
        <v>0</v>
      </c>
      <c r="DF11" s="280">
        <f t="shared" si="66"/>
        <v>0</v>
      </c>
      <c r="DG11" s="280">
        <f t="shared" si="67"/>
        <v>0</v>
      </c>
      <c r="DH11" s="280">
        <v>0</v>
      </c>
      <c r="DI11" s="284">
        <f t="shared" si="68"/>
        <v>0</v>
      </c>
      <c r="DJ11" s="280">
        <v>0</v>
      </c>
      <c r="DK11" s="280">
        <v>0</v>
      </c>
      <c r="DL11" s="280">
        <v>0</v>
      </c>
      <c r="DM11" s="280">
        <v>0</v>
      </c>
    </row>
    <row r="12" spans="1:117" ht="12" customHeight="1">
      <c r="A12" s="282" t="s">
        <v>193</v>
      </c>
      <c r="B12" s="283" t="s">
        <v>553</v>
      </c>
      <c r="C12" s="282" t="s">
        <v>600</v>
      </c>
      <c r="D12" s="284">
        <f t="shared" si="8"/>
        <v>8181</v>
      </c>
      <c r="E12" s="280">
        <f t="shared" si="9"/>
        <v>6174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3321</v>
      </c>
      <c r="K12" s="280">
        <v>0</v>
      </c>
      <c r="L12" s="280">
        <v>3321</v>
      </c>
      <c r="M12" s="280">
        <v>0</v>
      </c>
      <c r="N12" s="280">
        <f t="shared" si="12"/>
        <v>0</v>
      </c>
      <c r="O12" s="280">
        <v>0</v>
      </c>
      <c r="P12" s="280">
        <v>0</v>
      </c>
      <c r="Q12" s="280">
        <v>0</v>
      </c>
      <c r="R12" s="280">
        <f t="shared" si="13"/>
        <v>2545</v>
      </c>
      <c r="S12" s="280">
        <v>0</v>
      </c>
      <c r="T12" s="280">
        <v>2545</v>
      </c>
      <c r="U12" s="280">
        <v>0</v>
      </c>
      <c r="V12" s="280">
        <f t="shared" si="14"/>
        <v>0</v>
      </c>
      <c r="W12" s="280">
        <v>0</v>
      </c>
      <c r="X12" s="280">
        <v>0</v>
      </c>
      <c r="Y12" s="280">
        <v>0</v>
      </c>
      <c r="Z12" s="280">
        <f t="shared" si="15"/>
        <v>308</v>
      </c>
      <c r="AA12" s="280">
        <v>0</v>
      </c>
      <c r="AB12" s="280">
        <v>308</v>
      </c>
      <c r="AC12" s="280">
        <v>0</v>
      </c>
      <c r="AD12" s="280">
        <f t="shared" si="16"/>
        <v>0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0</v>
      </c>
      <c r="AJ12" s="280">
        <v>0</v>
      </c>
      <c r="AK12" s="280">
        <v>0</v>
      </c>
      <c r="AL12" s="280">
        <v>0</v>
      </c>
      <c r="AM12" s="280">
        <f t="shared" si="19"/>
        <v>0</v>
      </c>
      <c r="AN12" s="280">
        <v>0</v>
      </c>
      <c r="AO12" s="280">
        <v>0</v>
      </c>
      <c r="AP12" s="280">
        <v>0</v>
      </c>
      <c r="AQ12" s="280">
        <f t="shared" si="20"/>
        <v>0</v>
      </c>
      <c r="AR12" s="280">
        <v>0</v>
      </c>
      <c r="AS12" s="280">
        <v>0</v>
      </c>
      <c r="AT12" s="280">
        <v>0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0</v>
      </c>
      <c r="AZ12" s="280">
        <v>0</v>
      </c>
      <c r="BA12" s="280">
        <v>0</v>
      </c>
      <c r="BB12" s="280">
        <v>0</v>
      </c>
      <c r="BC12" s="284">
        <f t="shared" si="23"/>
        <v>2007</v>
      </c>
      <c r="BD12" s="284">
        <f t="shared" si="24"/>
        <v>388</v>
      </c>
      <c r="BE12" s="280">
        <v>0</v>
      </c>
      <c r="BF12" s="280">
        <v>138</v>
      </c>
      <c r="BG12" s="280">
        <v>0</v>
      </c>
      <c r="BH12" s="280">
        <v>220</v>
      </c>
      <c r="BI12" s="280">
        <v>0</v>
      </c>
      <c r="BJ12" s="280">
        <v>30</v>
      </c>
      <c r="BK12" s="284">
        <f t="shared" si="25"/>
        <v>1619</v>
      </c>
      <c r="BL12" s="280">
        <v>0</v>
      </c>
      <c r="BM12" s="280">
        <v>1168</v>
      </c>
      <c r="BN12" s="280">
        <v>0</v>
      </c>
      <c r="BO12" s="280">
        <v>420</v>
      </c>
      <c r="BP12" s="280">
        <v>0</v>
      </c>
      <c r="BQ12" s="280">
        <v>31</v>
      </c>
      <c r="BR12" s="280">
        <f t="shared" si="26"/>
        <v>6562</v>
      </c>
      <c r="BS12" s="280">
        <f t="shared" si="27"/>
        <v>0</v>
      </c>
      <c r="BT12" s="280">
        <f t="shared" si="28"/>
        <v>3459</v>
      </c>
      <c r="BU12" s="280">
        <f t="shared" si="29"/>
        <v>0</v>
      </c>
      <c r="BV12" s="280">
        <f t="shared" si="30"/>
        <v>2765</v>
      </c>
      <c r="BW12" s="280">
        <f t="shared" si="31"/>
        <v>0</v>
      </c>
      <c r="BX12" s="280">
        <f t="shared" si="32"/>
        <v>338</v>
      </c>
      <c r="BY12" s="284">
        <f t="shared" si="33"/>
        <v>6174</v>
      </c>
      <c r="BZ12" s="280">
        <f t="shared" si="34"/>
        <v>0</v>
      </c>
      <c r="CA12" s="280">
        <f t="shared" si="35"/>
        <v>3321</v>
      </c>
      <c r="CB12" s="280">
        <f t="shared" si="36"/>
        <v>0</v>
      </c>
      <c r="CC12" s="280">
        <f t="shared" si="37"/>
        <v>2545</v>
      </c>
      <c r="CD12" s="280">
        <f t="shared" si="38"/>
        <v>0</v>
      </c>
      <c r="CE12" s="280">
        <f t="shared" si="39"/>
        <v>308</v>
      </c>
      <c r="CF12" s="284">
        <f t="shared" si="40"/>
        <v>388</v>
      </c>
      <c r="CG12" s="280">
        <f t="shared" si="41"/>
        <v>0</v>
      </c>
      <c r="CH12" s="280">
        <f t="shared" si="42"/>
        <v>138</v>
      </c>
      <c r="CI12" s="280">
        <f t="shared" si="43"/>
        <v>0</v>
      </c>
      <c r="CJ12" s="280">
        <f t="shared" si="44"/>
        <v>220</v>
      </c>
      <c r="CK12" s="280">
        <f t="shared" si="45"/>
        <v>0</v>
      </c>
      <c r="CL12" s="280">
        <f t="shared" si="46"/>
        <v>30</v>
      </c>
      <c r="CM12" s="280">
        <f t="shared" si="47"/>
        <v>1619</v>
      </c>
      <c r="CN12" s="280">
        <f t="shared" si="48"/>
        <v>0</v>
      </c>
      <c r="CO12" s="280">
        <f t="shared" si="49"/>
        <v>1168</v>
      </c>
      <c r="CP12" s="280">
        <f t="shared" si="50"/>
        <v>0</v>
      </c>
      <c r="CQ12" s="280">
        <f t="shared" si="51"/>
        <v>420</v>
      </c>
      <c r="CR12" s="280">
        <f t="shared" si="52"/>
        <v>0</v>
      </c>
      <c r="CS12" s="280">
        <f t="shared" si="53"/>
        <v>31</v>
      </c>
      <c r="CT12" s="284">
        <f t="shared" si="54"/>
        <v>0</v>
      </c>
      <c r="CU12" s="280">
        <f t="shared" si="55"/>
        <v>0</v>
      </c>
      <c r="CV12" s="280">
        <f t="shared" si="56"/>
        <v>0</v>
      </c>
      <c r="CW12" s="280">
        <f t="shared" si="57"/>
        <v>0</v>
      </c>
      <c r="CX12" s="280">
        <f t="shared" si="58"/>
        <v>0</v>
      </c>
      <c r="CY12" s="280">
        <f t="shared" si="59"/>
        <v>0</v>
      </c>
      <c r="CZ12" s="280">
        <f t="shared" si="60"/>
        <v>0</v>
      </c>
      <c r="DA12" s="284">
        <f t="shared" si="61"/>
        <v>1619</v>
      </c>
      <c r="DB12" s="280">
        <f t="shared" si="62"/>
        <v>0</v>
      </c>
      <c r="DC12" s="280">
        <f t="shared" si="63"/>
        <v>1168</v>
      </c>
      <c r="DD12" s="280">
        <f t="shared" si="64"/>
        <v>0</v>
      </c>
      <c r="DE12" s="280">
        <f t="shared" si="65"/>
        <v>420</v>
      </c>
      <c r="DF12" s="280">
        <f t="shared" si="66"/>
        <v>0</v>
      </c>
      <c r="DG12" s="280">
        <f t="shared" si="67"/>
        <v>31</v>
      </c>
      <c r="DH12" s="280">
        <v>0</v>
      </c>
      <c r="DI12" s="284">
        <f t="shared" si="68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ht="12" customHeight="1">
      <c r="A13" s="282" t="s">
        <v>193</v>
      </c>
      <c r="B13" s="283" t="s">
        <v>554</v>
      </c>
      <c r="C13" s="282" t="s">
        <v>601</v>
      </c>
      <c r="D13" s="284">
        <f t="shared" si="8"/>
        <v>17068</v>
      </c>
      <c r="E13" s="280">
        <f t="shared" si="9"/>
        <v>12378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10409</v>
      </c>
      <c r="K13" s="280">
        <v>1239</v>
      </c>
      <c r="L13" s="280">
        <v>9170</v>
      </c>
      <c r="M13" s="280">
        <v>0</v>
      </c>
      <c r="N13" s="280">
        <f t="shared" si="12"/>
        <v>310</v>
      </c>
      <c r="O13" s="280">
        <v>50</v>
      </c>
      <c r="P13" s="280">
        <v>260</v>
      </c>
      <c r="Q13" s="280">
        <v>0</v>
      </c>
      <c r="R13" s="280">
        <f t="shared" si="13"/>
        <v>1618</v>
      </c>
      <c r="S13" s="280">
        <v>295</v>
      </c>
      <c r="T13" s="280">
        <v>1323</v>
      </c>
      <c r="U13" s="280">
        <v>0</v>
      </c>
      <c r="V13" s="280">
        <f t="shared" si="14"/>
        <v>0</v>
      </c>
      <c r="W13" s="280">
        <v>0</v>
      </c>
      <c r="X13" s="280">
        <v>0</v>
      </c>
      <c r="Y13" s="280">
        <v>0</v>
      </c>
      <c r="Z13" s="280">
        <f t="shared" si="15"/>
        <v>41</v>
      </c>
      <c r="AA13" s="280">
        <v>5</v>
      </c>
      <c r="AB13" s="280">
        <v>36</v>
      </c>
      <c r="AC13" s="280">
        <v>0</v>
      </c>
      <c r="AD13" s="280">
        <f t="shared" si="16"/>
        <v>3245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3224</v>
      </c>
      <c r="AJ13" s="280">
        <v>0</v>
      </c>
      <c r="AK13" s="280">
        <v>0</v>
      </c>
      <c r="AL13" s="280">
        <v>3224</v>
      </c>
      <c r="AM13" s="280">
        <f t="shared" si="19"/>
        <v>6</v>
      </c>
      <c r="AN13" s="280">
        <v>0</v>
      </c>
      <c r="AO13" s="280">
        <v>0</v>
      </c>
      <c r="AP13" s="280">
        <v>6</v>
      </c>
      <c r="AQ13" s="280">
        <f t="shared" si="20"/>
        <v>11</v>
      </c>
      <c r="AR13" s="280">
        <v>0</v>
      </c>
      <c r="AS13" s="280">
        <v>0</v>
      </c>
      <c r="AT13" s="280">
        <v>11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4</v>
      </c>
      <c r="AZ13" s="280">
        <v>0</v>
      </c>
      <c r="BA13" s="280">
        <v>0</v>
      </c>
      <c r="BB13" s="280">
        <v>4</v>
      </c>
      <c r="BC13" s="284">
        <f t="shared" si="23"/>
        <v>1445</v>
      </c>
      <c r="BD13" s="284">
        <f t="shared" si="24"/>
        <v>615</v>
      </c>
      <c r="BE13" s="280">
        <v>0</v>
      </c>
      <c r="BF13" s="280">
        <v>329</v>
      </c>
      <c r="BG13" s="280">
        <v>96</v>
      </c>
      <c r="BH13" s="280">
        <v>145</v>
      </c>
      <c r="BI13" s="280">
        <v>0</v>
      </c>
      <c r="BJ13" s="280">
        <v>45</v>
      </c>
      <c r="BK13" s="284">
        <f t="shared" si="25"/>
        <v>830</v>
      </c>
      <c r="BL13" s="280">
        <v>0</v>
      </c>
      <c r="BM13" s="280">
        <v>782</v>
      </c>
      <c r="BN13" s="280">
        <v>18</v>
      </c>
      <c r="BO13" s="280">
        <v>17</v>
      </c>
      <c r="BP13" s="280">
        <v>0</v>
      </c>
      <c r="BQ13" s="280">
        <v>13</v>
      </c>
      <c r="BR13" s="280">
        <f t="shared" si="26"/>
        <v>12993</v>
      </c>
      <c r="BS13" s="280">
        <f t="shared" si="27"/>
        <v>0</v>
      </c>
      <c r="BT13" s="280">
        <f t="shared" si="28"/>
        <v>10738</v>
      </c>
      <c r="BU13" s="280">
        <f t="shared" si="29"/>
        <v>406</v>
      </c>
      <c r="BV13" s="280">
        <f t="shared" si="30"/>
        <v>1763</v>
      </c>
      <c r="BW13" s="280">
        <f t="shared" si="31"/>
        <v>0</v>
      </c>
      <c r="BX13" s="280">
        <f t="shared" si="32"/>
        <v>86</v>
      </c>
      <c r="BY13" s="284">
        <f t="shared" si="33"/>
        <v>12378</v>
      </c>
      <c r="BZ13" s="280">
        <f t="shared" si="34"/>
        <v>0</v>
      </c>
      <c r="CA13" s="280">
        <f t="shared" si="35"/>
        <v>10409</v>
      </c>
      <c r="CB13" s="280">
        <f t="shared" si="36"/>
        <v>310</v>
      </c>
      <c r="CC13" s="280">
        <f t="shared" si="37"/>
        <v>1618</v>
      </c>
      <c r="CD13" s="280">
        <f t="shared" si="38"/>
        <v>0</v>
      </c>
      <c r="CE13" s="280">
        <f t="shared" si="39"/>
        <v>41</v>
      </c>
      <c r="CF13" s="284">
        <f t="shared" si="40"/>
        <v>615</v>
      </c>
      <c r="CG13" s="280">
        <f t="shared" si="41"/>
        <v>0</v>
      </c>
      <c r="CH13" s="280">
        <f t="shared" si="42"/>
        <v>329</v>
      </c>
      <c r="CI13" s="280">
        <f t="shared" si="43"/>
        <v>96</v>
      </c>
      <c r="CJ13" s="280">
        <f t="shared" si="44"/>
        <v>145</v>
      </c>
      <c r="CK13" s="280">
        <f t="shared" si="45"/>
        <v>0</v>
      </c>
      <c r="CL13" s="280">
        <f t="shared" si="46"/>
        <v>45</v>
      </c>
      <c r="CM13" s="280">
        <f t="shared" si="47"/>
        <v>4075</v>
      </c>
      <c r="CN13" s="280">
        <f t="shared" si="48"/>
        <v>0</v>
      </c>
      <c r="CO13" s="280">
        <f t="shared" si="49"/>
        <v>4006</v>
      </c>
      <c r="CP13" s="280">
        <f t="shared" si="50"/>
        <v>24</v>
      </c>
      <c r="CQ13" s="280">
        <f t="shared" si="51"/>
        <v>28</v>
      </c>
      <c r="CR13" s="280">
        <f t="shared" si="52"/>
        <v>0</v>
      </c>
      <c r="CS13" s="280">
        <f t="shared" si="53"/>
        <v>17</v>
      </c>
      <c r="CT13" s="284">
        <f t="shared" si="54"/>
        <v>3245</v>
      </c>
      <c r="CU13" s="280">
        <f t="shared" si="55"/>
        <v>0</v>
      </c>
      <c r="CV13" s="280">
        <f t="shared" si="56"/>
        <v>3224</v>
      </c>
      <c r="CW13" s="280">
        <f t="shared" si="57"/>
        <v>6</v>
      </c>
      <c r="CX13" s="280">
        <f t="shared" si="58"/>
        <v>11</v>
      </c>
      <c r="CY13" s="280">
        <f t="shared" si="59"/>
        <v>0</v>
      </c>
      <c r="CZ13" s="280">
        <f t="shared" si="60"/>
        <v>4</v>
      </c>
      <c r="DA13" s="284">
        <f t="shared" si="61"/>
        <v>830</v>
      </c>
      <c r="DB13" s="280">
        <f t="shared" si="62"/>
        <v>0</v>
      </c>
      <c r="DC13" s="280">
        <f t="shared" si="63"/>
        <v>782</v>
      </c>
      <c r="DD13" s="280">
        <f t="shared" si="64"/>
        <v>18</v>
      </c>
      <c r="DE13" s="280">
        <f t="shared" si="65"/>
        <v>17</v>
      </c>
      <c r="DF13" s="280">
        <f t="shared" si="66"/>
        <v>0</v>
      </c>
      <c r="DG13" s="280">
        <f t="shared" si="67"/>
        <v>13</v>
      </c>
      <c r="DH13" s="280">
        <v>0</v>
      </c>
      <c r="DI13" s="284">
        <f t="shared" si="68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ht="12" customHeight="1">
      <c r="A14" s="282" t="s">
        <v>193</v>
      </c>
      <c r="B14" s="283" t="s">
        <v>555</v>
      </c>
      <c r="C14" s="282" t="s">
        <v>602</v>
      </c>
      <c r="D14" s="284">
        <f t="shared" si="8"/>
        <v>14312</v>
      </c>
      <c r="E14" s="280">
        <f t="shared" si="9"/>
        <v>9488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7507</v>
      </c>
      <c r="K14" s="280">
        <v>0</v>
      </c>
      <c r="L14" s="280">
        <v>7507</v>
      </c>
      <c r="M14" s="280">
        <v>0</v>
      </c>
      <c r="N14" s="280">
        <f t="shared" si="12"/>
        <v>286</v>
      </c>
      <c r="O14" s="280">
        <v>0</v>
      </c>
      <c r="P14" s="280">
        <v>286</v>
      </c>
      <c r="Q14" s="280">
        <v>0</v>
      </c>
      <c r="R14" s="280">
        <f t="shared" si="13"/>
        <v>1514</v>
      </c>
      <c r="S14" s="280">
        <v>0</v>
      </c>
      <c r="T14" s="280">
        <v>1514</v>
      </c>
      <c r="U14" s="280">
        <v>0</v>
      </c>
      <c r="V14" s="280">
        <f t="shared" si="14"/>
        <v>18</v>
      </c>
      <c r="W14" s="280">
        <v>0</v>
      </c>
      <c r="X14" s="280">
        <v>18</v>
      </c>
      <c r="Y14" s="280">
        <v>0</v>
      </c>
      <c r="Z14" s="280">
        <f t="shared" si="15"/>
        <v>163</v>
      </c>
      <c r="AA14" s="280">
        <v>0</v>
      </c>
      <c r="AB14" s="280">
        <v>163</v>
      </c>
      <c r="AC14" s="280">
        <v>0</v>
      </c>
      <c r="AD14" s="280">
        <f t="shared" si="16"/>
        <v>3604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3603</v>
      </c>
      <c r="AJ14" s="280">
        <v>0</v>
      </c>
      <c r="AK14" s="280">
        <v>0</v>
      </c>
      <c r="AL14" s="280">
        <v>3603</v>
      </c>
      <c r="AM14" s="280">
        <f t="shared" si="19"/>
        <v>1</v>
      </c>
      <c r="AN14" s="280">
        <v>0</v>
      </c>
      <c r="AO14" s="280">
        <v>0</v>
      </c>
      <c r="AP14" s="280">
        <v>1</v>
      </c>
      <c r="AQ14" s="280">
        <f t="shared" si="20"/>
        <v>0</v>
      </c>
      <c r="AR14" s="280">
        <v>0</v>
      </c>
      <c r="AS14" s="280">
        <v>0</v>
      </c>
      <c r="AT14" s="280">
        <v>0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0</v>
      </c>
      <c r="AZ14" s="280">
        <v>0</v>
      </c>
      <c r="BA14" s="280">
        <v>0</v>
      </c>
      <c r="BB14" s="280">
        <v>0</v>
      </c>
      <c r="BC14" s="284">
        <f t="shared" si="23"/>
        <v>1220</v>
      </c>
      <c r="BD14" s="284">
        <f t="shared" si="24"/>
        <v>386</v>
      </c>
      <c r="BE14" s="280">
        <v>0</v>
      </c>
      <c r="BF14" s="280">
        <v>167</v>
      </c>
      <c r="BG14" s="280">
        <v>194</v>
      </c>
      <c r="BH14" s="280">
        <v>15</v>
      </c>
      <c r="BI14" s="280">
        <v>0</v>
      </c>
      <c r="BJ14" s="280">
        <v>10</v>
      </c>
      <c r="BK14" s="284">
        <f t="shared" si="25"/>
        <v>834</v>
      </c>
      <c r="BL14" s="280">
        <v>0</v>
      </c>
      <c r="BM14" s="280">
        <v>794</v>
      </c>
      <c r="BN14" s="280">
        <v>13</v>
      </c>
      <c r="BO14" s="280">
        <v>25</v>
      </c>
      <c r="BP14" s="280">
        <v>0</v>
      </c>
      <c r="BQ14" s="280">
        <v>2</v>
      </c>
      <c r="BR14" s="280">
        <f t="shared" si="26"/>
        <v>9874</v>
      </c>
      <c r="BS14" s="280">
        <f t="shared" si="27"/>
        <v>0</v>
      </c>
      <c r="BT14" s="280">
        <f t="shared" si="28"/>
        <v>7674</v>
      </c>
      <c r="BU14" s="280">
        <f t="shared" si="29"/>
        <v>480</v>
      </c>
      <c r="BV14" s="280">
        <f t="shared" si="30"/>
        <v>1529</v>
      </c>
      <c r="BW14" s="280">
        <f t="shared" si="31"/>
        <v>18</v>
      </c>
      <c r="BX14" s="280">
        <f t="shared" si="32"/>
        <v>173</v>
      </c>
      <c r="BY14" s="284">
        <f t="shared" si="33"/>
        <v>9488</v>
      </c>
      <c r="BZ14" s="280">
        <f t="shared" si="34"/>
        <v>0</v>
      </c>
      <c r="CA14" s="280">
        <f t="shared" si="35"/>
        <v>7507</v>
      </c>
      <c r="CB14" s="280">
        <f t="shared" si="36"/>
        <v>286</v>
      </c>
      <c r="CC14" s="280">
        <f t="shared" si="37"/>
        <v>1514</v>
      </c>
      <c r="CD14" s="280">
        <f t="shared" si="38"/>
        <v>18</v>
      </c>
      <c r="CE14" s="280">
        <f t="shared" si="39"/>
        <v>163</v>
      </c>
      <c r="CF14" s="284">
        <f t="shared" si="40"/>
        <v>386</v>
      </c>
      <c r="CG14" s="280">
        <f t="shared" si="41"/>
        <v>0</v>
      </c>
      <c r="CH14" s="280">
        <f t="shared" si="42"/>
        <v>167</v>
      </c>
      <c r="CI14" s="280">
        <f t="shared" si="43"/>
        <v>194</v>
      </c>
      <c r="CJ14" s="280">
        <f t="shared" si="44"/>
        <v>15</v>
      </c>
      <c r="CK14" s="280">
        <f t="shared" si="45"/>
        <v>0</v>
      </c>
      <c r="CL14" s="280">
        <f t="shared" si="46"/>
        <v>10</v>
      </c>
      <c r="CM14" s="280">
        <f t="shared" si="47"/>
        <v>4438</v>
      </c>
      <c r="CN14" s="280">
        <f t="shared" si="48"/>
        <v>0</v>
      </c>
      <c r="CO14" s="280">
        <f t="shared" si="49"/>
        <v>4397</v>
      </c>
      <c r="CP14" s="280">
        <f t="shared" si="50"/>
        <v>14</v>
      </c>
      <c r="CQ14" s="280">
        <f t="shared" si="51"/>
        <v>25</v>
      </c>
      <c r="CR14" s="280">
        <f t="shared" si="52"/>
        <v>0</v>
      </c>
      <c r="CS14" s="280">
        <f t="shared" si="53"/>
        <v>2</v>
      </c>
      <c r="CT14" s="284">
        <f t="shared" si="54"/>
        <v>3604</v>
      </c>
      <c r="CU14" s="280">
        <f t="shared" si="55"/>
        <v>0</v>
      </c>
      <c r="CV14" s="280">
        <f t="shared" si="56"/>
        <v>3603</v>
      </c>
      <c r="CW14" s="280">
        <f t="shared" si="57"/>
        <v>1</v>
      </c>
      <c r="CX14" s="280">
        <f t="shared" si="58"/>
        <v>0</v>
      </c>
      <c r="CY14" s="280">
        <f t="shared" si="59"/>
        <v>0</v>
      </c>
      <c r="CZ14" s="280">
        <f t="shared" si="60"/>
        <v>0</v>
      </c>
      <c r="DA14" s="284">
        <f t="shared" si="61"/>
        <v>834</v>
      </c>
      <c r="DB14" s="280">
        <f t="shared" si="62"/>
        <v>0</v>
      </c>
      <c r="DC14" s="280">
        <f t="shared" si="63"/>
        <v>794</v>
      </c>
      <c r="DD14" s="280">
        <f t="shared" si="64"/>
        <v>13</v>
      </c>
      <c r="DE14" s="280">
        <f t="shared" si="65"/>
        <v>25</v>
      </c>
      <c r="DF14" s="280">
        <f t="shared" si="66"/>
        <v>0</v>
      </c>
      <c r="DG14" s="280">
        <f t="shared" si="67"/>
        <v>2</v>
      </c>
      <c r="DH14" s="280">
        <v>0</v>
      </c>
      <c r="DI14" s="284">
        <f t="shared" si="68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ht="12" customHeight="1">
      <c r="A15" s="282" t="s">
        <v>193</v>
      </c>
      <c r="B15" s="283" t="s">
        <v>556</v>
      </c>
      <c r="C15" s="282" t="s">
        <v>603</v>
      </c>
      <c r="D15" s="284">
        <f t="shared" si="8"/>
        <v>13139</v>
      </c>
      <c r="E15" s="280">
        <f t="shared" si="9"/>
        <v>8807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7677</v>
      </c>
      <c r="K15" s="280">
        <v>1</v>
      </c>
      <c r="L15" s="280">
        <v>7676</v>
      </c>
      <c r="M15" s="280">
        <v>0</v>
      </c>
      <c r="N15" s="280">
        <f t="shared" si="12"/>
        <v>436</v>
      </c>
      <c r="O15" s="280">
        <v>1</v>
      </c>
      <c r="P15" s="280">
        <v>435</v>
      </c>
      <c r="Q15" s="280">
        <v>0</v>
      </c>
      <c r="R15" s="280">
        <f t="shared" si="13"/>
        <v>687</v>
      </c>
      <c r="S15" s="280">
        <v>0</v>
      </c>
      <c r="T15" s="280">
        <v>687</v>
      </c>
      <c r="U15" s="280">
        <v>0</v>
      </c>
      <c r="V15" s="280">
        <f t="shared" si="14"/>
        <v>5</v>
      </c>
      <c r="W15" s="280">
        <v>0</v>
      </c>
      <c r="X15" s="280">
        <v>5</v>
      </c>
      <c r="Y15" s="280">
        <v>0</v>
      </c>
      <c r="Z15" s="280">
        <f t="shared" si="15"/>
        <v>2</v>
      </c>
      <c r="AA15" s="280">
        <v>0</v>
      </c>
      <c r="AB15" s="280">
        <v>2</v>
      </c>
      <c r="AC15" s="280">
        <v>0</v>
      </c>
      <c r="AD15" s="280">
        <f t="shared" si="16"/>
        <v>3448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3448</v>
      </c>
      <c r="AJ15" s="280">
        <v>0</v>
      </c>
      <c r="AK15" s="280">
        <v>0</v>
      </c>
      <c r="AL15" s="280">
        <v>3448</v>
      </c>
      <c r="AM15" s="280">
        <f t="shared" si="19"/>
        <v>0</v>
      </c>
      <c r="AN15" s="280">
        <v>0</v>
      </c>
      <c r="AO15" s="280">
        <v>0</v>
      </c>
      <c r="AP15" s="280">
        <v>0</v>
      </c>
      <c r="AQ15" s="280">
        <f t="shared" si="20"/>
        <v>0</v>
      </c>
      <c r="AR15" s="280">
        <v>0</v>
      </c>
      <c r="AS15" s="280">
        <v>0</v>
      </c>
      <c r="AT15" s="280">
        <v>0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0</v>
      </c>
      <c r="AZ15" s="280">
        <v>0</v>
      </c>
      <c r="BA15" s="280">
        <v>0</v>
      </c>
      <c r="BB15" s="280">
        <v>0</v>
      </c>
      <c r="BC15" s="284">
        <f t="shared" si="23"/>
        <v>884</v>
      </c>
      <c r="BD15" s="284">
        <f t="shared" si="24"/>
        <v>536</v>
      </c>
      <c r="BE15" s="280">
        <v>0</v>
      </c>
      <c r="BF15" s="280">
        <v>373</v>
      </c>
      <c r="BG15" s="280">
        <v>103</v>
      </c>
      <c r="BH15" s="280">
        <v>2</v>
      </c>
      <c r="BI15" s="280">
        <v>0</v>
      </c>
      <c r="BJ15" s="280">
        <v>58</v>
      </c>
      <c r="BK15" s="284">
        <f t="shared" si="25"/>
        <v>348</v>
      </c>
      <c r="BL15" s="280">
        <v>0</v>
      </c>
      <c r="BM15" s="280">
        <v>348</v>
      </c>
      <c r="BN15" s="280">
        <v>0</v>
      </c>
      <c r="BO15" s="280">
        <v>0</v>
      </c>
      <c r="BP15" s="280">
        <v>0</v>
      </c>
      <c r="BQ15" s="280">
        <v>0</v>
      </c>
      <c r="BR15" s="280">
        <f t="shared" si="26"/>
        <v>9343</v>
      </c>
      <c r="BS15" s="280">
        <f t="shared" si="27"/>
        <v>0</v>
      </c>
      <c r="BT15" s="280">
        <f t="shared" si="28"/>
        <v>8050</v>
      </c>
      <c r="BU15" s="280">
        <f t="shared" si="29"/>
        <v>539</v>
      </c>
      <c r="BV15" s="280">
        <f t="shared" si="30"/>
        <v>689</v>
      </c>
      <c r="BW15" s="280">
        <f t="shared" si="31"/>
        <v>5</v>
      </c>
      <c r="BX15" s="280">
        <f t="shared" si="32"/>
        <v>60</v>
      </c>
      <c r="BY15" s="284">
        <f t="shared" si="33"/>
        <v>8807</v>
      </c>
      <c r="BZ15" s="280">
        <f t="shared" si="34"/>
        <v>0</v>
      </c>
      <c r="CA15" s="280">
        <f t="shared" si="35"/>
        <v>7677</v>
      </c>
      <c r="CB15" s="280">
        <f t="shared" si="36"/>
        <v>436</v>
      </c>
      <c r="CC15" s="280">
        <f t="shared" si="37"/>
        <v>687</v>
      </c>
      <c r="CD15" s="280">
        <f t="shared" si="38"/>
        <v>5</v>
      </c>
      <c r="CE15" s="280">
        <f t="shared" si="39"/>
        <v>2</v>
      </c>
      <c r="CF15" s="284">
        <f t="shared" si="40"/>
        <v>536</v>
      </c>
      <c r="CG15" s="280">
        <f t="shared" si="41"/>
        <v>0</v>
      </c>
      <c r="CH15" s="280">
        <f t="shared" si="42"/>
        <v>373</v>
      </c>
      <c r="CI15" s="280">
        <f t="shared" si="43"/>
        <v>103</v>
      </c>
      <c r="CJ15" s="280">
        <f t="shared" si="44"/>
        <v>2</v>
      </c>
      <c r="CK15" s="280">
        <f t="shared" si="45"/>
        <v>0</v>
      </c>
      <c r="CL15" s="280">
        <f t="shared" si="46"/>
        <v>58</v>
      </c>
      <c r="CM15" s="280">
        <f t="shared" si="47"/>
        <v>3796</v>
      </c>
      <c r="CN15" s="280">
        <f t="shared" si="48"/>
        <v>0</v>
      </c>
      <c r="CO15" s="280">
        <f t="shared" si="49"/>
        <v>3796</v>
      </c>
      <c r="CP15" s="280">
        <f t="shared" si="50"/>
        <v>0</v>
      </c>
      <c r="CQ15" s="280">
        <f t="shared" si="51"/>
        <v>0</v>
      </c>
      <c r="CR15" s="280">
        <f t="shared" si="52"/>
        <v>0</v>
      </c>
      <c r="CS15" s="280">
        <f t="shared" si="53"/>
        <v>0</v>
      </c>
      <c r="CT15" s="284">
        <f t="shared" si="54"/>
        <v>3448</v>
      </c>
      <c r="CU15" s="280">
        <f t="shared" si="55"/>
        <v>0</v>
      </c>
      <c r="CV15" s="280">
        <f t="shared" si="56"/>
        <v>3448</v>
      </c>
      <c r="CW15" s="280">
        <f t="shared" si="57"/>
        <v>0</v>
      </c>
      <c r="CX15" s="280">
        <f t="shared" si="58"/>
        <v>0</v>
      </c>
      <c r="CY15" s="280">
        <f t="shared" si="59"/>
        <v>0</v>
      </c>
      <c r="CZ15" s="280">
        <f t="shared" si="60"/>
        <v>0</v>
      </c>
      <c r="DA15" s="284">
        <f t="shared" si="61"/>
        <v>348</v>
      </c>
      <c r="DB15" s="280">
        <f t="shared" si="62"/>
        <v>0</v>
      </c>
      <c r="DC15" s="280">
        <f t="shared" si="63"/>
        <v>348</v>
      </c>
      <c r="DD15" s="280">
        <f t="shared" si="64"/>
        <v>0</v>
      </c>
      <c r="DE15" s="280">
        <f t="shared" si="65"/>
        <v>0</v>
      </c>
      <c r="DF15" s="280">
        <f t="shared" si="66"/>
        <v>0</v>
      </c>
      <c r="DG15" s="280">
        <f t="shared" si="67"/>
        <v>0</v>
      </c>
      <c r="DH15" s="280">
        <v>47</v>
      </c>
      <c r="DI15" s="284">
        <f t="shared" si="68"/>
        <v>1</v>
      </c>
      <c r="DJ15" s="280">
        <v>0</v>
      </c>
      <c r="DK15" s="280">
        <v>1</v>
      </c>
      <c r="DL15" s="280">
        <v>0</v>
      </c>
      <c r="DM15" s="280">
        <v>0</v>
      </c>
    </row>
    <row r="16" spans="1:117" ht="12" customHeight="1">
      <c r="A16" s="282" t="s">
        <v>193</v>
      </c>
      <c r="B16" s="283" t="s">
        <v>557</v>
      </c>
      <c r="C16" s="282" t="s">
        <v>604</v>
      </c>
      <c r="D16" s="284">
        <f t="shared" si="8"/>
        <v>12044</v>
      </c>
      <c r="E16" s="280">
        <f t="shared" si="9"/>
        <v>8572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6431</v>
      </c>
      <c r="K16" s="280">
        <v>0</v>
      </c>
      <c r="L16" s="280">
        <v>6431</v>
      </c>
      <c r="M16" s="280">
        <v>0</v>
      </c>
      <c r="N16" s="280">
        <f t="shared" si="12"/>
        <v>398</v>
      </c>
      <c r="O16" s="280">
        <v>0</v>
      </c>
      <c r="P16" s="280">
        <v>398</v>
      </c>
      <c r="Q16" s="280">
        <v>0</v>
      </c>
      <c r="R16" s="280">
        <f t="shared" si="13"/>
        <v>1729</v>
      </c>
      <c r="S16" s="280">
        <v>0</v>
      </c>
      <c r="T16" s="280">
        <v>1729</v>
      </c>
      <c r="U16" s="280">
        <v>0</v>
      </c>
      <c r="V16" s="280">
        <f t="shared" si="14"/>
        <v>0</v>
      </c>
      <c r="W16" s="280">
        <v>0</v>
      </c>
      <c r="X16" s="280">
        <v>0</v>
      </c>
      <c r="Y16" s="280">
        <v>0</v>
      </c>
      <c r="Z16" s="280">
        <f t="shared" si="15"/>
        <v>14</v>
      </c>
      <c r="AA16" s="280">
        <v>0</v>
      </c>
      <c r="AB16" s="280">
        <v>14</v>
      </c>
      <c r="AC16" s="280">
        <v>0</v>
      </c>
      <c r="AD16" s="280">
        <f t="shared" si="16"/>
        <v>1996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1846</v>
      </c>
      <c r="AJ16" s="280">
        <v>0</v>
      </c>
      <c r="AK16" s="280">
        <v>0</v>
      </c>
      <c r="AL16" s="280">
        <v>1846</v>
      </c>
      <c r="AM16" s="280">
        <f t="shared" si="19"/>
        <v>150</v>
      </c>
      <c r="AN16" s="280">
        <v>0</v>
      </c>
      <c r="AO16" s="280">
        <v>0</v>
      </c>
      <c r="AP16" s="280">
        <v>150</v>
      </c>
      <c r="AQ16" s="280">
        <f t="shared" si="20"/>
        <v>0</v>
      </c>
      <c r="AR16" s="280">
        <v>0</v>
      </c>
      <c r="AS16" s="280">
        <v>0</v>
      </c>
      <c r="AT16" s="280">
        <v>0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0</v>
      </c>
      <c r="AZ16" s="280">
        <v>0</v>
      </c>
      <c r="BA16" s="280">
        <v>0</v>
      </c>
      <c r="BB16" s="280">
        <v>0</v>
      </c>
      <c r="BC16" s="284">
        <f t="shared" si="23"/>
        <v>1476</v>
      </c>
      <c r="BD16" s="284">
        <f t="shared" si="24"/>
        <v>348</v>
      </c>
      <c r="BE16" s="280">
        <v>0</v>
      </c>
      <c r="BF16" s="280">
        <v>122</v>
      </c>
      <c r="BG16" s="280">
        <v>200</v>
      </c>
      <c r="BH16" s="280">
        <v>0</v>
      </c>
      <c r="BI16" s="280">
        <v>0</v>
      </c>
      <c r="BJ16" s="280">
        <v>26</v>
      </c>
      <c r="BK16" s="284">
        <f t="shared" si="25"/>
        <v>1128</v>
      </c>
      <c r="BL16" s="280">
        <v>0</v>
      </c>
      <c r="BM16" s="280">
        <v>1128</v>
      </c>
      <c r="BN16" s="280">
        <v>0</v>
      </c>
      <c r="BO16" s="280">
        <v>0</v>
      </c>
      <c r="BP16" s="280">
        <v>0</v>
      </c>
      <c r="BQ16" s="280">
        <v>0</v>
      </c>
      <c r="BR16" s="280">
        <f t="shared" si="26"/>
        <v>8920</v>
      </c>
      <c r="BS16" s="280">
        <f t="shared" si="27"/>
        <v>0</v>
      </c>
      <c r="BT16" s="280">
        <f t="shared" si="28"/>
        <v>6553</v>
      </c>
      <c r="BU16" s="280">
        <f t="shared" si="29"/>
        <v>598</v>
      </c>
      <c r="BV16" s="280">
        <f t="shared" si="30"/>
        <v>1729</v>
      </c>
      <c r="BW16" s="280">
        <f t="shared" si="31"/>
        <v>0</v>
      </c>
      <c r="BX16" s="280">
        <f t="shared" si="32"/>
        <v>40</v>
      </c>
      <c r="BY16" s="284">
        <f t="shared" si="33"/>
        <v>8572</v>
      </c>
      <c r="BZ16" s="280">
        <f t="shared" si="34"/>
        <v>0</v>
      </c>
      <c r="CA16" s="280">
        <f t="shared" si="35"/>
        <v>6431</v>
      </c>
      <c r="CB16" s="280">
        <f t="shared" si="36"/>
        <v>398</v>
      </c>
      <c r="CC16" s="280">
        <f t="shared" si="37"/>
        <v>1729</v>
      </c>
      <c r="CD16" s="280">
        <f t="shared" si="38"/>
        <v>0</v>
      </c>
      <c r="CE16" s="280">
        <f t="shared" si="39"/>
        <v>14</v>
      </c>
      <c r="CF16" s="284">
        <f t="shared" si="40"/>
        <v>348</v>
      </c>
      <c r="CG16" s="280">
        <f t="shared" si="41"/>
        <v>0</v>
      </c>
      <c r="CH16" s="280">
        <f t="shared" si="42"/>
        <v>122</v>
      </c>
      <c r="CI16" s="280">
        <f t="shared" si="43"/>
        <v>200</v>
      </c>
      <c r="CJ16" s="280">
        <f t="shared" si="44"/>
        <v>0</v>
      </c>
      <c r="CK16" s="280">
        <f t="shared" si="45"/>
        <v>0</v>
      </c>
      <c r="CL16" s="280">
        <f t="shared" si="46"/>
        <v>26</v>
      </c>
      <c r="CM16" s="280">
        <f t="shared" si="47"/>
        <v>3124</v>
      </c>
      <c r="CN16" s="280">
        <f t="shared" si="48"/>
        <v>0</v>
      </c>
      <c r="CO16" s="280">
        <f t="shared" si="49"/>
        <v>2974</v>
      </c>
      <c r="CP16" s="280">
        <f t="shared" si="50"/>
        <v>150</v>
      </c>
      <c r="CQ16" s="280">
        <f t="shared" si="51"/>
        <v>0</v>
      </c>
      <c r="CR16" s="280">
        <f t="shared" si="52"/>
        <v>0</v>
      </c>
      <c r="CS16" s="280">
        <f t="shared" si="53"/>
        <v>0</v>
      </c>
      <c r="CT16" s="284">
        <f t="shared" si="54"/>
        <v>1996</v>
      </c>
      <c r="CU16" s="280">
        <f t="shared" si="55"/>
        <v>0</v>
      </c>
      <c r="CV16" s="280">
        <f t="shared" si="56"/>
        <v>1846</v>
      </c>
      <c r="CW16" s="280">
        <f t="shared" si="57"/>
        <v>150</v>
      </c>
      <c r="CX16" s="280">
        <f t="shared" si="58"/>
        <v>0</v>
      </c>
      <c r="CY16" s="280">
        <f t="shared" si="59"/>
        <v>0</v>
      </c>
      <c r="CZ16" s="280">
        <f t="shared" si="60"/>
        <v>0</v>
      </c>
      <c r="DA16" s="284">
        <f t="shared" si="61"/>
        <v>1128</v>
      </c>
      <c r="DB16" s="280">
        <f t="shared" si="62"/>
        <v>0</v>
      </c>
      <c r="DC16" s="280">
        <f t="shared" si="63"/>
        <v>1128</v>
      </c>
      <c r="DD16" s="280">
        <f t="shared" si="64"/>
        <v>0</v>
      </c>
      <c r="DE16" s="280">
        <f t="shared" si="65"/>
        <v>0</v>
      </c>
      <c r="DF16" s="280">
        <f t="shared" si="66"/>
        <v>0</v>
      </c>
      <c r="DG16" s="280">
        <f t="shared" si="67"/>
        <v>0</v>
      </c>
      <c r="DH16" s="280">
        <v>0</v>
      </c>
      <c r="DI16" s="284">
        <f t="shared" si="68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193</v>
      </c>
      <c r="B17" s="283" t="s">
        <v>558</v>
      </c>
      <c r="C17" s="282" t="s">
        <v>605</v>
      </c>
      <c r="D17" s="284">
        <f t="shared" si="8"/>
        <v>8792</v>
      </c>
      <c r="E17" s="280">
        <f t="shared" si="9"/>
        <v>5799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4823</v>
      </c>
      <c r="K17" s="280">
        <v>0</v>
      </c>
      <c r="L17" s="280">
        <v>4823</v>
      </c>
      <c r="M17" s="280">
        <v>0</v>
      </c>
      <c r="N17" s="280">
        <f t="shared" si="12"/>
        <v>307</v>
      </c>
      <c r="O17" s="280">
        <v>0</v>
      </c>
      <c r="P17" s="280">
        <v>307</v>
      </c>
      <c r="Q17" s="280">
        <v>0</v>
      </c>
      <c r="R17" s="280">
        <f t="shared" si="13"/>
        <v>669</v>
      </c>
      <c r="S17" s="280">
        <v>0</v>
      </c>
      <c r="T17" s="280">
        <v>669</v>
      </c>
      <c r="U17" s="280">
        <v>0</v>
      </c>
      <c r="V17" s="280">
        <f t="shared" si="14"/>
        <v>0</v>
      </c>
      <c r="W17" s="280">
        <v>0</v>
      </c>
      <c r="X17" s="280">
        <v>0</v>
      </c>
      <c r="Y17" s="280">
        <v>0</v>
      </c>
      <c r="Z17" s="280">
        <f t="shared" si="15"/>
        <v>0</v>
      </c>
      <c r="AA17" s="280">
        <v>0</v>
      </c>
      <c r="AB17" s="280">
        <v>0</v>
      </c>
      <c r="AC17" s="280">
        <v>0</v>
      </c>
      <c r="AD17" s="280">
        <f t="shared" si="16"/>
        <v>2206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2085</v>
      </c>
      <c r="AJ17" s="280">
        <v>0</v>
      </c>
      <c r="AK17" s="280">
        <v>0</v>
      </c>
      <c r="AL17" s="280">
        <v>2085</v>
      </c>
      <c r="AM17" s="280">
        <f t="shared" si="19"/>
        <v>69</v>
      </c>
      <c r="AN17" s="280">
        <v>0</v>
      </c>
      <c r="AO17" s="280">
        <v>0</v>
      </c>
      <c r="AP17" s="280">
        <v>69</v>
      </c>
      <c r="AQ17" s="280">
        <f t="shared" si="20"/>
        <v>52</v>
      </c>
      <c r="AR17" s="280">
        <v>0</v>
      </c>
      <c r="AS17" s="280">
        <v>0</v>
      </c>
      <c r="AT17" s="280">
        <v>52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0</v>
      </c>
      <c r="AZ17" s="280">
        <v>0</v>
      </c>
      <c r="BA17" s="280">
        <v>0</v>
      </c>
      <c r="BB17" s="280">
        <v>0</v>
      </c>
      <c r="BC17" s="284">
        <f t="shared" si="23"/>
        <v>787</v>
      </c>
      <c r="BD17" s="284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4">
        <f t="shared" si="25"/>
        <v>787</v>
      </c>
      <c r="BL17" s="280">
        <v>0</v>
      </c>
      <c r="BM17" s="280">
        <v>532</v>
      </c>
      <c r="BN17" s="280">
        <v>124</v>
      </c>
      <c r="BO17" s="280">
        <v>131</v>
      </c>
      <c r="BP17" s="280">
        <v>0</v>
      </c>
      <c r="BQ17" s="280">
        <v>0</v>
      </c>
      <c r="BR17" s="280">
        <f t="shared" si="26"/>
        <v>5799</v>
      </c>
      <c r="BS17" s="280">
        <f t="shared" si="27"/>
        <v>0</v>
      </c>
      <c r="BT17" s="280">
        <f t="shared" si="28"/>
        <v>4823</v>
      </c>
      <c r="BU17" s="280">
        <f t="shared" si="29"/>
        <v>307</v>
      </c>
      <c r="BV17" s="280">
        <f t="shared" si="30"/>
        <v>669</v>
      </c>
      <c r="BW17" s="280">
        <f t="shared" si="31"/>
        <v>0</v>
      </c>
      <c r="BX17" s="280">
        <f t="shared" si="32"/>
        <v>0</v>
      </c>
      <c r="BY17" s="284">
        <f t="shared" si="33"/>
        <v>5799</v>
      </c>
      <c r="BZ17" s="280">
        <f t="shared" si="34"/>
        <v>0</v>
      </c>
      <c r="CA17" s="280">
        <f t="shared" si="35"/>
        <v>4823</v>
      </c>
      <c r="CB17" s="280">
        <f t="shared" si="36"/>
        <v>307</v>
      </c>
      <c r="CC17" s="280">
        <f t="shared" si="37"/>
        <v>669</v>
      </c>
      <c r="CD17" s="280">
        <f t="shared" si="38"/>
        <v>0</v>
      </c>
      <c r="CE17" s="280">
        <f t="shared" si="39"/>
        <v>0</v>
      </c>
      <c r="CF17" s="284">
        <f t="shared" si="40"/>
        <v>0</v>
      </c>
      <c r="CG17" s="280">
        <f t="shared" si="41"/>
        <v>0</v>
      </c>
      <c r="CH17" s="280">
        <f t="shared" si="42"/>
        <v>0</v>
      </c>
      <c r="CI17" s="280">
        <f t="shared" si="43"/>
        <v>0</v>
      </c>
      <c r="CJ17" s="280">
        <f t="shared" si="44"/>
        <v>0</v>
      </c>
      <c r="CK17" s="280">
        <f t="shared" si="45"/>
        <v>0</v>
      </c>
      <c r="CL17" s="280">
        <f t="shared" si="46"/>
        <v>0</v>
      </c>
      <c r="CM17" s="280">
        <f t="shared" si="47"/>
        <v>2993</v>
      </c>
      <c r="CN17" s="280">
        <f t="shared" si="48"/>
        <v>0</v>
      </c>
      <c r="CO17" s="280">
        <f t="shared" si="49"/>
        <v>2617</v>
      </c>
      <c r="CP17" s="280">
        <f t="shared" si="50"/>
        <v>193</v>
      </c>
      <c r="CQ17" s="280">
        <f t="shared" si="51"/>
        <v>183</v>
      </c>
      <c r="CR17" s="280">
        <f t="shared" si="52"/>
        <v>0</v>
      </c>
      <c r="CS17" s="280">
        <f t="shared" si="53"/>
        <v>0</v>
      </c>
      <c r="CT17" s="284">
        <f t="shared" si="54"/>
        <v>2206</v>
      </c>
      <c r="CU17" s="280">
        <f t="shared" si="55"/>
        <v>0</v>
      </c>
      <c r="CV17" s="280">
        <f t="shared" si="56"/>
        <v>2085</v>
      </c>
      <c r="CW17" s="280">
        <f t="shared" si="57"/>
        <v>69</v>
      </c>
      <c r="CX17" s="280">
        <f t="shared" si="58"/>
        <v>52</v>
      </c>
      <c r="CY17" s="280">
        <f t="shared" si="59"/>
        <v>0</v>
      </c>
      <c r="CZ17" s="280">
        <f t="shared" si="60"/>
        <v>0</v>
      </c>
      <c r="DA17" s="284">
        <f t="shared" si="61"/>
        <v>787</v>
      </c>
      <c r="DB17" s="280">
        <f t="shared" si="62"/>
        <v>0</v>
      </c>
      <c r="DC17" s="280">
        <f t="shared" si="63"/>
        <v>532</v>
      </c>
      <c r="DD17" s="280">
        <f t="shared" si="64"/>
        <v>124</v>
      </c>
      <c r="DE17" s="280">
        <f t="shared" si="65"/>
        <v>131</v>
      </c>
      <c r="DF17" s="280">
        <f t="shared" si="66"/>
        <v>0</v>
      </c>
      <c r="DG17" s="280">
        <f t="shared" si="67"/>
        <v>0</v>
      </c>
      <c r="DH17" s="280">
        <v>0</v>
      </c>
      <c r="DI17" s="284">
        <f t="shared" si="68"/>
        <v>0</v>
      </c>
      <c r="DJ17" s="280">
        <v>0</v>
      </c>
      <c r="DK17" s="280">
        <v>0</v>
      </c>
      <c r="DL17" s="280">
        <v>0</v>
      </c>
      <c r="DM17" s="280">
        <v>0</v>
      </c>
    </row>
    <row r="18" spans="1:117" ht="12" customHeight="1">
      <c r="A18" s="282" t="s">
        <v>193</v>
      </c>
      <c r="B18" s="283" t="s">
        <v>559</v>
      </c>
      <c r="C18" s="282" t="s">
        <v>606</v>
      </c>
      <c r="D18" s="284">
        <f t="shared" si="8"/>
        <v>16991</v>
      </c>
      <c r="E18" s="280">
        <f t="shared" si="9"/>
        <v>12108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9880</v>
      </c>
      <c r="K18" s="280">
        <v>0</v>
      </c>
      <c r="L18" s="280">
        <v>9880</v>
      </c>
      <c r="M18" s="280">
        <v>0</v>
      </c>
      <c r="N18" s="280">
        <f t="shared" si="12"/>
        <v>108</v>
      </c>
      <c r="O18" s="280">
        <v>0</v>
      </c>
      <c r="P18" s="280">
        <v>108</v>
      </c>
      <c r="Q18" s="280">
        <v>0</v>
      </c>
      <c r="R18" s="280">
        <f t="shared" si="13"/>
        <v>2118</v>
      </c>
      <c r="S18" s="280">
        <v>0</v>
      </c>
      <c r="T18" s="280">
        <v>2118</v>
      </c>
      <c r="U18" s="280">
        <v>0</v>
      </c>
      <c r="V18" s="280">
        <f t="shared" si="14"/>
        <v>0</v>
      </c>
      <c r="W18" s="280">
        <v>0</v>
      </c>
      <c r="X18" s="280">
        <v>0</v>
      </c>
      <c r="Y18" s="280">
        <v>0</v>
      </c>
      <c r="Z18" s="280">
        <f t="shared" si="15"/>
        <v>2</v>
      </c>
      <c r="AA18" s="280">
        <v>0</v>
      </c>
      <c r="AB18" s="280">
        <v>2</v>
      </c>
      <c r="AC18" s="280">
        <v>0</v>
      </c>
      <c r="AD18" s="280">
        <f t="shared" si="16"/>
        <v>3767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3735</v>
      </c>
      <c r="AJ18" s="280">
        <v>0</v>
      </c>
      <c r="AK18" s="280">
        <v>0</v>
      </c>
      <c r="AL18" s="280">
        <v>3735</v>
      </c>
      <c r="AM18" s="280">
        <f t="shared" si="19"/>
        <v>4</v>
      </c>
      <c r="AN18" s="280">
        <v>0</v>
      </c>
      <c r="AO18" s="280">
        <v>0</v>
      </c>
      <c r="AP18" s="280">
        <v>4</v>
      </c>
      <c r="AQ18" s="280">
        <f t="shared" si="20"/>
        <v>24</v>
      </c>
      <c r="AR18" s="280">
        <v>0</v>
      </c>
      <c r="AS18" s="280">
        <v>0</v>
      </c>
      <c r="AT18" s="280">
        <v>24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4</v>
      </c>
      <c r="AZ18" s="280">
        <v>0</v>
      </c>
      <c r="BA18" s="280">
        <v>0</v>
      </c>
      <c r="BB18" s="280">
        <v>4</v>
      </c>
      <c r="BC18" s="284">
        <f t="shared" si="23"/>
        <v>1116</v>
      </c>
      <c r="BD18" s="284">
        <f t="shared" si="24"/>
        <v>1116</v>
      </c>
      <c r="BE18" s="280">
        <v>0</v>
      </c>
      <c r="BF18" s="280">
        <v>891</v>
      </c>
      <c r="BG18" s="280">
        <v>69</v>
      </c>
      <c r="BH18" s="280">
        <v>91</v>
      </c>
      <c r="BI18" s="280">
        <v>0</v>
      </c>
      <c r="BJ18" s="280">
        <v>65</v>
      </c>
      <c r="BK18" s="284">
        <f t="shared" si="25"/>
        <v>0</v>
      </c>
      <c r="BL18" s="280"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f t="shared" si="26"/>
        <v>13224</v>
      </c>
      <c r="BS18" s="280">
        <f t="shared" si="27"/>
        <v>0</v>
      </c>
      <c r="BT18" s="280">
        <f t="shared" si="28"/>
        <v>10771</v>
      </c>
      <c r="BU18" s="280">
        <f t="shared" si="29"/>
        <v>177</v>
      </c>
      <c r="BV18" s="280">
        <f t="shared" si="30"/>
        <v>2209</v>
      </c>
      <c r="BW18" s="280">
        <f t="shared" si="31"/>
        <v>0</v>
      </c>
      <c r="BX18" s="280">
        <f t="shared" si="32"/>
        <v>67</v>
      </c>
      <c r="BY18" s="284">
        <f t="shared" si="33"/>
        <v>12108</v>
      </c>
      <c r="BZ18" s="280">
        <f t="shared" si="34"/>
        <v>0</v>
      </c>
      <c r="CA18" s="280">
        <f t="shared" si="35"/>
        <v>9880</v>
      </c>
      <c r="CB18" s="280">
        <f t="shared" si="36"/>
        <v>108</v>
      </c>
      <c r="CC18" s="280">
        <f t="shared" si="37"/>
        <v>2118</v>
      </c>
      <c r="CD18" s="280">
        <f t="shared" si="38"/>
        <v>0</v>
      </c>
      <c r="CE18" s="280">
        <f t="shared" si="39"/>
        <v>2</v>
      </c>
      <c r="CF18" s="284">
        <f t="shared" si="40"/>
        <v>1116</v>
      </c>
      <c r="CG18" s="280">
        <f t="shared" si="41"/>
        <v>0</v>
      </c>
      <c r="CH18" s="280">
        <f t="shared" si="42"/>
        <v>891</v>
      </c>
      <c r="CI18" s="280">
        <f t="shared" si="43"/>
        <v>69</v>
      </c>
      <c r="CJ18" s="280">
        <f t="shared" si="44"/>
        <v>91</v>
      </c>
      <c r="CK18" s="280">
        <f t="shared" si="45"/>
        <v>0</v>
      </c>
      <c r="CL18" s="280">
        <f t="shared" si="46"/>
        <v>65</v>
      </c>
      <c r="CM18" s="280">
        <f t="shared" si="47"/>
        <v>3767</v>
      </c>
      <c r="CN18" s="280">
        <f t="shared" si="48"/>
        <v>0</v>
      </c>
      <c r="CO18" s="280">
        <f t="shared" si="49"/>
        <v>3735</v>
      </c>
      <c r="CP18" s="280">
        <f t="shared" si="50"/>
        <v>4</v>
      </c>
      <c r="CQ18" s="280">
        <f t="shared" si="51"/>
        <v>24</v>
      </c>
      <c r="CR18" s="280">
        <f t="shared" si="52"/>
        <v>0</v>
      </c>
      <c r="CS18" s="280">
        <f t="shared" si="53"/>
        <v>4</v>
      </c>
      <c r="CT18" s="284">
        <f t="shared" si="54"/>
        <v>3767</v>
      </c>
      <c r="CU18" s="280">
        <f t="shared" si="55"/>
        <v>0</v>
      </c>
      <c r="CV18" s="280">
        <f t="shared" si="56"/>
        <v>3735</v>
      </c>
      <c r="CW18" s="280">
        <f t="shared" si="57"/>
        <v>4</v>
      </c>
      <c r="CX18" s="280">
        <f t="shared" si="58"/>
        <v>24</v>
      </c>
      <c r="CY18" s="280">
        <f t="shared" si="59"/>
        <v>0</v>
      </c>
      <c r="CZ18" s="280">
        <f t="shared" si="60"/>
        <v>4</v>
      </c>
      <c r="DA18" s="284">
        <f t="shared" si="61"/>
        <v>0</v>
      </c>
      <c r="DB18" s="280">
        <f t="shared" si="62"/>
        <v>0</v>
      </c>
      <c r="DC18" s="280">
        <f t="shared" si="63"/>
        <v>0</v>
      </c>
      <c r="DD18" s="280">
        <f t="shared" si="64"/>
        <v>0</v>
      </c>
      <c r="DE18" s="280">
        <f t="shared" si="65"/>
        <v>0</v>
      </c>
      <c r="DF18" s="280">
        <f t="shared" si="66"/>
        <v>0</v>
      </c>
      <c r="DG18" s="280">
        <f t="shared" si="67"/>
        <v>0</v>
      </c>
      <c r="DH18" s="280">
        <v>209</v>
      </c>
      <c r="DI18" s="284">
        <f t="shared" si="68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ht="12" customHeight="1">
      <c r="A19" s="282" t="s">
        <v>193</v>
      </c>
      <c r="B19" s="283" t="s">
        <v>560</v>
      </c>
      <c r="C19" s="282" t="s">
        <v>607</v>
      </c>
      <c r="D19" s="284">
        <f t="shared" si="8"/>
        <v>9355</v>
      </c>
      <c r="E19" s="280">
        <f t="shared" si="9"/>
        <v>5167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4341</v>
      </c>
      <c r="K19" s="280">
        <v>0</v>
      </c>
      <c r="L19" s="280">
        <v>4341</v>
      </c>
      <c r="M19" s="280">
        <v>0</v>
      </c>
      <c r="N19" s="280">
        <f t="shared" si="12"/>
        <v>103</v>
      </c>
      <c r="O19" s="280">
        <v>0</v>
      </c>
      <c r="P19" s="280">
        <v>103</v>
      </c>
      <c r="Q19" s="280">
        <v>0</v>
      </c>
      <c r="R19" s="280">
        <f t="shared" si="13"/>
        <v>723</v>
      </c>
      <c r="S19" s="280">
        <v>0</v>
      </c>
      <c r="T19" s="280">
        <v>723</v>
      </c>
      <c r="U19" s="280">
        <v>0</v>
      </c>
      <c r="V19" s="280">
        <f t="shared" si="14"/>
        <v>0</v>
      </c>
      <c r="W19" s="280">
        <v>0</v>
      </c>
      <c r="X19" s="280">
        <v>0</v>
      </c>
      <c r="Y19" s="280">
        <v>0</v>
      </c>
      <c r="Z19" s="280">
        <f t="shared" si="15"/>
        <v>0</v>
      </c>
      <c r="AA19" s="280">
        <v>0</v>
      </c>
      <c r="AB19" s="280">
        <v>0</v>
      </c>
      <c r="AC19" s="280">
        <v>0</v>
      </c>
      <c r="AD19" s="280">
        <f t="shared" si="16"/>
        <v>3117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3068</v>
      </c>
      <c r="AJ19" s="280">
        <v>0</v>
      </c>
      <c r="AK19" s="280">
        <v>0</v>
      </c>
      <c r="AL19" s="280">
        <v>3068</v>
      </c>
      <c r="AM19" s="280">
        <f t="shared" si="19"/>
        <v>0</v>
      </c>
      <c r="AN19" s="280">
        <v>0</v>
      </c>
      <c r="AO19" s="280">
        <v>0</v>
      </c>
      <c r="AP19" s="280">
        <v>0</v>
      </c>
      <c r="AQ19" s="280">
        <f t="shared" si="20"/>
        <v>49</v>
      </c>
      <c r="AR19" s="280">
        <v>0</v>
      </c>
      <c r="AS19" s="280">
        <v>0</v>
      </c>
      <c r="AT19" s="280">
        <v>49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0</v>
      </c>
      <c r="AZ19" s="280">
        <v>0</v>
      </c>
      <c r="BA19" s="280">
        <v>0</v>
      </c>
      <c r="BB19" s="280">
        <v>0</v>
      </c>
      <c r="BC19" s="284">
        <f t="shared" si="23"/>
        <v>1071</v>
      </c>
      <c r="BD19" s="284">
        <f t="shared" si="24"/>
        <v>748</v>
      </c>
      <c r="BE19" s="280">
        <v>0</v>
      </c>
      <c r="BF19" s="280">
        <v>585</v>
      </c>
      <c r="BG19" s="280">
        <v>66</v>
      </c>
      <c r="BH19" s="280">
        <v>77</v>
      </c>
      <c r="BI19" s="280">
        <v>0</v>
      </c>
      <c r="BJ19" s="280">
        <v>20</v>
      </c>
      <c r="BK19" s="284">
        <f t="shared" si="25"/>
        <v>323</v>
      </c>
      <c r="BL19" s="280">
        <v>0</v>
      </c>
      <c r="BM19" s="280">
        <v>285</v>
      </c>
      <c r="BN19" s="280">
        <v>0</v>
      </c>
      <c r="BO19" s="280">
        <v>38</v>
      </c>
      <c r="BP19" s="280">
        <v>0</v>
      </c>
      <c r="BQ19" s="280">
        <v>0</v>
      </c>
      <c r="BR19" s="280">
        <f t="shared" si="26"/>
        <v>5915</v>
      </c>
      <c r="BS19" s="280">
        <f t="shared" si="27"/>
        <v>0</v>
      </c>
      <c r="BT19" s="280">
        <f t="shared" si="28"/>
        <v>4926</v>
      </c>
      <c r="BU19" s="280">
        <f t="shared" si="29"/>
        <v>169</v>
      </c>
      <c r="BV19" s="280">
        <f t="shared" si="30"/>
        <v>800</v>
      </c>
      <c r="BW19" s="280">
        <f t="shared" si="31"/>
        <v>0</v>
      </c>
      <c r="BX19" s="280">
        <f t="shared" si="32"/>
        <v>20</v>
      </c>
      <c r="BY19" s="284">
        <f t="shared" si="33"/>
        <v>5167</v>
      </c>
      <c r="BZ19" s="280">
        <f t="shared" si="34"/>
        <v>0</v>
      </c>
      <c r="CA19" s="280">
        <f t="shared" si="35"/>
        <v>4341</v>
      </c>
      <c r="CB19" s="280">
        <f t="shared" si="36"/>
        <v>103</v>
      </c>
      <c r="CC19" s="280">
        <f t="shared" si="37"/>
        <v>723</v>
      </c>
      <c r="CD19" s="280">
        <f t="shared" si="38"/>
        <v>0</v>
      </c>
      <c r="CE19" s="280">
        <f t="shared" si="39"/>
        <v>0</v>
      </c>
      <c r="CF19" s="284">
        <f t="shared" si="40"/>
        <v>748</v>
      </c>
      <c r="CG19" s="280">
        <f t="shared" si="41"/>
        <v>0</v>
      </c>
      <c r="CH19" s="280">
        <f t="shared" si="42"/>
        <v>585</v>
      </c>
      <c r="CI19" s="280">
        <f t="shared" si="43"/>
        <v>66</v>
      </c>
      <c r="CJ19" s="280">
        <f t="shared" si="44"/>
        <v>77</v>
      </c>
      <c r="CK19" s="280">
        <f t="shared" si="45"/>
        <v>0</v>
      </c>
      <c r="CL19" s="280">
        <f t="shared" si="46"/>
        <v>20</v>
      </c>
      <c r="CM19" s="280">
        <f t="shared" si="47"/>
        <v>3440</v>
      </c>
      <c r="CN19" s="280">
        <f t="shared" si="48"/>
        <v>0</v>
      </c>
      <c r="CO19" s="280">
        <f t="shared" si="49"/>
        <v>3353</v>
      </c>
      <c r="CP19" s="280">
        <f t="shared" si="50"/>
        <v>0</v>
      </c>
      <c r="CQ19" s="280">
        <f t="shared" si="51"/>
        <v>87</v>
      </c>
      <c r="CR19" s="280">
        <f t="shared" si="52"/>
        <v>0</v>
      </c>
      <c r="CS19" s="280">
        <f t="shared" si="53"/>
        <v>0</v>
      </c>
      <c r="CT19" s="284">
        <f t="shared" si="54"/>
        <v>3117</v>
      </c>
      <c r="CU19" s="280">
        <f t="shared" si="55"/>
        <v>0</v>
      </c>
      <c r="CV19" s="280">
        <f t="shared" si="56"/>
        <v>3068</v>
      </c>
      <c r="CW19" s="280">
        <f t="shared" si="57"/>
        <v>0</v>
      </c>
      <c r="CX19" s="280">
        <f t="shared" si="58"/>
        <v>49</v>
      </c>
      <c r="CY19" s="280">
        <f t="shared" si="59"/>
        <v>0</v>
      </c>
      <c r="CZ19" s="280">
        <f t="shared" si="60"/>
        <v>0</v>
      </c>
      <c r="DA19" s="284">
        <f t="shared" si="61"/>
        <v>323</v>
      </c>
      <c r="DB19" s="280">
        <f t="shared" si="62"/>
        <v>0</v>
      </c>
      <c r="DC19" s="280">
        <f t="shared" si="63"/>
        <v>285</v>
      </c>
      <c r="DD19" s="280">
        <f t="shared" si="64"/>
        <v>0</v>
      </c>
      <c r="DE19" s="280">
        <f t="shared" si="65"/>
        <v>38</v>
      </c>
      <c r="DF19" s="280">
        <f t="shared" si="66"/>
        <v>0</v>
      </c>
      <c r="DG19" s="280">
        <f t="shared" si="67"/>
        <v>0</v>
      </c>
      <c r="DH19" s="280">
        <v>0</v>
      </c>
      <c r="DI19" s="284">
        <f t="shared" si="68"/>
        <v>4</v>
      </c>
      <c r="DJ19" s="280">
        <v>0</v>
      </c>
      <c r="DK19" s="280">
        <v>0</v>
      </c>
      <c r="DL19" s="280">
        <v>0</v>
      </c>
      <c r="DM19" s="280">
        <v>4</v>
      </c>
    </row>
    <row r="20" spans="1:117" ht="12" customHeight="1">
      <c r="A20" s="282" t="s">
        <v>193</v>
      </c>
      <c r="B20" s="283" t="s">
        <v>561</v>
      </c>
      <c r="C20" s="282" t="s">
        <v>608</v>
      </c>
      <c r="D20" s="284">
        <f t="shared" si="8"/>
        <v>29886</v>
      </c>
      <c r="E20" s="280">
        <f t="shared" si="9"/>
        <v>15842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10681</v>
      </c>
      <c r="K20" s="280">
        <v>93</v>
      </c>
      <c r="L20" s="280">
        <v>10588</v>
      </c>
      <c r="M20" s="280">
        <v>0</v>
      </c>
      <c r="N20" s="280">
        <f t="shared" si="12"/>
        <v>1204</v>
      </c>
      <c r="O20" s="280">
        <v>601</v>
      </c>
      <c r="P20" s="280">
        <v>603</v>
      </c>
      <c r="Q20" s="280">
        <v>0</v>
      </c>
      <c r="R20" s="280">
        <f t="shared" si="13"/>
        <v>3957</v>
      </c>
      <c r="S20" s="280">
        <v>173</v>
      </c>
      <c r="T20" s="280">
        <v>3784</v>
      </c>
      <c r="U20" s="280">
        <v>0</v>
      </c>
      <c r="V20" s="280">
        <f t="shared" si="14"/>
        <v>0</v>
      </c>
      <c r="W20" s="280">
        <v>0</v>
      </c>
      <c r="X20" s="280">
        <v>0</v>
      </c>
      <c r="Y20" s="280">
        <v>0</v>
      </c>
      <c r="Z20" s="280">
        <f t="shared" si="15"/>
        <v>0</v>
      </c>
      <c r="AA20" s="280">
        <v>0</v>
      </c>
      <c r="AB20" s="280">
        <v>0</v>
      </c>
      <c r="AC20" s="280">
        <v>0</v>
      </c>
      <c r="AD20" s="280">
        <f t="shared" si="16"/>
        <v>9808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8610</v>
      </c>
      <c r="AJ20" s="280">
        <v>0</v>
      </c>
      <c r="AK20" s="280">
        <v>0</v>
      </c>
      <c r="AL20" s="280">
        <v>8610</v>
      </c>
      <c r="AM20" s="280">
        <f t="shared" si="19"/>
        <v>862</v>
      </c>
      <c r="AN20" s="280">
        <v>0</v>
      </c>
      <c r="AO20" s="280">
        <v>0</v>
      </c>
      <c r="AP20" s="280">
        <v>862</v>
      </c>
      <c r="AQ20" s="280">
        <f t="shared" si="20"/>
        <v>336</v>
      </c>
      <c r="AR20" s="280">
        <v>0</v>
      </c>
      <c r="AS20" s="280">
        <v>0</v>
      </c>
      <c r="AT20" s="280">
        <v>336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4236</v>
      </c>
      <c r="BD20" s="284">
        <f t="shared" si="24"/>
        <v>1730</v>
      </c>
      <c r="BE20" s="280">
        <v>0</v>
      </c>
      <c r="BF20" s="280">
        <v>1046</v>
      </c>
      <c r="BG20" s="280">
        <v>493</v>
      </c>
      <c r="BH20" s="280">
        <v>191</v>
      </c>
      <c r="BI20" s="280">
        <v>0</v>
      </c>
      <c r="BJ20" s="280">
        <v>0</v>
      </c>
      <c r="BK20" s="284">
        <f t="shared" si="25"/>
        <v>2506</v>
      </c>
      <c r="BL20" s="280">
        <v>0</v>
      </c>
      <c r="BM20" s="280">
        <v>2209</v>
      </c>
      <c r="BN20" s="280">
        <v>200</v>
      </c>
      <c r="BO20" s="280">
        <v>97</v>
      </c>
      <c r="BP20" s="280">
        <v>0</v>
      </c>
      <c r="BQ20" s="280">
        <v>0</v>
      </c>
      <c r="BR20" s="280">
        <f t="shared" si="26"/>
        <v>17572</v>
      </c>
      <c r="BS20" s="280">
        <f t="shared" si="27"/>
        <v>0</v>
      </c>
      <c r="BT20" s="280">
        <f t="shared" si="28"/>
        <v>11727</v>
      </c>
      <c r="BU20" s="280">
        <f t="shared" si="29"/>
        <v>1697</v>
      </c>
      <c r="BV20" s="280">
        <f t="shared" si="30"/>
        <v>4148</v>
      </c>
      <c r="BW20" s="280">
        <f t="shared" si="31"/>
        <v>0</v>
      </c>
      <c r="BX20" s="280">
        <f t="shared" si="32"/>
        <v>0</v>
      </c>
      <c r="BY20" s="284">
        <f t="shared" si="33"/>
        <v>15842</v>
      </c>
      <c r="BZ20" s="280">
        <f t="shared" si="34"/>
        <v>0</v>
      </c>
      <c r="CA20" s="280">
        <f t="shared" si="35"/>
        <v>10681</v>
      </c>
      <c r="CB20" s="280">
        <f t="shared" si="36"/>
        <v>1204</v>
      </c>
      <c r="CC20" s="280">
        <f t="shared" si="37"/>
        <v>3957</v>
      </c>
      <c r="CD20" s="280">
        <f t="shared" si="38"/>
        <v>0</v>
      </c>
      <c r="CE20" s="280">
        <f t="shared" si="39"/>
        <v>0</v>
      </c>
      <c r="CF20" s="284">
        <f t="shared" si="40"/>
        <v>1730</v>
      </c>
      <c r="CG20" s="280">
        <f t="shared" si="41"/>
        <v>0</v>
      </c>
      <c r="CH20" s="280">
        <f t="shared" si="42"/>
        <v>1046</v>
      </c>
      <c r="CI20" s="280">
        <f t="shared" si="43"/>
        <v>493</v>
      </c>
      <c r="CJ20" s="280">
        <f t="shared" si="44"/>
        <v>191</v>
      </c>
      <c r="CK20" s="280">
        <f t="shared" si="45"/>
        <v>0</v>
      </c>
      <c r="CL20" s="280">
        <f t="shared" si="46"/>
        <v>0</v>
      </c>
      <c r="CM20" s="280">
        <f t="shared" si="47"/>
        <v>12314</v>
      </c>
      <c r="CN20" s="280">
        <f t="shared" si="48"/>
        <v>0</v>
      </c>
      <c r="CO20" s="280">
        <f t="shared" si="49"/>
        <v>10819</v>
      </c>
      <c r="CP20" s="280">
        <f t="shared" si="50"/>
        <v>1062</v>
      </c>
      <c r="CQ20" s="280">
        <f t="shared" si="51"/>
        <v>433</v>
      </c>
      <c r="CR20" s="280">
        <f t="shared" si="52"/>
        <v>0</v>
      </c>
      <c r="CS20" s="280">
        <f t="shared" si="53"/>
        <v>0</v>
      </c>
      <c r="CT20" s="284">
        <f t="shared" si="54"/>
        <v>9808</v>
      </c>
      <c r="CU20" s="280">
        <f t="shared" si="55"/>
        <v>0</v>
      </c>
      <c r="CV20" s="280">
        <f t="shared" si="56"/>
        <v>8610</v>
      </c>
      <c r="CW20" s="280">
        <f t="shared" si="57"/>
        <v>862</v>
      </c>
      <c r="CX20" s="280">
        <f t="shared" si="58"/>
        <v>336</v>
      </c>
      <c r="CY20" s="280">
        <f t="shared" si="59"/>
        <v>0</v>
      </c>
      <c r="CZ20" s="280">
        <f t="shared" si="60"/>
        <v>0</v>
      </c>
      <c r="DA20" s="284">
        <f t="shared" si="61"/>
        <v>2506</v>
      </c>
      <c r="DB20" s="280">
        <f t="shared" si="62"/>
        <v>0</v>
      </c>
      <c r="DC20" s="280">
        <f t="shared" si="63"/>
        <v>2209</v>
      </c>
      <c r="DD20" s="280">
        <f t="shared" si="64"/>
        <v>200</v>
      </c>
      <c r="DE20" s="280">
        <f t="shared" si="65"/>
        <v>97</v>
      </c>
      <c r="DF20" s="280">
        <f t="shared" si="66"/>
        <v>0</v>
      </c>
      <c r="DG20" s="280">
        <f t="shared" si="67"/>
        <v>0</v>
      </c>
      <c r="DH20" s="280">
        <v>0</v>
      </c>
      <c r="DI20" s="284">
        <f t="shared" si="68"/>
        <v>1</v>
      </c>
      <c r="DJ20" s="280">
        <v>0</v>
      </c>
      <c r="DK20" s="280">
        <v>1</v>
      </c>
      <c r="DL20" s="280">
        <v>0</v>
      </c>
      <c r="DM20" s="280">
        <v>0</v>
      </c>
    </row>
    <row r="21" spans="1:117" ht="12" customHeight="1">
      <c r="A21" s="282" t="s">
        <v>193</v>
      </c>
      <c r="B21" s="283" t="s">
        <v>562</v>
      </c>
      <c r="C21" s="282" t="s">
        <v>609</v>
      </c>
      <c r="D21" s="284">
        <f t="shared" si="8"/>
        <v>12529</v>
      </c>
      <c r="E21" s="280">
        <f t="shared" si="9"/>
        <v>10629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9287</v>
      </c>
      <c r="K21" s="280">
        <v>0</v>
      </c>
      <c r="L21" s="280">
        <v>9287</v>
      </c>
      <c r="M21" s="280">
        <v>0</v>
      </c>
      <c r="N21" s="280">
        <f t="shared" si="12"/>
        <v>209</v>
      </c>
      <c r="O21" s="280">
        <v>0</v>
      </c>
      <c r="P21" s="280">
        <v>209</v>
      </c>
      <c r="Q21" s="280">
        <v>0</v>
      </c>
      <c r="R21" s="280">
        <f t="shared" si="13"/>
        <v>1085</v>
      </c>
      <c r="S21" s="280">
        <v>0</v>
      </c>
      <c r="T21" s="280">
        <v>1085</v>
      </c>
      <c r="U21" s="280">
        <v>0</v>
      </c>
      <c r="V21" s="280">
        <f t="shared" si="14"/>
        <v>16</v>
      </c>
      <c r="W21" s="280">
        <v>0</v>
      </c>
      <c r="X21" s="280">
        <v>16</v>
      </c>
      <c r="Y21" s="280">
        <v>0</v>
      </c>
      <c r="Z21" s="280">
        <f t="shared" si="15"/>
        <v>32</v>
      </c>
      <c r="AA21" s="280">
        <v>0</v>
      </c>
      <c r="AB21" s="280">
        <v>32</v>
      </c>
      <c r="AC21" s="280">
        <v>0</v>
      </c>
      <c r="AD21" s="280">
        <f t="shared" si="16"/>
        <v>1740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1740</v>
      </c>
      <c r="AJ21" s="280">
        <v>0</v>
      </c>
      <c r="AK21" s="280">
        <v>0</v>
      </c>
      <c r="AL21" s="280">
        <v>1740</v>
      </c>
      <c r="AM21" s="280">
        <f t="shared" si="19"/>
        <v>0</v>
      </c>
      <c r="AN21" s="280">
        <v>0</v>
      </c>
      <c r="AO21" s="280">
        <v>0</v>
      </c>
      <c r="AP21" s="280">
        <v>0</v>
      </c>
      <c r="AQ21" s="280">
        <f t="shared" si="20"/>
        <v>0</v>
      </c>
      <c r="AR21" s="280">
        <v>0</v>
      </c>
      <c r="AS21" s="280">
        <v>0</v>
      </c>
      <c r="AT21" s="280">
        <v>0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0</v>
      </c>
      <c r="AZ21" s="280">
        <v>0</v>
      </c>
      <c r="BA21" s="280">
        <v>0</v>
      </c>
      <c r="BB21" s="280">
        <v>0</v>
      </c>
      <c r="BC21" s="284">
        <f t="shared" si="23"/>
        <v>160</v>
      </c>
      <c r="BD21" s="284">
        <f t="shared" si="24"/>
        <v>160</v>
      </c>
      <c r="BE21" s="280">
        <v>0</v>
      </c>
      <c r="BF21" s="280">
        <v>50</v>
      </c>
      <c r="BG21" s="280">
        <v>16</v>
      </c>
      <c r="BH21" s="280">
        <v>39</v>
      </c>
      <c r="BI21" s="280">
        <v>0</v>
      </c>
      <c r="BJ21" s="280">
        <v>55</v>
      </c>
      <c r="BK21" s="284">
        <f t="shared" si="25"/>
        <v>0</v>
      </c>
      <c r="BL21" s="280"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f t="shared" si="26"/>
        <v>10789</v>
      </c>
      <c r="BS21" s="280">
        <f t="shared" si="27"/>
        <v>0</v>
      </c>
      <c r="BT21" s="280">
        <f t="shared" si="28"/>
        <v>9337</v>
      </c>
      <c r="BU21" s="280">
        <f t="shared" si="29"/>
        <v>225</v>
      </c>
      <c r="BV21" s="280">
        <f t="shared" si="30"/>
        <v>1124</v>
      </c>
      <c r="BW21" s="280">
        <f t="shared" si="31"/>
        <v>16</v>
      </c>
      <c r="BX21" s="280">
        <f t="shared" si="32"/>
        <v>87</v>
      </c>
      <c r="BY21" s="284">
        <f t="shared" si="33"/>
        <v>10629</v>
      </c>
      <c r="BZ21" s="280">
        <f t="shared" si="34"/>
        <v>0</v>
      </c>
      <c r="CA21" s="280">
        <f t="shared" si="35"/>
        <v>9287</v>
      </c>
      <c r="CB21" s="280">
        <f t="shared" si="36"/>
        <v>209</v>
      </c>
      <c r="CC21" s="280">
        <f t="shared" si="37"/>
        <v>1085</v>
      </c>
      <c r="CD21" s="280">
        <f t="shared" si="38"/>
        <v>16</v>
      </c>
      <c r="CE21" s="280">
        <f t="shared" si="39"/>
        <v>32</v>
      </c>
      <c r="CF21" s="284">
        <f t="shared" si="40"/>
        <v>160</v>
      </c>
      <c r="CG21" s="280">
        <f t="shared" si="41"/>
        <v>0</v>
      </c>
      <c r="CH21" s="280">
        <f t="shared" si="42"/>
        <v>50</v>
      </c>
      <c r="CI21" s="280">
        <f t="shared" si="43"/>
        <v>16</v>
      </c>
      <c r="CJ21" s="280">
        <f t="shared" si="44"/>
        <v>39</v>
      </c>
      <c r="CK21" s="280">
        <f t="shared" si="45"/>
        <v>0</v>
      </c>
      <c r="CL21" s="280">
        <f t="shared" si="46"/>
        <v>55</v>
      </c>
      <c r="CM21" s="280">
        <f t="shared" si="47"/>
        <v>1740</v>
      </c>
      <c r="CN21" s="280">
        <f t="shared" si="48"/>
        <v>0</v>
      </c>
      <c r="CO21" s="280">
        <f t="shared" si="49"/>
        <v>1740</v>
      </c>
      <c r="CP21" s="280">
        <f t="shared" si="50"/>
        <v>0</v>
      </c>
      <c r="CQ21" s="280">
        <f t="shared" si="51"/>
        <v>0</v>
      </c>
      <c r="CR21" s="280">
        <f t="shared" si="52"/>
        <v>0</v>
      </c>
      <c r="CS21" s="280">
        <f t="shared" si="53"/>
        <v>0</v>
      </c>
      <c r="CT21" s="284">
        <f t="shared" si="54"/>
        <v>1740</v>
      </c>
      <c r="CU21" s="280">
        <f t="shared" si="55"/>
        <v>0</v>
      </c>
      <c r="CV21" s="280">
        <f t="shared" si="56"/>
        <v>1740</v>
      </c>
      <c r="CW21" s="280">
        <f t="shared" si="57"/>
        <v>0</v>
      </c>
      <c r="CX21" s="280">
        <f t="shared" si="58"/>
        <v>0</v>
      </c>
      <c r="CY21" s="280">
        <f t="shared" si="59"/>
        <v>0</v>
      </c>
      <c r="CZ21" s="280">
        <f t="shared" si="60"/>
        <v>0</v>
      </c>
      <c r="DA21" s="284">
        <f t="shared" si="61"/>
        <v>0</v>
      </c>
      <c r="DB21" s="280">
        <f t="shared" si="62"/>
        <v>0</v>
      </c>
      <c r="DC21" s="280">
        <f t="shared" si="63"/>
        <v>0</v>
      </c>
      <c r="DD21" s="280">
        <f t="shared" si="64"/>
        <v>0</v>
      </c>
      <c r="DE21" s="280">
        <f t="shared" si="65"/>
        <v>0</v>
      </c>
      <c r="DF21" s="280">
        <f t="shared" si="66"/>
        <v>0</v>
      </c>
      <c r="DG21" s="280">
        <f t="shared" si="67"/>
        <v>0</v>
      </c>
      <c r="DH21" s="280">
        <v>0</v>
      </c>
      <c r="DI21" s="284">
        <f t="shared" si="68"/>
        <v>969</v>
      </c>
      <c r="DJ21" s="280">
        <v>0</v>
      </c>
      <c r="DK21" s="280">
        <v>969</v>
      </c>
      <c r="DL21" s="280">
        <v>0</v>
      </c>
      <c r="DM21" s="280">
        <v>0</v>
      </c>
    </row>
    <row r="22" spans="1:117" ht="12" customHeight="1">
      <c r="A22" s="282" t="s">
        <v>193</v>
      </c>
      <c r="B22" s="283" t="s">
        <v>563</v>
      </c>
      <c r="C22" s="282" t="s">
        <v>610</v>
      </c>
      <c r="D22" s="284">
        <f t="shared" si="8"/>
        <v>4348</v>
      </c>
      <c r="E22" s="280">
        <f t="shared" si="9"/>
        <v>3157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2996</v>
      </c>
      <c r="K22" s="280">
        <v>0</v>
      </c>
      <c r="L22" s="280">
        <v>2996</v>
      </c>
      <c r="M22" s="280">
        <v>0</v>
      </c>
      <c r="N22" s="280">
        <f t="shared" si="12"/>
        <v>46</v>
      </c>
      <c r="O22" s="280">
        <v>0</v>
      </c>
      <c r="P22" s="280">
        <v>46</v>
      </c>
      <c r="Q22" s="280">
        <v>0</v>
      </c>
      <c r="R22" s="280">
        <f t="shared" si="13"/>
        <v>97</v>
      </c>
      <c r="S22" s="280">
        <v>0</v>
      </c>
      <c r="T22" s="280">
        <v>97</v>
      </c>
      <c r="U22" s="280">
        <v>0</v>
      </c>
      <c r="V22" s="280">
        <f t="shared" si="14"/>
        <v>0</v>
      </c>
      <c r="W22" s="280">
        <v>0</v>
      </c>
      <c r="X22" s="280">
        <v>0</v>
      </c>
      <c r="Y22" s="280">
        <v>0</v>
      </c>
      <c r="Z22" s="280">
        <f t="shared" si="15"/>
        <v>18</v>
      </c>
      <c r="AA22" s="280">
        <v>0</v>
      </c>
      <c r="AB22" s="280">
        <v>18</v>
      </c>
      <c r="AC22" s="280">
        <v>0</v>
      </c>
      <c r="AD22" s="280">
        <f t="shared" si="16"/>
        <v>747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743</v>
      </c>
      <c r="AJ22" s="280">
        <v>0</v>
      </c>
      <c r="AK22" s="280">
        <v>0</v>
      </c>
      <c r="AL22" s="280">
        <v>743</v>
      </c>
      <c r="AM22" s="280">
        <f t="shared" si="19"/>
        <v>1</v>
      </c>
      <c r="AN22" s="280">
        <v>0</v>
      </c>
      <c r="AO22" s="280">
        <v>0</v>
      </c>
      <c r="AP22" s="280">
        <v>1</v>
      </c>
      <c r="AQ22" s="280">
        <f t="shared" si="20"/>
        <v>2</v>
      </c>
      <c r="AR22" s="280">
        <v>0</v>
      </c>
      <c r="AS22" s="280">
        <v>0</v>
      </c>
      <c r="AT22" s="280">
        <v>2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1</v>
      </c>
      <c r="AZ22" s="280">
        <v>0</v>
      </c>
      <c r="BA22" s="280">
        <v>0</v>
      </c>
      <c r="BB22" s="280">
        <v>1</v>
      </c>
      <c r="BC22" s="284">
        <f t="shared" si="23"/>
        <v>444</v>
      </c>
      <c r="BD22" s="284">
        <f t="shared" si="24"/>
        <v>444</v>
      </c>
      <c r="BE22" s="280">
        <v>0</v>
      </c>
      <c r="BF22" s="280">
        <v>345</v>
      </c>
      <c r="BG22" s="280">
        <v>34</v>
      </c>
      <c r="BH22" s="280">
        <v>43</v>
      </c>
      <c r="BI22" s="280">
        <v>0</v>
      </c>
      <c r="BJ22" s="280">
        <v>22</v>
      </c>
      <c r="BK22" s="284">
        <f t="shared" si="25"/>
        <v>0</v>
      </c>
      <c r="BL22" s="280"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f t="shared" si="26"/>
        <v>3601</v>
      </c>
      <c r="BS22" s="280">
        <f t="shared" si="27"/>
        <v>0</v>
      </c>
      <c r="BT22" s="280">
        <f t="shared" si="28"/>
        <v>3341</v>
      </c>
      <c r="BU22" s="280">
        <f t="shared" si="29"/>
        <v>80</v>
      </c>
      <c r="BV22" s="280">
        <f t="shared" si="30"/>
        <v>140</v>
      </c>
      <c r="BW22" s="280">
        <f t="shared" si="31"/>
        <v>0</v>
      </c>
      <c r="BX22" s="280">
        <f t="shared" si="32"/>
        <v>40</v>
      </c>
      <c r="BY22" s="284">
        <f t="shared" si="33"/>
        <v>3157</v>
      </c>
      <c r="BZ22" s="280">
        <f t="shared" si="34"/>
        <v>0</v>
      </c>
      <c r="CA22" s="280">
        <f t="shared" si="35"/>
        <v>2996</v>
      </c>
      <c r="CB22" s="280">
        <f t="shared" si="36"/>
        <v>46</v>
      </c>
      <c r="CC22" s="280">
        <f t="shared" si="37"/>
        <v>97</v>
      </c>
      <c r="CD22" s="280">
        <f t="shared" si="38"/>
        <v>0</v>
      </c>
      <c r="CE22" s="280">
        <f t="shared" si="39"/>
        <v>18</v>
      </c>
      <c r="CF22" s="284">
        <f t="shared" si="40"/>
        <v>444</v>
      </c>
      <c r="CG22" s="280">
        <f t="shared" si="41"/>
        <v>0</v>
      </c>
      <c r="CH22" s="280">
        <f t="shared" si="42"/>
        <v>345</v>
      </c>
      <c r="CI22" s="280">
        <f t="shared" si="43"/>
        <v>34</v>
      </c>
      <c r="CJ22" s="280">
        <f t="shared" si="44"/>
        <v>43</v>
      </c>
      <c r="CK22" s="280">
        <f t="shared" si="45"/>
        <v>0</v>
      </c>
      <c r="CL22" s="280">
        <f t="shared" si="46"/>
        <v>22</v>
      </c>
      <c r="CM22" s="280">
        <f t="shared" si="47"/>
        <v>747</v>
      </c>
      <c r="CN22" s="280">
        <f t="shared" si="48"/>
        <v>0</v>
      </c>
      <c r="CO22" s="280">
        <f t="shared" si="49"/>
        <v>743</v>
      </c>
      <c r="CP22" s="280">
        <f t="shared" si="50"/>
        <v>1</v>
      </c>
      <c r="CQ22" s="280">
        <f t="shared" si="51"/>
        <v>2</v>
      </c>
      <c r="CR22" s="280">
        <f t="shared" si="52"/>
        <v>0</v>
      </c>
      <c r="CS22" s="280">
        <f t="shared" si="53"/>
        <v>1</v>
      </c>
      <c r="CT22" s="284">
        <f t="shared" si="54"/>
        <v>747</v>
      </c>
      <c r="CU22" s="280">
        <f t="shared" si="55"/>
        <v>0</v>
      </c>
      <c r="CV22" s="280">
        <f t="shared" si="56"/>
        <v>743</v>
      </c>
      <c r="CW22" s="280">
        <f t="shared" si="57"/>
        <v>1</v>
      </c>
      <c r="CX22" s="280">
        <f t="shared" si="58"/>
        <v>2</v>
      </c>
      <c r="CY22" s="280">
        <f t="shared" si="59"/>
        <v>0</v>
      </c>
      <c r="CZ22" s="280">
        <f t="shared" si="60"/>
        <v>1</v>
      </c>
      <c r="DA22" s="284">
        <f t="shared" si="61"/>
        <v>0</v>
      </c>
      <c r="DB22" s="280">
        <f t="shared" si="62"/>
        <v>0</v>
      </c>
      <c r="DC22" s="280">
        <f t="shared" si="63"/>
        <v>0</v>
      </c>
      <c r="DD22" s="280">
        <f t="shared" si="64"/>
        <v>0</v>
      </c>
      <c r="DE22" s="280">
        <f t="shared" si="65"/>
        <v>0</v>
      </c>
      <c r="DF22" s="280">
        <f t="shared" si="66"/>
        <v>0</v>
      </c>
      <c r="DG22" s="280">
        <f t="shared" si="67"/>
        <v>0</v>
      </c>
      <c r="DH22" s="280">
        <v>624</v>
      </c>
      <c r="DI22" s="284">
        <f t="shared" si="68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ht="12" customHeight="1">
      <c r="A23" s="282" t="s">
        <v>193</v>
      </c>
      <c r="B23" s="283" t="s">
        <v>564</v>
      </c>
      <c r="C23" s="282" t="s">
        <v>611</v>
      </c>
      <c r="D23" s="284">
        <f t="shared" si="8"/>
        <v>2578</v>
      </c>
      <c r="E23" s="280">
        <f t="shared" si="9"/>
        <v>1949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1237</v>
      </c>
      <c r="K23" s="280">
        <v>0</v>
      </c>
      <c r="L23" s="280">
        <v>1237</v>
      </c>
      <c r="M23" s="280">
        <v>0</v>
      </c>
      <c r="N23" s="280">
        <f t="shared" si="12"/>
        <v>60</v>
      </c>
      <c r="O23" s="280">
        <v>0</v>
      </c>
      <c r="P23" s="280">
        <v>60</v>
      </c>
      <c r="Q23" s="280">
        <v>0</v>
      </c>
      <c r="R23" s="280">
        <f t="shared" si="13"/>
        <v>643</v>
      </c>
      <c r="S23" s="280">
        <v>0</v>
      </c>
      <c r="T23" s="280">
        <v>643</v>
      </c>
      <c r="U23" s="280">
        <v>0</v>
      </c>
      <c r="V23" s="280">
        <f t="shared" si="14"/>
        <v>0</v>
      </c>
      <c r="W23" s="280">
        <v>0</v>
      </c>
      <c r="X23" s="280">
        <v>0</v>
      </c>
      <c r="Y23" s="280">
        <v>0</v>
      </c>
      <c r="Z23" s="280">
        <f t="shared" si="15"/>
        <v>9</v>
      </c>
      <c r="AA23" s="280">
        <v>0</v>
      </c>
      <c r="AB23" s="280">
        <v>9</v>
      </c>
      <c r="AC23" s="280">
        <v>0</v>
      </c>
      <c r="AD23" s="280">
        <f t="shared" si="16"/>
        <v>467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464</v>
      </c>
      <c r="AJ23" s="280">
        <v>0</v>
      </c>
      <c r="AK23" s="280">
        <v>0</v>
      </c>
      <c r="AL23" s="280">
        <v>464</v>
      </c>
      <c r="AM23" s="280">
        <f t="shared" si="19"/>
        <v>1</v>
      </c>
      <c r="AN23" s="280">
        <v>0</v>
      </c>
      <c r="AO23" s="280">
        <v>0</v>
      </c>
      <c r="AP23" s="280">
        <v>1</v>
      </c>
      <c r="AQ23" s="280">
        <f t="shared" si="20"/>
        <v>2</v>
      </c>
      <c r="AR23" s="280">
        <v>0</v>
      </c>
      <c r="AS23" s="280">
        <v>0</v>
      </c>
      <c r="AT23" s="280">
        <v>2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0</v>
      </c>
      <c r="AZ23" s="280">
        <v>0</v>
      </c>
      <c r="BA23" s="280">
        <v>0</v>
      </c>
      <c r="BB23" s="280">
        <v>0</v>
      </c>
      <c r="BC23" s="284">
        <f t="shared" si="23"/>
        <v>162</v>
      </c>
      <c r="BD23" s="284">
        <f t="shared" si="24"/>
        <v>162</v>
      </c>
      <c r="BE23" s="280">
        <v>0</v>
      </c>
      <c r="BF23" s="280">
        <v>137</v>
      </c>
      <c r="BG23" s="280">
        <v>10</v>
      </c>
      <c r="BH23" s="280">
        <v>7</v>
      </c>
      <c r="BI23" s="280">
        <v>0</v>
      </c>
      <c r="BJ23" s="280">
        <v>8</v>
      </c>
      <c r="BK23" s="284">
        <f t="shared" si="25"/>
        <v>0</v>
      </c>
      <c r="BL23" s="280"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f t="shared" si="26"/>
        <v>2111</v>
      </c>
      <c r="BS23" s="280">
        <f t="shared" si="27"/>
        <v>0</v>
      </c>
      <c r="BT23" s="280">
        <f t="shared" si="28"/>
        <v>1374</v>
      </c>
      <c r="BU23" s="280">
        <f t="shared" si="29"/>
        <v>70</v>
      </c>
      <c r="BV23" s="280">
        <f t="shared" si="30"/>
        <v>650</v>
      </c>
      <c r="BW23" s="280">
        <f t="shared" si="31"/>
        <v>0</v>
      </c>
      <c r="BX23" s="280">
        <f t="shared" si="32"/>
        <v>17</v>
      </c>
      <c r="BY23" s="284">
        <f t="shared" si="33"/>
        <v>1949</v>
      </c>
      <c r="BZ23" s="280">
        <f t="shared" si="34"/>
        <v>0</v>
      </c>
      <c r="CA23" s="280">
        <f t="shared" si="35"/>
        <v>1237</v>
      </c>
      <c r="CB23" s="280">
        <f t="shared" si="36"/>
        <v>60</v>
      </c>
      <c r="CC23" s="280">
        <f t="shared" si="37"/>
        <v>643</v>
      </c>
      <c r="CD23" s="280">
        <f t="shared" si="38"/>
        <v>0</v>
      </c>
      <c r="CE23" s="280">
        <f t="shared" si="39"/>
        <v>9</v>
      </c>
      <c r="CF23" s="284">
        <f t="shared" si="40"/>
        <v>162</v>
      </c>
      <c r="CG23" s="280">
        <f t="shared" si="41"/>
        <v>0</v>
      </c>
      <c r="CH23" s="280">
        <f t="shared" si="42"/>
        <v>137</v>
      </c>
      <c r="CI23" s="280">
        <f t="shared" si="43"/>
        <v>10</v>
      </c>
      <c r="CJ23" s="280">
        <f t="shared" si="44"/>
        <v>7</v>
      </c>
      <c r="CK23" s="280">
        <f t="shared" si="45"/>
        <v>0</v>
      </c>
      <c r="CL23" s="280">
        <f t="shared" si="46"/>
        <v>8</v>
      </c>
      <c r="CM23" s="280">
        <f t="shared" si="47"/>
        <v>467</v>
      </c>
      <c r="CN23" s="280">
        <f t="shared" si="48"/>
        <v>0</v>
      </c>
      <c r="CO23" s="280">
        <f t="shared" si="49"/>
        <v>464</v>
      </c>
      <c r="CP23" s="280">
        <f t="shared" si="50"/>
        <v>1</v>
      </c>
      <c r="CQ23" s="280">
        <f t="shared" si="51"/>
        <v>2</v>
      </c>
      <c r="CR23" s="280">
        <f t="shared" si="52"/>
        <v>0</v>
      </c>
      <c r="CS23" s="280">
        <f t="shared" si="53"/>
        <v>0</v>
      </c>
      <c r="CT23" s="284">
        <f t="shared" si="54"/>
        <v>467</v>
      </c>
      <c r="CU23" s="280">
        <f t="shared" si="55"/>
        <v>0</v>
      </c>
      <c r="CV23" s="280">
        <f t="shared" si="56"/>
        <v>464</v>
      </c>
      <c r="CW23" s="280">
        <f t="shared" si="57"/>
        <v>1</v>
      </c>
      <c r="CX23" s="280">
        <f t="shared" si="58"/>
        <v>2</v>
      </c>
      <c r="CY23" s="280">
        <f t="shared" si="59"/>
        <v>0</v>
      </c>
      <c r="CZ23" s="280">
        <f t="shared" si="60"/>
        <v>0</v>
      </c>
      <c r="DA23" s="284">
        <f t="shared" si="61"/>
        <v>0</v>
      </c>
      <c r="DB23" s="280">
        <f t="shared" si="62"/>
        <v>0</v>
      </c>
      <c r="DC23" s="280">
        <f t="shared" si="63"/>
        <v>0</v>
      </c>
      <c r="DD23" s="280">
        <f t="shared" si="64"/>
        <v>0</v>
      </c>
      <c r="DE23" s="280">
        <f t="shared" si="65"/>
        <v>0</v>
      </c>
      <c r="DF23" s="280">
        <f t="shared" si="66"/>
        <v>0</v>
      </c>
      <c r="DG23" s="280">
        <f t="shared" si="67"/>
        <v>0</v>
      </c>
      <c r="DH23" s="280">
        <v>0</v>
      </c>
      <c r="DI23" s="284">
        <f t="shared" si="68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ht="12" customHeight="1">
      <c r="A24" s="282" t="s">
        <v>193</v>
      </c>
      <c r="B24" s="283" t="s">
        <v>565</v>
      </c>
      <c r="C24" s="282" t="s">
        <v>612</v>
      </c>
      <c r="D24" s="284">
        <f t="shared" si="8"/>
        <v>1113</v>
      </c>
      <c r="E24" s="280">
        <f t="shared" si="9"/>
        <v>730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631</v>
      </c>
      <c r="K24" s="280">
        <v>631</v>
      </c>
      <c r="L24" s="280">
        <v>0</v>
      </c>
      <c r="M24" s="280">
        <v>0</v>
      </c>
      <c r="N24" s="280">
        <f t="shared" si="12"/>
        <v>55</v>
      </c>
      <c r="O24" s="280">
        <v>55</v>
      </c>
      <c r="P24" s="280">
        <v>0</v>
      </c>
      <c r="Q24" s="280">
        <v>0</v>
      </c>
      <c r="R24" s="280">
        <f t="shared" si="13"/>
        <v>43</v>
      </c>
      <c r="S24" s="280">
        <v>43</v>
      </c>
      <c r="T24" s="280">
        <v>0</v>
      </c>
      <c r="U24" s="280">
        <v>0</v>
      </c>
      <c r="V24" s="280">
        <f t="shared" si="14"/>
        <v>0</v>
      </c>
      <c r="W24" s="280">
        <v>0</v>
      </c>
      <c r="X24" s="280">
        <v>0</v>
      </c>
      <c r="Y24" s="280">
        <v>0</v>
      </c>
      <c r="Z24" s="280">
        <f t="shared" si="15"/>
        <v>1</v>
      </c>
      <c r="AA24" s="280">
        <v>1</v>
      </c>
      <c r="AB24" s="280">
        <v>0</v>
      </c>
      <c r="AC24" s="280">
        <v>0</v>
      </c>
      <c r="AD24" s="280">
        <f t="shared" si="16"/>
        <v>223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223</v>
      </c>
      <c r="AJ24" s="280">
        <v>0</v>
      </c>
      <c r="AK24" s="280">
        <v>0</v>
      </c>
      <c r="AL24" s="280">
        <v>223</v>
      </c>
      <c r="AM24" s="280">
        <f t="shared" si="19"/>
        <v>0</v>
      </c>
      <c r="AN24" s="280">
        <v>0</v>
      </c>
      <c r="AO24" s="280">
        <v>0</v>
      </c>
      <c r="AP24" s="280">
        <v>0</v>
      </c>
      <c r="AQ24" s="280">
        <f t="shared" si="20"/>
        <v>0</v>
      </c>
      <c r="AR24" s="280">
        <v>0</v>
      </c>
      <c r="AS24" s="280">
        <v>0</v>
      </c>
      <c r="AT24" s="280">
        <v>0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160</v>
      </c>
      <c r="BD24" s="284">
        <f t="shared" si="24"/>
        <v>43</v>
      </c>
      <c r="BE24" s="280">
        <v>0</v>
      </c>
      <c r="BF24" s="280">
        <v>22</v>
      </c>
      <c r="BG24" s="280">
        <v>10</v>
      </c>
      <c r="BH24" s="280">
        <v>8</v>
      </c>
      <c r="BI24" s="280">
        <v>0</v>
      </c>
      <c r="BJ24" s="280">
        <v>3</v>
      </c>
      <c r="BK24" s="284">
        <f t="shared" si="25"/>
        <v>117</v>
      </c>
      <c r="BL24" s="280">
        <v>0</v>
      </c>
      <c r="BM24" s="280">
        <v>109</v>
      </c>
      <c r="BN24" s="280">
        <v>3</v>
      </c>
      <c r="BO24" s="280">
        <v>4</v>
      </c>
      <c r="BP24" s="280">
        <v>0</v>
      </c>
      <c r="BQ24" s="280">
        <v>1</v>
      </c>
      <c r="BR24" s="280">
        <f t="shared" si="26"/>
        <v>773</v>
      </c>
      <c r="BS24" s="280">
        <f t="shared" si="27"/>
        <v>0</v>
      </c>
      <c r="BT24" s="280">
        <f t="shared" si="28"/>
        <v>653</v>
      </c>
      <c r="BU24" s="280">
        <f t="shared" si="29"/>
        <v>65</v>
      </c>
      <c r="BV24" s="280">
        <f t="shared" si="30"/>
        <v>51</v>
      </c>
      <c r="BW24" s="280">
        <f t="shared" si="31"/>
        <v>0</v>
      </c>
      <c r="BX24" s="280">
        <f t="shared" si="32"/>
        <v>4</v>
      </c>
      <c r="BY24" s="284">
        <f t="shared" si="33"/>
        <v>730</v>
      </c>
      <c r="BZ24" s="280">
        <f t="shared" si="34"/>
        <v>0</v>
      </c>
      <c r="CA24" s="280">
        <f t="shared" si="35"/>
        <v>631</v>
      </c>
      <c r="CB24" s="280">
        <f t="shared" si="36"/>
        <v>55</v>
      </c>
      <c r="CC24" s="280">
        <f t="shared" si="37"/>
        <v>43</v>
      </c>
      <c r="CD24" s="280">
        <f t="shared" si="38"/>
        <v>0</v>
      </c>
      <c r="CE24" s="280">
        <f t="shared" si="39"/>
        <v>1</v>
      </c>
      <c r="CF24" s="284">
        <f t="shared" si="40"/>
        <v>43</v>
      </c>
      <c r="CG24" s="280">
        <f t="shared" si="41"/>
        <v>0</v>
      </c>
      <c r="CH24" s="280">
        <f t="shared" si="42"/>
        <v>22</v>
      </c>
      <c r="CI24" s="280">
        <f t="shared" si="43"/>
        <v>10</v>
      </c>
      <c r="CJ24" s="280">
        <f t="shared" si="44"/>
        <v>8</v>
      </c>
      <c r="CK24" s="280">
        <f t="shared" si="45"/>
        <v>0</v>
      </c>
      <c r="CL24" s="280">
        <f t="shared" si="46"/>
        <v>3</v>
      </c>
      <c r="CM24" s="280">
        <f t="shared" si="47"/>
        <v>340</v>
      </c>
      <c r="CN24" s="280">
        <f t="shared" si="48"/>
        <v>0</v>
      </c>
      <c r="CO24" s="280">
        <f t="shared" si="49"/>
        <v>332</v>
      </c>
      <c r="CP24" s="280">
        <f t="shared" si="50"/>
        <v>3</v>
      </c>
      <c r="CQ24" s="280">
        <f t="shared" si="51"/>
        <v>4</v>
      </c>
      <c r="CR24" s="280">
        <f t="shared" si="52"/>
        <v>0</v>
      </c>
      <c r="CS24" s="280">
        <f t="shared" si="53"/>
        <v>1</v>
      </c>
      <c r="CT24" s="284">
        <f t="shared" si="54"/>
        <v>223</v>
      </c>
      <c r="CU24" s="280">
        <f t="shared" si="55"/>
        <v>0</v>
      </c>
      <c r="CV24" s="280">
        <f t="shared" si="56"/>
        <v>223</v>
      </c>
      <c r="CW24" s="280">
        <f t="shared" si="57"/>
        <v>0</v>
      </c>
      <c r="CX24" s="280">
        <f t="shared" si="58"/>
        <v>0</v>
      </c>
      <c r="CY24" s="280">
        <f t="shared" si="59"/>
        <v>0</v>
      </c>
      <c r="CZ24" s="280">
        <f t="shared" si="60"/>
        <v>0</v>
      </c>
      <c r="DA24" s="284">
        <f t="shared" si="61"/>
        <v>117</v>
      </c>
      <c r="DB24" s="280">
        <f t="shared" si="62"/>
        <v>0</v>
      </c>
      <c r="DC24" s="280">
        <f t="shared" si="63"/>
        <v>109</v>
      </c>
      <c r="DD24" s="280">
        <f t="shared" si="64"/>
        <v>3</v>
      </c>
      <c r="DE24" s="280">
        <f t="shared" si="65"/>
        <v>4</v>
      </c>
      <c r="DF24" s="280">
        <f t="shared" si="66"/>
        <v>0</v>
      </c>
      <c r="DG24" s="280">
        <f t="shared" si="67"/>
        <v>1</v>
      </c>
      <c r="DH24" s="280">
        <v>0</v>
      </c>
      <c r="DI24" s="284">
        <f t="shared" si="6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193</v>
      </c>
      <c r="B25" s="283" t="s">
        <v>566</v>
      </c>
      <c r="C25" s="282" t="s">
        <v>613</v>
      </c>
      <c r="D25" s="284">
        <f t="shared" si="8"/>
        <v>2305</v>
      </c>
      <c r="E25" s="280">
        <f t="shared" si="9"/>
        <v>1535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1345</v>
      </c>
      <c r="K25" s="280">
        <v>0</v>
      </c>
      <c r="L25" s="280">
        <v>1345</v>
      </c>
      <c r="M25" s="280">
        <v>0</v>
      </c>
      <c r="N25" s="280">
        <f t="shared" si="12"/>
        <v>40</v>
      </c>
      <c r="O25" s="280">
        <v>0</v>
      </c>
      <c r="P25" s="280">
        <v>40</v>
      </c>
      <c r="Q25" s="280">
        <v>0</v>
      </c>
      <c r="R25" s="280">
        <f t="shared" si="13"/>
        <v>144</v>
      </c>
      <c r="S25" s="280">
        <v>0</v>
      </c>
      <c r="T25" s="280">
        <v>144</v>
      </c>
      <c r="U25" s="280">
        <v>0</v>
      </c>
      <c r="V25" s="280">
        <f t="shared" si="14"/>
        <v>0</v>
      </c>
      <c r="W25" s="280">
        <v>0</v>
      </c>
      <c r="X25" s="280">
        <v>0</v>
      </c>
      <c r="Y25" s="280">
        <v>0</v>
      </c>
      <c r="Z25" s="280">
        <f t="shared" si="15"/>
        <v>6</v>
      </c>
      <c r="AA25" s="280">
        <v>0</v>
      </c>
      <c r="AB25" s="280">
        <v>6</v>
      </c>
      <c r="AC25" s="280">
        <v>0</v>
      </c>
      <c r="AD25" s="280">
        <f t="shared" si="16"/>
        <v>669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625</v>
      </c>
      <c r="AJ25" s="280">
        <v>0</v>
      </c>
      <c r="AK25" s="280">
        <v>0</v>
      </c>
      <c r="AL25" s="280">
        <v>625</v>
      </c>
      <c r="AM25" s="280">
        <f t="shared" si="19"/>
        <v>1</v>
      </c>
      <c r="AN25" s="280">
        <v>0</v>
      </c>
      <c r="AO25" s="280">
        <v>0</v>
      </c>
      <c r="AP25" s="280">
        <v>1</v>
      </c>
      <c r="AQ25" s="280">
        <f t="shared" si="20"/>
        <v>43</v>
      </c>
      <c r="AR25" s="280">
        <v>0</v>
      </c>
      <c r="AS25" s="280">
        <v>0</v>
      </c>
      <c r="AT25" s="280">
        <v>43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0</v>
      </c>
      <c r="AZ25" s="280">
        <v>0</v>
      </c>
      <c r="BA25" s="280">
        <v>0</v>
      </c>
      <c r="BB25" s="280">
        <v>0</v>
      </c>
      <c r="BC25" s="284">
        <f t="shared" si="23"/>
        <v>101</v>
      </c>
      <c r="BD25" s="284">
        <f t="shared" si="24"/>
        <v>16</v>
      </c>
      <c r="BE25" s="280">
        <v>0</v>
      </c>
      <c r="BF25" s="280">
        <v>12</v>
      </c>
      <c r="BG25" s="280">
        <v>1</v>
      </c>
      <c r="BH25" s="280">
        <v>1</v>
      </c>
      <c r="BI25" s="280">
        <v>0</v>
      </c>
      <c r="BJ25" s="280">
        <v>2</v>
      </c>
      <c r="BK25" s="284">
        <f t="shared" si="25"/>
        <v>85</v>
      </c>
      <c r="BL25" s="280">
        <v>0</v>
      </c>
      <c r="BM25" s="280">
        <v>85</v>
      </c>
      <c r="BN25" s="280">
        <v>0</v>
      </c>
      <c r="BO25" s="280">
        <v>0</v>
      </c>
      <c r="BP25" s="280">
        <v>0</v>
      </c>
      <c r="BQ25" s="280">
        <v>0</v>
      </c>
      <c r="BR25" s="280">
        <f t="shared" si="26"/>
        <v>1551</v>
      </c>
      <c r="BS25" s="280">
        <f t="shared" si="27"/>
        <v>0</v>
      </c>
      <c r="BT25" s="280">
        <f t="shared" si="28"/>
        <v>1357</v>
      </c>
      <c r="BU25" s="280">
        <f t="shared" si="29"/>
        <v>41</v>
      </c>
      <c r="BV25" s="280">
        <f t="shared" si="30"/>
        <v>145</v>
      </c>
      <c r="BW25" s="280">
        <f t="shared" si="31"/>
        <v>0</v>
      </c>
      <c r="BX25" s="280">
        <f t="shared" si="32"/>
        <v>8</v>
      </c>
      <c r="BY25" s="284">
        <f t="shared" si="33"/>
        <v>1535</v>
      </c>
      <c r="BZ25" s="280">
        <f t="shared" si="34"/>
        <v>0</v>
      </c>
      <c r="CA25" s="280">
        <f t="shared" si="35"/>
        <v>1345</v>
      </c>
      <c r="CB25" s="280">
        <f t="shared" si="36"/>
        <v>40</v>
      </c>
      <c r="CC25" s="280">
        <f t="shared" si="37"/>
        <v>144</v>
      </c>
      <c r="CD25" s="280">
        <f t="shared" si="38"/>
        <v>0</v>
      </c>
      <c r="CE25" s="280">
        <f t="shared" si="39"/>
        <v>6</v>
      </c>
      <c r="CF25" s="284">
        <f t="shared" si="40"/>
        <v>16</v>
      </c>
      <c r="CG25" s="280">
        <f t="shared" si="41"/>
        <v>0</v>
      </c>
      <c r="CH25" s="280">
        <f t="shared" si="42"/>
        <v>12</v>
      </c>
      <c r="CI25" s="280">
        <f t="shared" si="43"/>
        <v>1</v>
      </c>
      <c r="CJ25" s="280">
        <f t="shared" si="44"/>
        <v>1</v>
      </c>
      <c r="CK25" s="280">
        <f t="shared" si="45"/>
        <v>0</v>
      </c>
      <c r="CL25" s="280">
        <f t="shared" si="46"/>
        <v>2</v>
      </c>
      <c r="CM25" s="280">
        <f t="shared" si="47"/>
        <v>754</v>
      </c>
      <c r="CN25" s="280">
        <f t="shared" si="48"/>
        <v>0</v>
      </c>
      <c r="CO25" s="280">
        <f t="shared" si="49"/>
        <v>710</v>
      </c>
      <c r="CP25" s="280">
        <f t="shared" si="50"/>
        <v>1</v>
      </c>
      <c r="CQ25" s="280">
        <f t="shared" si="51"/>
        <v>43</v>
      </c>
      <c r="CR25" s="280">
        <f t="shared" si="52"/>
        <v>0</v>
      </c>
      <c r="CS25" s="280">
        <f t="shared" si="53"/>
        <v>0</v>
      </c>
      <c r="CT25" s="284">
        <f t="shared" si="54"/>
        <v>669</v>
      </c>
      <c r="CU25" s="280">
        <f t="shared" si="55"/>
        <v>0</v>
      </c>
      <c r="CV25" s="280">
        <f t="shared" si="56"/>
        <v>625</v>
      </c>
      <c r="CW25" s="280">
        <f t="shared" si="57"/>
        <v>1</v>
      </c>
      <c r="CX25" s="280">
        <f t="shared" si="58"/>
        <v>43</v>
      </c>
      <c r="CY25" s="280">
        <f t="shared" si="59"/>
        <v>0</v>
      </c>
      <c r="CZ25" s="280">
        <f t="shared" si="60"/>
        <v>0</v>
      </c>
      <c r="DA25" s="284">
        <f t="shared" si="61"/>
        <v>85</v>
      </c>
      <c r="DB25" s="280">
        <f t="shared" si="62"/>
        <v>0</v>
      </c>
      <c r="DC25" s="280">
        <f t="shared" si="63"/>
        <v>85</v>
      </c>
      <c r="DD25" s="280">
        <f t="shared" si="64"/>
        <v>0</v>
      </c>
      <c r="DE25" s="280">
        <f t="shared" si="65"/>
        <v>0</v>
      </c>
      <c r="DF25" s="280">
        <f t="shared" si="66"/>
        <v>0</v>
      </c>
      <c r="DG25" s="280">
        <f t="shared" si="67"/>
        <v>0</v>
      </c>
      <c r="DH25" s="280">
        <v>0</v>
      </c>
      <c r="DI25" s="284">
        <f t="shared" si="6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ht="12" customHeight="1">
      <c r="A26" s="282" t="s">
        <v>193</v>
      </c>
      <c r="B26" s="283" t="s">
        <v>567</v>
      </c>
      <c r="C26" s="282" t="s">
        <v>614</v>
      </c>
      <c r="D26" s="284">
        <f t="shared" si="8"/>
        <v>4309</v>
      </c>
      <c r="E26" s="280">
        <f t="shared" si="9"/>
        <v>3388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3001</v>
      </c>
      <c r="K26" s="280">
        <v>0</v>
      </c>
      <c r="L26" s="280">
        <v>3001</v>
      </c>
      <c r="M26" s="280">
        <v>0</v>
      </c>
      <c r="N26" s="280">
        <f t="shared" si="12"/>
        <v>81</v>
      </c>
      <c r="O26" s="280">
        <v>0</v>
      </c>
      <c r="P26" s="280">
        <v>81</v>
      </c>
      <c r="Q26" s="280">
        <v>0</v>
      </c>
      <c r="R26" s="280">
        <f t="shared" si="13"/>
        <v>302</v>
      </c>
      <c r="S26" s="280">
        <v>0</v>
      </c>
      <c r="T26" s="280">
        <v>302</v>
      </c>
      <c r="U26" s="280">
        <v>0</v>
      </c>
      <c r="V26" s="280">
        <f t="shared" si="14"/>
        <v>0</v>
      </c>
      <c r="W26" s="280">
        <v>0</v>
      </c>
      <c r="X26" s="280">
        <v>0</v>
      </c>
      <c r="Y26" s="280">
        <v>0</v>
      </c>
      <c r="Z26" s="280">
        <f t="shared" si="15"/>
        <v>4</v>
      </c>
      <c r="AA26" s="280">
        <v>0</v>
      </c>
      <c r="AB26" s="280">
        <v>4</v>
      </c>
      <c r="AC26" s="280">
        <v>0</v>
      </c>
      <c r="AD26" s="280">
        <f t="shared" si="16"/>
        <v>599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599</v>
      </c>
      <c r="AJ26" s="280">
        <v>0</v>
      </c>
      <c r="AK26" s="280">
        <v>0</v>
      </c>
      <c r="AL26" s="280">
        <v>599</v>
      </c>
      <c r="AM26" s="280">
        <f t="shared" si="19"/>
        <v>0</v>
      </c>
      <c r="AN26" s="280">
        <v>0</v>
      </c>
      <c r="AO26" s="280">
        <v>0</v>
      </c>
      <c r="AP26" s="280">
        <v>0</v>
      </c>
      <c r="AQ26" s="280">
        <f t="shared" si="20"/>
        <v>0</v>
      </c>
      <c r="AR26" s="280">
        <v>0</v>
      </c>
      <c r="AS26" s="280">
        <v>0</v>
      </c>
      <c r="AT26" s="280">
        <v>0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0</v>
      </c>
      <c r="AZ26" s="280">
        <v>0</v>
      </c>
      <c r="BA26" s="280">
        <v>0</v>
      </c>
      <c r="BB26" s="280">
        <v>0</v>
      </c>
      <c r="BC26" s="284">
        <f t="shared" si="23"/>
        <v>322</v>
      </c>
      <c r="BD26" s="284">
        <f t="shared" si="24"/>
        <v>132</v>
      </c>
      <c r="BE26" s="280">
        <v>0</v>
      </c>
      <c r="BF26" s="280">
        <v>91</v>
      </c>
      <c r="BG26" s="280">
        <v>11</v>
      </c>
      <c r="BH26" s="280">
        <v>19</v>
      </c>
      <c r="BI26" s="280">
        <v>0</v>
      </c>
      <c r="BJ26" s="280">
        <v>11</v>
      </c>
      <c r="BK26" s="284">
        <f t="shared" si="25"/>
        <v>190</v>
      </c>
      <c r="BL26" s="280">
        <v>0</v>
      </c>
      <c r="BM26" s="280">
        <v>183</v>
      </c>
      <c r="BN26" s="280">
        <v>2</v>
      </c>
      <c r="BO26" s="280">
        <v>3</v>
      </c>
      <c r="BP26" s="280">
        <v>0</v>
      </c>
      <c r="BQ26" s="280">
        <v>2</v>
      </c>
      <c r="BR26" s="280">
        <f t="shared" si="26"/>
        <v>3520</v>
      </c>
      <c r="BS26" s="280">
        <f t="shared" si="27"/>
        <v>0</v>
      </c>
      <c r="BT26" s="280">
        <f t="shared" si="28"/>
        <v>3092</v>
      </c>
      <c r="BU26" s="280">
        <f t="shared" si="29"/>
        <v>92</v>
      </c>
      <c r="BV26" s="280">
        <f t="shared" si="30"/>
        <v>321</v>
      </c>
      <c r="BW26" s="280">
        <f t="shared" si="31"/>
        <v>0</v>
      </c>
      <c r="BX26" s="280">
        <f t="shared" si="32"/>
        <v>15</v>
      </c>
      <c r="BY26" s="284">
        <f t="shared" si="33"/>
        <v>3388</v>
      </c>
      <c r="BZ26" s="280">
        <f t="shared" si="34"/>
        <v>0</v>
      </c>
      <c r="CA26" s="280">
        <f t="shared" si="35"/>
        <v>3001</v>
      </c>
      <c r="CB26" s="280">
        <f t="shared" si="36"/>
        <v>81</v>
      </c>
      <c r="CC26" s="280">
        <f t="shared" si="37"/>
        <v>302</v>
      </c>
      <c r="CD26" s="280">
        <f t="shared" si="38"/>
        <v>0</v>
      </c>
      <c r="CE26" s="280">
        <f t="shared" si="39"/>
        <v>4</v>
      </c>
      <c r="CF26" s="284">
        <f t="shared" si="40"/>
        <v>132</v>
      </c>
      <c r="CG26" s="280">
        <f t="shared" si="41"/>
        <v>0</v>
      </c>
      <c r="CH26" s="280">
        <f t="shared" si="42"/>
        <v>91</v>
      </c>
      <c r="CI26" s="280">
        <f t="shared" si="43"/>
        <v>11</v>
      </c>
      <c r="CJ26" s="280">
        <f t="shared" si="44"/>
        <v>19</v>
      </c>
      <c r="CK26" s="280">
        <f t="shared" si="45"/>
        <v>0</v>
      </c>
      <c r="CL26" s="280">
        <f t="shared" si="46"/>
        <v>11</v>
      </c>
      <c r="CM26" s="280">
        <f t="shared" si="47"/>
        <v>789</v>
      </c>
      <c r="CN26" s="280">
        <f t="shared" si="48"/>
        <v>0</v>
      </c>
      <c r="CO26" s="280">
        <f t="shared" si="49"/>
        <v>782</v>
      </c>
      <c r="CP26" s="280">
        <f t="shared" si="50"/>
        <v>2</v>
      </c>
      <c r="CQ26" s="280">
        <f t="shared" si="51"/>
        <v>3</v>
      </c>
      <c r="CR26" s="280">
        <f t="shared" si="52"/>
        <v>0</v>
      </c>
      <c r="CS26" s="280">
        <f t="shared" si="53"/>
        <v>2</v>
      </c>
      <c r="CT26" s="284">
        <f t="shared" si="54"/>
        <v>599</v>
      </c>
      <c r="CU26" s="280">
        <f t="shared" si="55"/>
        <v>0</v>
      </c>
      <c r="CV26" s="280">
        <f t="shared" si="56"/>
        <v>599</v>
      </c>
      <c r="CW26" s="280">
        <f t="shared" si="57"/>
        <v>0</v>
      </c>
      <c r="CX26" s="280">
        <f t="shared" si="58"/>
        <v>0</v>
      </c>
      <c r="CY26" s="280">
        <f t="shared" si="59"/>
        <v>0</v>
      </c>
      <c r="CZ26" s="280">
        <f t="shared" si="60"/>
        <v>0</v>
      </c>
      <c r="DA26" s="284">
        <f t="shared" si="61"/>
        <v>190</v>
      </c>
      <c r="DB26" s="280">
        <f t="shared" si="62"/>
        <v>0</v>
      </c>
      <c r="DC26" s="280">
        <f t="shared" si="63"/>
        <v>183</v>
      </c>
      <c r="DD26" s="280">
        <f t="shared" si="64"/>
        <v>2</v>
      </c>
      <c r="DE26" s="280">
        <f t="shared" si="65"/>
        <v>3</v>
      </c>
      <c r="DF26" s="280">
        <f t="shared" si="66"/>
        <v>0</v>
      </c>
      <c r="DG26" s="280">
        <f t="shared" si="67"/>
        <v>2</v>
      </c>
      <c r="DH26" s="280">
        <v>0</v>
      </c>
      <c r="DI26" s="284">
        <f t="shared" si="68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ht="12" customHeight="1">
      <c r="A27" s="282" t="s">
        <v>193</v>
      </c>
      <c r="B27" s="283" t="s">
        <v>568</v>
      </c>
      <c r="C27" s="282" t="s">
        <v>615</v>
      </c>
      <c r="D27" s="284">
        <f t="shared" si="8"/>
        <v>1822</v>
      </c>
      <c r="E27" s="280">
        <f t="shared" si="9"/>
        <v>1361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1175</v>
      </c>
      <c r="K27" s="280">
        <v>0</v>
      </c>
      <c r="L27" s="280">
        <v>1175</v>
      </c>
      <c r="M27" s="280">
        <v>0</v>
      </c>
      <c r="N27" s="280">
        <f t="shared" si="12"/>
        <v>40</v>
      </c>
      <c r="O27" s="280">
        <v>0</v>
      </c>
      <c r="P27" s="280">
        <v>40</v>
      </c>
      <c r="Q27" s="280">
        <v>0</v>
      </c>
      <c r="R27" s="280">
        <f t="shared" si="13"/>
        <v>142</v>
      </c>
      <c r="S27" s="280">
        <v>0</v>
      </c>
      <c r="T27" s="280">
        <v>142</v>
      </c>
      <c r="U27" s="280">
        <v>0</v>
      </c>
      <c r="V27" s="280">
        <f t="shared" si="14"/>
        <v>0</v>
      </c>
      <c r="W27" s="280">
        <v>0</v>
      </c>
      <c r="X27" s="280">
        <v>0</v>
      </c>
      <c r="Y27" s="280">
        <v>0</v>
      </c>
      <c r="Z27" s="280">
        <f t="shared" si="15"/>
        <v>4</v>
      </c>
      <c r="AA27" s="280">
        <v>0</v>
      </c>
      <c r="AB27" s="280">
        <v>4</v>
      </c>
      <c r="AC27" s="280">
        <v>0</v>
      </c>
      <c r="AD27" s="280">
        <f t="shared" si="16"/>
        <v>345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340</v>
      </c>
      <c r="AJ27" s="280">
        <v>0</v>
      </c>
      <c r="AK27" s="280">
        <v>0</v>
      </c>
      <c r="AL27" s="280">
        <v>340</v>
      </c>
      <c r="AM27" s="280">
        <f t="shared" si="19"/>
        <v>2</v>
      </c>
      <c r="AN27" s="280">
        <v>0</v>
      </c>
      <c r="AO27" s="280">
        <v>0</v>
      </c>
      <c r="AP27" s="280">
        <v>2</v>
      </c>
      <c r="AQ27" s="280">
        <f t="shared" si="20"/>
        <v>3</v>
      </c>
      <c r="AR27" s="280">
        <v>0</v>
      </c>
      <c r="AS27" s="280">
        <v>0</v>
      </c>
      <c r="AT27" s="280">
        <v>3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0</v>
      </c>
      <c r="AZ27" s="280">
        <v>0</v>
      </c>
      <c r="BA27" s="280">
        <v>0</v>
      </c>
      <c r="BB27" s="280">
        <v>0</v>
      </c>
      <c r="BC27" s="284">
        <f t="shared" si="23"/>
        <v>116</v>
      </c>
      <c r="BD27" s="284">
        <f t="shared" si="24"/>
        <v>23</v>
      </c>
      <c r="BE27" s="280">
        <v>0</v>
      </c>
      <c r="BF27" s="280">
        <v>15</v>
      </c>
      <c r="BG27" s="280">
        <v>0</v>
      </c>
      <c r="BH27" s="280">
        <v>5</v>
      </c>
      <c r="BI27" s="280">
        <v>0</v>
      </c>
      <c r="BJ27" s="280">
        <v>3</v>
      </c>
      <c r="BK27" s="284">
        <f t="shared" si="25"/>
        <v>93</v>
      </c>
      <c r="BL27" s="280">
        <v>0</v>
      </c>
      <c r="BM27" s="280">
        <v>89</v>
      </c>
      <c r="BN27" s="280">
        <v>1</v>
      </c>
      <c r="BO27" s="280">
        <v>0</v>
      </c>
      <c r="BP27" s="280">
        <v>0</v>
      </c>
      <c r="BQ27" s="280">
        <v>3</v>
      </c>
      <c r="BR27" s="280">
        <f t="shared" si="26"/>
        <v>1384</v>
      </c>
      <c r="BS27" s="280">
        <f t="shared" si="27"/>
        <v>0</v>
      </c>
      <c r="BT27" s="280">
        <f t="shared" si="28"/>
        <v>1190</v>
      </c>
      <c r="BU27" s="280">
        <f t="shared" si="29"/>
        <v>40</v>
      </c>
      <c r="BV27" s="280">
        <f t="shared" si="30"/>
        <v>147</v>
      </c>
      <c r="BW27" s="280">
        <f t="shared" si="31"/>
        <v>0</v>
      </c>
      <c r="BX27" s="280">
        <f t="shared" si="32"/>
        <v>7</v>
      </c>
      <c r="BY27" s="284">
        <f t="shared" si="33"/>
        <v>1361</v>
      </c>
      <c r="BZ27" s="280">
        <f t="shared" si="34"/>
        <v>0</v>
      </c>
      <c r="CA27" s="280">
        <f t="shared" si="35"/>
        <v>1175</v>
      </c>
      <c r="CB27" s="280">
        <f t="shared" si="36"/>
        <v>40</v>
      </c>
      <c r="CC27" s="280">
        <f t="shared" si="37"/>
        <v>142</v>
      </c>
      <c r="CD27" s="280">
        <f t="shared" si="38"/>
        <v>0</v>
      </c>
      <c r="CE27" s="280">
        <f t="shared" si="39"/>
        <v>4</v>
      </c>
      <c r="CF27" s="284">
        <f t="shared" si="40"/>
        <v>23</v>
      </c>
      <c r="CG27" s="280">
        <f t="shared" si="41"/>
        <v>0</v>
      </c>
      <c r="CH27" s="280">
        <f t="shared" si="42"/>
        <v>15</v>
      </c>
      <c r="CI27" s="280">
        <f t="shared" si="43"/>
        <v>0</v>
      </c>
      <c r="CJ27" s="280">
        <f t="shared" si="44"/>
        <v>5</v>
      </c>
      <c r="CK27" s="280">
        <f t="shared" si="45"/>
        <v>0</v>
      </c>
      <c r="CL27" s="280">
        <f t="shared" si="46"/>
        <v>3</v>
      </c>
      <c r="CM27" s="280">
        <f t="shared" si="47"/>
        <v>438</v>
      </c>
      <c r="CN27" s="280">
        <f t="shared" si="48"/>
        <v>0</v>
      </c>
      <c r="CO27" s="280">
        <f t="shared" si="49"/>
        <v>429</v>
      </c>
      <c r="CP27" s="280">
        <f t="shared" si="50"/>
        <v>3</v>
      </c>
      <c r="CQ27" s="280">
        <f t="shared" si="51"/>
        <v>3</v>
      </c>
      <c r="CR27" s="280">
        <f t="shared" si="52"/>
        <v>0</v>
      </c>
      <c r="CS27" s="280">
        <f t="shared" si="53"/>
        <v>3</v>
      </c>
      <c r="CT27" s="284">
        <f t="shared" si="54"/>
        <v>345</v>
      </c>
      <c r="CU27" s="280">
        <f t="shared" si="55"/>
        <v>0</v>
      </c>
      <c r="CV27" s="280">
        <f t="shared" si="56"/>
        <v>340</v>
      </c>
      <c r="CW27" s="280">
        <f t="shared" si="57"/>
        <v>2</v>
      </c>
      <c r="CX27" s="280">
        <f t="shared" si="58"/>
        <v>3</v>
      </c>
      <c r="CY27" s="280">
        <f t="shared" si="59"/>
        <v>0</v>
      </c>
      <c r="CZ27" s="280">
        <f t="shared" si="60"/>
        <v>0</v>
      </c>
      <c r="DA27" s="284">
        <f t="shared" si="61"/>
        <v>93</v>
      </c>
      <c r="DB27" s="280">
        <f t="shared" si="62"/>
        <v>0</v>
      </c>
      <c r="DC27" s="280">
        <f t="shared" si="63"/>
        <v>89</v>
      </c>
      <c r="DD27" s="280">
        <f t="shared" si="64"/>
        <v>1</v>
      </c>
      <c r="DE27" s="280">
        <f t="shared" si="65"/>
        <v>0</v>
      </c>
      <c r="DF27" s="280">
        <f t="shared" si="66"/>
        <v>0</v>
      </c>
      <c r="DG27" s="280">
        <f t="shared" si="67"/>
        <v>3</v>
      </c>
      <c r="DH27" s="280">
        <v>0</v>
      </c>
      <c r="DI27" s="284">
        <f t="shared" si="68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ht="12" customHeight="1">
      <c r="A28" s="282" t="s">
        <v>193</v>
      </c>
      <c r="B28" s="283" t="s">
        <v>569</v>
      </c>
      <c r="C28" s="282" t="s">
        <v>616</v>
      </c>
      <c r="D28" s="284">
        <f t="shared" si="8"/>
        <v>8878</v>
      </c>
      <c r="E28" s="280">
        <f t="shared" si="9"/>
        <v>6038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4716</v>
      </c>
      <c r="K28" s="280">
        <v>3616</v>
      </c>
      <c r="L28" s="280">
        <v>1100</v>
      </c>
      <c r="M28" s="280">
        <v>0</v>
      </c>
      <c r="N28" s="280">
        <f t="shared" si="12"/>
        <v>175</v>
      </c>
      <c r="O28" s="280">
        <v>134</v>
      </c>
      <c r="P28" s="280">
        <v>41</v>
      </c>
      <c r="Q28" s="280">
        <v>0</v>
      </c>
      <c r="R28" s="280">
        <f t="shared" si="13"/>
        <v>1046</v>
      </c>
      <c r="S28" s="280">
        <v>0</v>
      </c>
      <c r="T28" s="280">
        <v>1046</v>
      </c>
      <c r="U28" s="280">
        <v>0</v>
      </c>
      <c r="V28" s="280">
        <f t="shared" si="14"/>
        <v>10</v>
      </c>
      <c r="W28" s="280">
        <v>0</v>
      </c>
      <c r="X28" s="280">
        <v>10</v>
      </c>
      <c r="Y28" s="280">
        <v>0</v>
      </c>
      <c r="Z28" s="280">
        <f t="shared" si="15"/>
        <v>91</v>
      </c>
      <c r="AA28" s="280">
        <v>70</v>
      </c>
      <c r="AB28" s="280">
        <v>21</v>
      </c>
      <c r="AC28" s="280">
        <v>0</v>
      </c>
      <c r="AD28" s="280">
        <f t="shared" si="16"/>
        <v>2400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2400</v>
      </c>
      <c r="AJ28" s="280">
        <v>0</v>
      </c>
      <c r="AK28" s="280">
        <v>0</v>
      </c>
      <c r="AL28" s="280">
        <v>2400</v>
      </c>
      <c r="AM28" s="280">
        <f t="shared" si="19"/>
        <v>0</v>
      </c>
      <c r="AN28" s="280">
        <v>0</v>
      </c>
      <c r="AO28" s="280">
        <v>0</v>
      </c>
      <c r="AP28" s="280">
        <v>0</v>
      </c>
      <c r="AQ28" s="280">
        <f t="shared" si="20"/>
        <v>0</v>
      </c>
      <c r="AR28" s="280">
        <v>0</v>
      </c>
      <c r="AS28" s="280">
        <v>0</v>
      </c>
      <c r="AT28" s="280">
        <v>0</v>
      </c>
      <c r="AU28" s="280">
        <f t="shared" si="21"/>
        <v>0</v>
      </c>
      <c r="AV28" s="280">
        <v>0</v>
      </c>
      <c r="AW28" s="280">
        <v>0</v>
      </c>
      <c r="AX28" s="280">
        <v>0</v>
      </c>
      <c r="AY28" s="280">
        <f t="shared" si="22"/>
        <v>0</v>
      </c>
      <c r="AZ28" s="280">
        <v>0</v>
      </c>
      <c r="BA28" s="280">
        <v>0</v>
      </c>
      <c r="BB28" s="280">
        <v>0</v>
      </c>
      <c r="BC28" s="284">
        <f t="shared" si="23"/>
        <v>440</v>
      </c>
      <c r="BD28" s="284">
        <f t="shared" si="24"/>
        <v>296</v>
      </c>
      <c r="BE28" s="280">
        <v>0</v>
      </c>
      <c r="BF28" s="280">
        <v>80</v>
      </c>
      <c r="BG28" s="280">
        <v>199</v>
      </c>
      <c r="BH28" s="280">
        <v>4</v>
      </c>
      <c r="BI28" s="280">
        <v>0</v>
      </c>
      <c r="BJ28" s="280">
        <v>13</v>
      </c>
      <c r="BK28" s="284">
        <f t="shared" si="25"/>
        <v>144</v>
      </c>
      <c r="BL28" s="280">
        <v>0</v>
      </c>
      <c r="BM28" s="280">
        <v>140</v>
      </c>
      <c r="BN28" s="280">
        <v>2</v>
      </c>
      <c r="BO28" s="280">
        <v>2</v>
      </c>
      <c r="BP28" s="280">
        <v>0</v>
      </c>
      <c r="BQ28" s="280">
        <v>0</v>
      </c>
      <c r="BR28" s="280">
        <f t="shared" si="26"/>
        <v>6334</v>
      </c>
      <c r="BS28" s="280">
        <f t="shared" si="27"/>
        <v>0</v>
      </c>
      <c r="BT28" s="280">
        <f t="shared" si="28"/>
        <v>4796</v>
      </c>
      <c r="BU28" s="280">
        <f t="shared" si="29"/>
        <v>374</v>
      </c>
      <c r="BV28" s="280">
        <f t="shared" si="30"/>
        <v>1050</v>
      </c>
      <c r="BW28" s="280">
        <f t="shared" si="31"/>
        <v>10</v>
      </c>
      <c r="BX28" s="280">
        <f t="shared" si="32"/>
        <v>104</v>
      </c>
      <c r="BY28" s="284">
        <f t="shared" si="33"/>
        <v>6038</v>
      </c>
      <c r="BZ28" s="280">
        <f t="shared" si="34"/>
        <v>0</v>
      </c>
      <c r="CA28" s="280">
        <f t="shared" si="35"/>
        <v>4716</v>
      </c>
      <c r="CB28" s="280">
        <f t="shared" si="36"/>
        <v>175</v>
      </c>
      <c r="CC28" s="280">
        <f t="shared" si="37"/>
        <v>1046</v>
      </c>
      <c r="CD28" s="280">
        <f t="shared" si="38"/>
        <v>10</v>
      </c>
      <c r="CE28" s="280">
        <f t="shared" si="39"/>
        <v>91</v>
      </c>
      <c r="CF28" s="284">
        <f t="shared" si="40"/>
        <v>296</v>
      </c>
      <c r="CG28" s="280">
        <f t="shared" si="41"/>
        <v>0</v>
      </c>
      <c r="CH28" s="280">
        <f t="shared" si="42"/>
        <v>80</v>
      </c>
      <c r="CI28" s="280">
        <f t="shared" si="43"/>
        <v>199</v>
      </c>
      <c r="CJ28" s="280">
        <f t="shared" si="44"/>
        <v>4</v>
      </c>
      <c r="CK28" s="280">
        <f t="shared" si="45"/>
        <v>0</v>
      </c>
      <c r="CL28" s="280">
        <f t="shared" si="46"/>
        <v>13</v>
      </c>
      <c r="CM28" s="280">
        <f t="shared" si="47"/>
        <v>2544</v>
      </c>
      <c r="CN28" s="280">
        <f t="shared" si="48"/>
        <v>0</v>
      </c>
      <c r="CO28" s="280">
        <f t="shared" si="49"/>
        <v>2540</v>
      </c>
      <c r="CP28" s="280">
        <f t="shared" si="50"/>
        <v>2</v>
      </c>
      <c r="CQ28" s="280">
        <f t="shared" si="51"/>
        <v>2</v>
      </c>
      <c r="CR28" s="280">
        <f t="shared" si="52"/>
        <v>0</v>
      </c>
      <c r="CS28" s="280">
        <f t="shared" si="53"/>
        <v>0</v>
      </c>
      <c r="CT28" s="284">
        <f t="shared" si="54"/>
        <v>2400</v>
      </c>
      <c r="CU28" s="280">
        <f t="shared" si="55"/>
        <v>0</v>
      </c>
      <c r="CV28" s="280">
        <f t="shared" si="56"/>
        <v>2400</v>
      </c>
      <c r="CW28" s="280">
        <f t="shared" si="57"/>
        <v>0</v>
      </c>
      <c r="CX28" s="280">
        <f t="shared" si="58"/>
        <v>0</v>
      </c>
      <c r="CY28" s="280">
        <f t="shared" si="59"/>
        <v>0</v>
      </c>
      <c r="CZ28" s="280">
        <f t="shared" si="60"/>
        <v>0</v>
      </c>
      <c r="DA28" s="284">
        <f t="shared" si="61"/>
        <v>144</v>
      </c>
      <c r="DB28" s="280">
        <f t="shared" si="62"/>
        <v>0</v>
      </c>
      <c r="DC28" s="280">
        <f t="shared" si="63"/>
        <v>140</v>
      </c>
      <c r="DD28" s="280">
        <f t="shared" si="64"/>
        <v>2</v>
      </c>
      <c r="DE28" s="280">
        <f t="shared" si="65"/>
        <v>2</v>
      </c>
      <c r="DF28" s="280">
        <f t="shared" si="66"/>
        <v>0</v>
      </c>
      <c r="DG28" s="280">
        <f t="shared" si="67"/>
        <v>0</v>
      </c>
      <c r="DH28" s="280">
        <v>0</v>
      </c>
      <c r="DI28" s="284">
        <f t="shared" si="68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ht="12" customHeight="1">
      <c r="A29" s="282" t="s">
        <v>193</v>
      </c>
      <c r="B29" s="283" t="s">
        <v>570</v>
      </c>
      <c r="C29" s="282" t="s">
        <v>617</v>
      </c>
      <c r="D29" s="284">
        <f t="shared" si="8"/>
        <v>7875</v>
      </c>
      <c r="E29" s="280">
        <f t="shared" si="9"/>
        <v>5703</v>
      </c>
      <c r="F29" s="280">
        <f t="shared" si="10"/>
        <v>0</v>
      </c>
      <c r="G29" s="280">
        <v>0</v>
      </c>
      <c r="H29" s="280">
        <v>0</v>
      </c>
      <c r="I29" s="280">
        <v>0</v>
      </c>
      <c r="J29" s="280">
        <f t="shared" si="11"/>
        <v>4934</v>
      </c>
      <c r="K29" s="280">
        <v>0</v>
      </c>
      <c r="L29" s="280">
        <v>4934</v>
      </c>
      <c r="M29" s="280">
        <v>0</v>
      </c>
      <c r="N29" s="280">
        <f t="shared" si="12"/>
        <v>140</v>
      </c>
      <c r="O29" s="280">
        <v>0</v>
      </c>
      <c r="P29" s="280">
        <v>140</v>
      </c>
      <c r="Q29" s="280">
        <v>0</v>
      </c>
      <c r="R29" s="280">
        <f t="shared" si="13"/>
        <v>613</v>
      </c>
      <c r="S29" s="280">
        <v>0</v>
      </c>
      <c r="T29" s="280">
        <v>613</v>
      </c>
      <c r="U29" s="280">
        <v>0</v>
      </c>
      <c r="V29" s="280">
        <f t="shared" si="14"/>
        <v>6</v>
      </c>
      <c r="W29" s="280">
        <v>0</v>
      </c>
      <c r="X29" s="280">
        <v>6</v>
      </c>
      <c r="Y29" s="280">
        <v>0</v>
      </c>
      <c r="Z29" s="280">
        <f t="shared" si="15"/>
        <v>10</v>
      </c>
      <c r="AA29" s="280">
        <v>0</v>
      </c>
      <c r="AB29" s="280">
        <v>10</v>
      </c>
      <c r="AC29" s="280">
        <v>0</v>
      </c>
      <c r="AD29" s="280">
        <f t="shared" si="16"/>
        <v>1791</v>
      </c>
      <c r="AE29" s="280">
        <f t="shared" si="17"/>
        <v>0</v>
      </c>
      <c r="AF29" s="280">
        <v>0</v>
      </c>
      <c r="AG29" s="280">
        <v>0</v>
      </c>
      <c r="AH29" s="280">
        <v>0</v>
      </c>
      <c r="AI29" s="280">
        <f t="shared" si="18"/>
        <v>1789</v>
      </c>
      <c r="AJ29" s="280">
        <v>0</v>
      </c>
      <c r="AK29" s="280">
        <v>0</v>
      </c>
      <c r="AL29" s="280">
        <v>1789</v>
      </c>
      <c r="AM29" s="280">
        <f t="shared" si="19"/>
        <v>1</v>
      </c>
      <c r="AN29" s="280">
        <v>0</v>
      </c>
      <c r="AO29" s="280">
        <v>0</v>
      </c>
      <c r="AP29" s="280">
        <v>1</v>
      </c>
      <c r="AQ29" s="280">
        <f t="shared" si="20"/>
        <v>0</v>
      </c>
      <c r="AR29" s="280">
        <v>0</v>
      </c>
      <c r="AS29" s="280">
        <v>0</v>
      </c>
      <c r="AT29" s="280">
        <v>0</v>
      </c>
      <c r="AU29" s="280">
        <f t="shared" si="21"/>
        <v>0</v>
      </c>
      <c r="AV29" s="280">
        <v>0</v>
      </c>
      <c r="AW29" s="280">
        <v>0</v>
      </c>
      <c r="AX29" s="280">
        <v>0</v>
      </c>
      <c r="AY29" s="280">
        <f t="shared" si="22"/>
        <v>1</v>
      </c>
      <c r="AZ29" s="280">
        <v>0</v>
      </c>
      <c r="BA29" s="280">
        <v>0</v>
      </c>
      <c r="BB29" s="280">
        <v>1</v>
      </c>
      <c r="BC29" s="284">
        <f t="shared" si="23"/>
        <v>381</v>
      </c>
      <c r="BD29" s="284">
        <f t="shared" si="24"/>
        <v>381</v>
      </c>
      <c r="BE29" s="280">
        <v>0</v>
      </c>
      <c r="BF29" s="280">
        <v>207</v>
      </c>
      <c r="BG29" s="280">
        <v>20</v>
      </c>
      <c r="BH29" s="280">
        <v>80</v>
      </c>
      <c r="BI29" s="280">
        <v>0</v>
      </c>
      <c r="BJ29" s="280">
        <v>74</v>
      </c>
      <c r="BK29" s="284">
        <f t="shared" si="25"/>
        <v>0</v>
      </c>
      <c r="BL29" s="280"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f t="shared" si="26"/>
        <v>6084</v>
      </c>
      <c r="BS29" s="280">
        <f t="shared" si="27"/>
        <v>0</v>
      </c>
      <c r="BT29" s="280">
        <f t="shared" si="28"/>
        <v>5141</v>
      </c>
      <c r="BU29" s="280">
        <f t="shared" si="29"/>
        <v>160</v>
      </c>
      <c r="BV29" s="280">
        <f t="shared" si="30"/>
        <v>693</v>
      </c>
      <c r="BW29" s="280">
        <f t="shared" si="31"/>
        <v>6</v>
      </c>
      <c r="BX29" s="280">
        <f t="shared" si="32"/>
        <v>84</v>
      </c>
      <c r="BY29" s="284">
        <f t="shared" si="33"/>
        <v>5703</v>
      </c>
      <c r="BZ29" s="280">
        <f t="shared" si="34"/>
        <v>0</v>
      </c>
      <c r="CA29" s="280">
        <f t="shared" si="35"/>
        <v>4934</v>
      </c>
      <c r="CB29" s="280">
        <f t="shared" si="36"/>
        <v>140</v>
      </c>
      <c r="CC29" s="280">
        <f t="shared" si="37"/>
        <v>613</v>
      </c>
      <c r="CD29" s="280">
        <f t="shared" si="38"/>
        <v>6</v>
      </c>
      <c r="CE29" s="280">
        <f t="shared" si="39"/>
        <v>10</v>
      </c>
      <c r="CF29" s="284">
        <f t="shared" si="40"/>
        <v>381</v>
      </c>
      <c r="CG29" s="280">
        <f t="shared" si="41"/>
        <v>0</v>
      </c>
      <c r="CH29" s="280">
        <f t="shared" si="42"/>
        <v>207</v>
      </c>
      <c r="CI29" s="280">
        <f t="shared" si="43"/>
        <v>20</v>
      </c>
      <c r="CJ29" s="280">
        <f t="shared" si="44"/>
        <v>80</v>
      </c>
      <c r="CK29" s="280">
        <f t="shared" si="45"/>
        <v>0</v>
      </c>
      <c r="CL29" s="280">
        <f t="shared" si="46"/>
        <v>74</v>
      </c>
      <c r="CM29" s="280">
        <f t="shared" si="47"/>
        <v>1791</v>
      </c>
      <c r="CN29" s="280">
        <f t="shared" si="48"/>
        <v>0</v>
      </c>
      <c r="CO29" s="280">
        <f t="shared" si="49"/>
        <v>1789</v>
      </c>
      <c r="CP29" s="280">
        <f t="shared" si="50"/>
        <v>1</v>
      </c>
      <c r="CQ29" s="280">
        <f t="shared" si="51"/>
        <v>0</v>
      </c>
      <c r="CR29" s="280">
        <f t="shared" si="52"/>
        <v>0</v>
      </c>
      <c r="CS29" s="280">
        <f t="shared" si="53"/>
        <v>1</v>
      </c>
      <c r="CT29" s="284">
        <f t="shared" si="54"/>
        <v>1791</v>
      </c>
      <c r="CU29" s="280">
        <f t="shared" si="55"/>
        <v>0</v>
      </c>
      <c r="CV29" s="280">
        <f t="shared" si="56"/>
        <v>1789</v>
      </c>
      <c r="CW29" s="280">
        <f t="shared" si="57"/>
        <v>1</v>
      </c>
      <c r="CX29" s="280">
        <f t="shared" si="58"/>
        <v>0</v>
      </c>
      <c r="CY29" s="280">
        <f t="shared" si="59"/>
        <v>0</v>
      </c>
      <c r="CZ29" s="280">
        <f t="shared" si="60"/>
        <v>1</v>
      </c>
      <c r="DA29" s="284">
        <f t="shared" si="61"/>
        <v>0</v>
      </c>
      <c r="DB29" s="280">
        <f t="shared" si="62"/>
        <v>0</v>
      </c>
      <c r="DC29" s="280">
        <f t="shared" si="63"/>
        <v>0</v>
      </c>
      <c r="DD29" s="280">
        <f t="shared" si="64"/>
        <v>0</v>
      </c>
      <c r="DE29" s="280">
        <f t="shared" si="65"/>
        <v>0</v>
      </c>
      <c r="DF29" s="280">
        <f t="shared" si="66"/>
        <v>0</v>
      </c>
      <c r="DG29" s="280">
        <f t="shared" si="67"/>
        <v>0</v>
      </c>
      <c r="DH29" s="280">
        <v>0</v>
      </c>
      <c r="DI29" s="284">
        <f t="shared" si="68"/>
        <v>1</v>
      </c>
      <c r="DJ29" s="280">
        <v>0</v>
      </c>
      <c r="DK29" s="280">
        <v>1</v>
      </c>
      <c r="DL29" s="280">
        <v>0</v>
      </c>
      <c r="DM29" s="280">
        <v>0</v>
      </c>
    </row>
    <row r="30" spans="1:117" ht="12" customHeight="1">
      <c r="A30" s="282" t="s">
        <v>193</v>
      </c>
      <c r="B30" s="283" t="s">
        <v>571</v>
      </c>
      <c r="C30" s="282" t="s">
        <v>618</v>
      </c>
      <c r="D30" s="284">
        <f t="shared" si="8"/>
        <v>9458</v>
      </c>
      <c r="E30" s="280">
        <f t="shared" si="9"/>
        <v>6537</v>
      </c>
      <c r="F30" s="280">
        <f t="shared" si="10"/>
        <v>0</v>
      </c>
      <c r="G30" s="280">
        <v>0</v>
      </c>
      <c r="H30" s="280">
        <v>0</v>
      </c>
      <c r="I30" s="280">
        <v>0</v>
      </c>
      <c r="J30" s="280">
        <f t="shared" si="11"/>
        <v>5764</v>
      </c>
      <c r="K30" s="280">
        <v>0</v>
      </c>
      <c r="L30" s="280">
        <v>5764</v>
      </c>
      <c r="M30" s="280">
        <v>0</v>
      </c>
      <c r="N30" s="280">
        <f t="shared" si="12"/>
        <v>135</v>
      </c>
      <c r="O30" s="280">
        <v>0</v>
      </c>
      <c r="P30" s="280">
        <v>135</v>
      </c>
      <c r="Q30" s="280">
        <v>0</v>
      </c>
      <c r="R30" s="280">
        <f t="shared" si="13"/>
        <v>611</v>
      </c>
      <c r="S30" s="280">
        <v>0</v>
      </c>
      <c r="T30" s="280">
        <v>611</v>
      </c>
      <c r="U30" s="280">
        <v>0</v>
      </c>
      <c r="V30" s="280">
        <f t="shared" si="14"/>
        <v>7</v>
      </c>
      <c r="W30" s="280">
        <v>2</v>
      </c>
      <c r="X30" s="280">
        <v>5</v>
      </c>
      <c r="Y30" s="280">
        <v>0</v>
      </c>
      <c r="Z30" s="280">
        <f t="shared" si="15"/>
        <v>20</v>
      </c>
      <c r="AA30" s="280">
        <v>0</v>
      </c>
      <c r="AB30" s="280">
        <v>20</v>
      </c>
      <c r="AC30" s="280">
        <v>0</v>
      </c>
      <c r="AD30" s="280">
        <f t="shared" si="16"/>
        <v>2635</v>
      </c>
      <c r="AE30" s="280">
        <f t="shared" si="17"/>
        <v>0</v>
      </c>
      <c r="AF30" s="280">
        <v>0</v>
      </c>
      <c r="AG30" s="280">
        <v>0</v>
      </c>
      <c r="AH30" s="280">
        <v>0</v>
      </c>
      <c r="AI30" s="280">
        <f t="shared" si="18"/>
        <v>2635</v>
      </c>
      <c r="AJ30" s="280">
        <v>0</v>
      </c>
      <c r="AK30" s="280">
        <v>0</v>
      </c>
      <c r="AL30" s="280">
        <v>2635</v>
      </c>
      <c r="AM30" s="280">
        <f t="shared" si="19"/>
        <v>0</v>
      </c>
      <c r="AN30" s="280">
        <v>0</v>
      </c>
      <c r="AO30" s="280">
        <v>0</v>
      </c>
      <c r="AP30" s="280">
        <v>0</v>
      </c>
      <c r="AQ30" s="280">
        <f t="shared" si="20"/>
        <v>0</v>
      </c>
      <c r="AR30" s="280">
        <v>0</v>
      </c>
      <c r="AS30" s="280">
        <v>0</v>
      </c>
      <c r="AT30" s="280">
        <v>0</v>
      </c>
      <c r="AU30" s="280">
        <f t="shared" si="21"/>
        <v>0</v>
      </c>
      <c r="AV30" s="280">
        <v>0</v>
      </c>
      <c r="AW30" s="280">
        <v>0</v>
      </c>
      <c r="AX30" s="280">
        <v>0</v>
      </c>
      <c r="AY30" s="280">
        <f t="shared" si="22"/>
        <v>0</v>
      </c>
      <c r="AZ30" s="280">
        <v>0</v>
      </c>
      <c r="BA30" s="280">
        <v>0</v>
      </c>
      <c r="BB30" s="280">
        <v>0</v>
      </c>
      <c r="BC30" s="284">
        <f t="shared" si="23"/>
        <v>286</v>
      </c>
      <c r="BD30" s="284">
        <f t="shared" si="24"/>
        <v>272</v>
      </c>
      <c r="BE30" s="280">
        <v>0</v>
      </c>
      <c r="BF30" s="280">
        <v>153</v>
      </c>
      <c r="BG30" s="280">
        <v>15</v>
      </c>
      <c r="BH30" s="280">
        <v>52</v>
      </c>
      <c r="BI30" s="280">
        <v>0</v>
      </c>
      <c r="BJ30" s="280">
        <v>52</v>
      </c>
      <c r="BK30" s="284">
        <f t="shared" si="25"/>
        <v>14</v>
      </c>
      <c r="BL30" s="280">
        <v>0</v>
      </c>
      <c r="BM30" s="280">
        <v>14</v>
      </c>
      <c r="BN30" s="280">
        <v>0</v>
      </c>
      <c r="BO30" s="280">
        <v>0</v>
      </c>
      <c r="BP30" s="280">
        <v>0</v>
      </c>
      <c r="BQ30" s="280">
        <v>0</v>
      </c>
      <c r="BR30" s="280">
        <f t="shared" si="26"/>
        <v>6809</v>
      </c>
      <c r="BS30" s="280">
        <f t="shared" si="27"/>
        <v>0</v>
      </c>
      <c r="BT30" s="280">
        <f t="shared" si="28"/>
        <v>5917</v>
      </c>
      <c r="BU30" s="280">
        <f t="shared" si="29"/>
        <v>150</v>
      </c>
      <c r="BV30" s="280">
        <f t="shared" si="30"/>
        <v>663</v>
      </c>
      <c r="BW30" s="280">
        <f t="shared" si="31"/>
        <v>7</v>
      </c>
      <c r="BX30" s="280">
        <f t="shared" si="32"/>
        <v>72</v>
      </c>
      <c r="BY30" s="284">
        <f t="shared" si="33"/>
        <v>6537</v>
      </c>
      <c r="BZ30" s="280">
        <f t="shared" si="34"/>
        <v>0</v>
      </c>
      <c r="CA30" s="280">
        <f t="shared" si="35"/>
        <v>5764</v>
      </c>
      <c r="CB30" s="280">
        <f t="shared" si="36"/>
        <v>135</v>
      </c>
      <c r="CC30" s="280">
        <f t="shared" si="37"/>
        <v>611</v>
      </c>
      <c r="CD30" s="280">
        <f t="shared" si="38"/>
        <v>7</v>
      </c>
      <c r="CE30" s="280">
        <f t="shared" si="39"/>
        <v>20</v>
      </c>
      <c r="CF30" s="284">
        <f t="shared" si="40"/>
        <v>272</v>
      </c>
      <c r="CG30" s="280">
        <f t="shared" si="41"/>
        <v>0</v>
      </c>
      <c r="CH30" s="280">
        <f t="shared" si="42"/>
        <v>153</v>
      </c>
      <c r="CI30" s="280">
        <f t="shared" si="43"/>
        <v>15</v>
      </c>
      <c r="CJ30" s="280">
        <f t="shared" si="44"/>
        <v>52</v>
      </c>
      <c r="CK30" s="280">
        <f t="shared" si="45"/>
        <v>0</v>
      </c>
      <c r="CL30" s="280">
        <f t="shared" si="46"/>
        <v>52</v>
      </c>
      <c r="CM30" s="280">
        <f t="shared" si="47"/>
        <v>2649</v>
      </c>
      <c r="CN30" s="280">
        <f t="shared" si="48"/>
        <v>0</v>
      </c>
      <c r="CO30" s="280">
        <f t="shared" si="49"/>
        <v>2649</v>
      </c>
      <c r="CP30" s="280">
        <f t="shared" si="50"/>
        <v>0</v>
      </c>
      <c r="CQ30" s="280">
        <f t="shared" si="51"/>
        <v>0</v>
      </c>
      <c r="CR30" s="280">
        <f t="shared" si="52"/>
        <v>0</v>
      </c>
      <c r="CS30" s="280">
        <f t="shared" si="53"/>
        <v>0</v>
      </c>
      <c r="CT30" s="284">
        <f t="shared" si="54"/>
        <v>2635</v>
      </c>
      <c r="CU30" s="280">
        <f t="shared" si="55"/>
        <v>0</v>
      </c>
      <c r="CV30" s="280">
        <f t="shared" si="56"/>
        <v>2635</v>
      </c>
      <c r="CW30" s="280">
        <f t="shared" si="57"/>
        <v>0</v>
      </c>
      <c r="CX30" s="280">
        <f t="shared" si="58"/>
        <v>0</v>
      </c>
      <c r="CY30" s="280">
        <f t="shared" si="59"/>
        <v>0</v>
      </c>
      <c r="CZ30" s="280">
        <f t="shared" si="60"/>
        <v>0</v>
      </c>
      <c r="DA30" s="284">
        <f t="shared" si="61"/>
        <v>14</v>
      </c>
      <c r="DB30" s="280">
        <f t="shared" si="62"/>
        <v>0</v>
      </c>
      <c r="DC30" s="280">
        <f t="shared" si="63"/>
        <v>14</v>
      </c>
      <c r="DD30" s="280">
        <f t="shared" si="64"/>
        <v>0</v>
      </c>
      <c r="DE30" s="280">
        <f t="shared" si="65"/>
        <v>0</v>
      </c>
      <c r="DF30" s="280">
        <f t="shared" si="66"/>
        <v>0</v>
      </c>
      <c r="DG30" s="280">
        <f t="shared" si="67"/>
        <v>0</v>
      </c>
      <c r="DH30" s="280">
        <v>0</v>
      </c>
      <c r="DI30" s="284">
        <f t="shared" si="68"/>
        <v>3</v>
      </c>
      <c r="DJ30" s="280">
        <v>0</v>
      </c>
      <c r="DK30" s="280">
        <v>1</v>
      </c>
      <c r="DL30" s="280">
        <v>0</v>
      </c>
      <c r="DM30" s="280">
        <v>2</v>
      </c>
    </row>
    <row r="31" spans="1:117" ht="12" customHeight="1">
      <c r="A31" s="282" t="s">
        <v>193</v>
      </c>
      <c r="B31" s="283" t="s">
        <v>572</v>
      </c>
      <c r="C31" s="282" t="s">
        <v>619</v>
      </c>
      <c r="D31" s="284">
        <f t="shared" si="8"/>
        <v>1535</v>
      </c>
      <c r="E31" s="280">
        <f t="shared" si="9"/>
        <v>702</v>
      </c>
      <c r="F31" s="280">
        <f t="shared" si="10"/>
        <v>0</v>
      </c>
      <c r="G31" s="280">
        <v>0</v>
      </c>
      <c r="H31" s="280">
        <v>0</v>
      </c>
      <c r="I31" s="280">
        <v>0</v>
      </c>
      <c r="J31" s="280">
        <f t="shared" si="11"/>
        <v>577</v>
      </c>
      <c r="K31" s="280">
        <v>0</v>
      </c>
      <c r="L31" s="280">
        <v>577</v>
      </c>
      <c r="M31" s="280">
        <v>0</v>
      </c>
      <c r="N31" s="280">
        <f t="shared" si="12"/>
        <v>14</v>
      </c>
      <c r="O31" s="280">
        <v>0</v>
      </c>
      <c r="P31" s="280">
        <v>14</v>
      </c>
      <c r="Q31" s="280">
        <v>0</v>
      </c>
      <c r="R31" s="280">
        <f t="shared" si="13"/>
        <v>111</v>
      </c>
      <c r="S31" s="280">
        <v>0</v>
      </c>
      <c r="T31" s="280">
        <v>111</v>
      </c>
      <c r="U31" s="280">
        <v>0</v>
      </c>
      <c r="V31" s="280">
        <f t="shared" si="14"/>
        <v>0</v>
      </c>
      <c r="W31" s="280">
        <v>0</v>
      </c>
      <c r="X31" s="280">
        <v>0</v>
      </c>
      <c r="Y31" s="280">
        <v>0</v>
      </c>
      <c r="Z31" s="280">
        <f t="shared" si="15"/>
        <v>0</v>
      </c>
      <c r="AA31" s="280">
        <v>0</v>
      </c>
      <c r="AB31" s="280">
        <v>0</v>
      </c>
      <c r="AC31" s="280">
        <v>0</v>
      </c>
      <c r="AD31" s="280">
        <f t="shared" si="16"/>
        <v>511</v>
      </c>
      <c r="AE31" s="280">
        <f t="shared" si="17"/>
        <v>0</v>
      </c>
      <c r="AF31" s="280">
        <v>0</v>
      </c>
      <c r="AG31" s="280">
        <v>0</v>
      </c>
      <c r="AH31" s="280">
        <v>0</v>
      </c>
      <c r="AI31" s="280">
        <f t="shared" si="18"/>
        <v>481</v>
      </c>
      <c r="AJ31" s="280">
        <v>0</v>
      </c>
      <c r="AK31" s="280">
        <v>0</v>
      </c>
      <c r="AL31" s="280">
        <v>481</v>
      </c>
      <c r="AM31" s="280">
        <f t="shared" si="19"/>
        <v>0</v>
      </c>
      <c r="AN31" s="280">
        <v>0</v>
      </c>
      <c r="AO31" s="280">
        <v>0</v>
      </c>
      <c r="AP31" s="280">
        <v>0</v>
      </c>
      <c r="AQ31" s="280">
        <f t="shared" si="20"/>
        <v>30</v>
      </c>
      <c r="AR31" s="280">
        <v>0</v>
      </c>
      <c r="AS31" s="280">
        <v>0</v>
      </c>
      <c r="AT31" s="280">
        <v>30</v>
      </c>
      <c r="AU31" s="280">
        <f t="shared" si="21"/>
        <v>0</v>
      </c>
      <c r="AV31" s="280">
        <v>0</v>
      </c>
      <c r="AW31" s="280">
        <v>0</v>
      </c>
      <c r="AX31" s="280">
        <v>0</v>
      </c>
      <c r="AY31" s="280">
        <f t="shared" si="22"/>
        <v>0</v>
      </c>
      <c r="AZ31" s="280">
        <v>0</v>
      </c>
      <c r="BA31" s="280">
        <v>0</v>
      </c>
      <c r="BB31" s="280">
        <v>0</v>
      </c>
      <c r="BC31" s="284">
        <f t="shared" si="23"/>
        <v>322</v>
      </c>
      <c r="BD31" s="284">
        <f t="shared" si="24"/>
        <v>118</v>
      </c>
      <c r="BE31" s="280">
        <v>0</v>
      </c>
      <c r="BF31" s="280">
        <v>39</v>
      </c>
      <c r="BG31" s="280">
        <v>4</v>
      </c>
      <c r="BH31" s="280">
        <v>42</v>
      </c>
      <c r="BI31" s="280">
        <v>2</v>
      </c>
      <c r="BJ31" s="280">
        <v>31</v>
      </c>
      <c r="BK31" s="284">
        <f t="shared" si="25"/>
        <v>204</v>
      </c>
      <c r="BL31" s="280">
        <v>0</v>
      </c>
      <c r="BM31" s="280">
        <v>168</v>
      </c>
      <c r="BN31" s="280">
        <v>0</v>
      </c>
      <c r="BO31" s="280">
        <v>36</v>
      </c>
      <c r="BP31" s="280">
        <v>0</v>
      </c>
      <c r="BQ31" s="280">
        <v>0</v>
      </c>
      <c r="BR31" s="280">
        <f t="shared" si="26"/>
        <v>820</v>
      </c>
      <c r="BS31" s="280">
        <f t="shared" si="27"/>
        <v>0</v>
      </c>
      <c r="BT31" s="280">
        <f t="shared" si="28"/>
        <v>616</v>
      </c>
      <c r="BU31" s="280">
        <f t="shared" si="29"/>
        <v>18</v>
      </c>
      <c r="BV31" s="280">
        <f t="shared" si="30"/>
        <v>153</v>
      </c>
      <c r="BW31" s="280">
        <f t="shared" si="31"/>
        <v>2</v>
      </c>
      <c r="BX31" s="280">
        <f t="shared" si="32"/>
        <v>31</v>
      </c>
      <c r="BY31" s="284">
        <f t="shared" si="33"/>
        <v>702</v>
      </c>
      <c r="BZ31" s="280">
        <f t="shared" si="34"/>
        <v>0</v>
      </c>
      <c r="CA31" s="280">
        <f t="shared" si="35"/>
        <v>577</v>
      </c>
      <c r="CB31" s="280">
        <f t="shared" si="36"/>
        <v>14</v>
      </c>
      <c r="CC31" s="280">
        <f t="shared" si="37"/>
        <v>111</v>
      </c>
      <c r="CD31" s="280">
        <f t="shared" si="38"/>
        <v>0</v>
      </c>
      <c r="CE31" s="280">
        <f t="shared" si="39"/>
        <v>0</v>
      </c>
      <c r="CF31" s="284">
        <f t="shared" si="40"/>
        <v>118</v>
      </c>
      <c r="CG31" s="280">
        <f t="shared" si="41"/>
        <v>0</v>
      </c>
      <c r="CH31" s="280">
        <f t="shared" si="42"/>
        <v>39</v>
      </c>
      <c r="CI31" s="280">
        <f t="shared" si="43"/>
        <v>4</v>
      </c>
      <c r="CJ31" s="280">
        <f t="shared" si="44"/>
        <v>42</v>
      </c>
      <c r="CK31" s="280">
        <f t="shared" si="45"/>
        <v>2</v>
      </c>
      <c r="CL31" s="280">
        <f t="shared" si="46"/>
        <v>31</v>
      </c>
      <c r="CM31" s="280">
        <f t="shared" si="47"/>
        <v>715</v>
      </c>
      <c r="CN31" s="280">
        <f t="shared" si="48"/>
        <v>0</v>
      </c>
      <c r="CO31" s="280">
        <f t="shared" si="49"/>
        <v>649</v>
      </c>
      <c r="CP31" s="280">
        <f t="shared" si="50"/>
        <v>0</v>
      </c>
      <c r="CQ31" s="280">
        <f t="shared" si="51"/>
        <v>66</v>
      </c>
      <c r="CR31" s="280">
        <f t="shared" si="52"/>
        <v>0</v>
      </c>
      <c r="CS31" s="280">
        <f t="shared" si="53"/>
        <v>0</v>
      </c>
      <c r="CT31" s="284">
        <f t="shared" si="54"/>
        <v>511</v>
      </c>
      <c r="CU31" s="280">
        <f t="shared" si="55"/>
        <v>0</v>
      </c>
      <c r="CV31" s="280">
        <f t="shared" si="56"/>
        <v>481</v>
      </c>
      <c r="CW31" s="280">
        <f t="shared" si="57"/>
        <v>0</v>
      </c>
      <c r="CX31" s="280">
        <f t="shared" si="58"/>
        <v>30</v>
      </c>
      <c r="CY31" s="280">
        <f t="shared" si="59"/>
        <v>0</v>
      </c>
      <c r="CZ31" s="280">
        <f t="shared" si="60"/>
        <v>0</v>
      </c>
      <c r="DA31" s="284">
        <f t="shared" si="61"/>
        <v>204</v>
      </c>
      <c r="DB31" s="280">
        <f t="shared" si="62"/>
        <v>0</v>
      </c>
      <c r="DC31" s="280">
        <f t="shared" si="63"/>
        <v>168</v>
      </c>
      <c r="DD31" s="280">
        <f t="shared" si="64"/>
        <v>0</v>
      </c>
      <c r="DE31" s="280">
        <f t="shared" si="65"/>
        <v>36</v>
      </c>
      <c r="DF31" s="280">
        <f t="shared" si="66"/>
        <v>0</v>
      </c>
      <c r="DG31" s="280">
        <f t="shared" si="67"/>
        <v>0</v>
      </c>
      <c r="DH31" s="280">
        <v>0</v>
      </c>
      <c r="DI31" s="284">
        <f t="shared" si="68"/>
        <v>1</v>
      </c>
      <c r="DJ31" s="280">
        <v>0</v>
      </c>
      <c r="DK31" s="280">
        <v>0</v>
      </c>
      <c r="DL31" s="280">
        <v>0</v>
      </c>
      <c r="DM31" s="280">
        <v>1</v>
      </c>
    </row>
    <row r="32" spans="1:117" ht="12" customHeight="1">
      <c r="A32" s="282" t="s">
        <v>193</v>
      </c>
      <c r="B32" s="283" t="s">
        <v>573</v>
      </c>
      <c r="C32" s="282" t="s">
        <v>620</v>
      </c>
      <c r="D32" s="284">
        <f t="shared" si="8"/>
        <v>3122</v>
      </c>
      <c r="E32" s="280">
        <f t="shared" si="9"/>
        <v>1423</v>
      </c>
      <c r="F32" s="280">
        <f t="shared" si="10"/>
        <v>0</v>
      </c>
      <c r="G32" s="280">
        <v>0</v>
      </c>
      <c r="H32" s="280">
        <v>0</v>
      </c>
      <c r="I32" s="280">
        <v>0</v>
      </c>
      <c r="J32" s="280">
        <f t="shared" si="11"/>
        <v>1178</v>
      </c>
      <c r="K32" s="280">
        <v>0</v>
      </c>
      <c r="L32" s="280">
        <v>1178</v>
      </c>
      <c r="M32" s="280">
        <v>0</v>
      </c>
      <c r="N32" s="280">
        <f t="shared" si="12"/>
        <v>23</v>
      </c>
      <c r="O32" s="280">
        <v>0</v>
      </c>
      <c r="P32" s="280">
        <v>23</v>
      </c>
      <c r="Q32" s="280">
        <v>0</v>
      </c>
      <c r="R32" s="280">
        <f t="shared" si="13"/>
        <v>222</v>
      </c>
      <c r="S32" s="280">
        <v>0</v>
      </c>
      <c r="T32" s="280">
        <v>222</v>
      </c>
      <c r="U32" s="280">
        <v>0</v>
      </c>
      <c r="V32" s="280">
        <f t="shared" si="14"/>
        <v>0</v>
      </c>
      <c r="W32" s="280">
        <v>0</v>
      </c>
      <c r="X32" s="280">
        <v>0</v>
      </c>
      <c r="Y32" s="280">
        <v>0</v>
      </c>
      <c r="Z32" s="280">
        <f t="shared" si="15"/>
        <v>0</v>
      </c>
      <c r="AA32" s="280">
        <v>0</v>
      </c>
      <c r="AB32" s="280">
        <v>0</v>
      </c>
      <c r="AC32" s="280">
        <v>0</v>
      </c>
      <c r="AD32" s="280">
        <f t="shared" si="16"/>
        <v>796</v>
      </c>
      <c r="AE32" s="280">
        <f t="shared" si="17"/>
        <v>0</v>
      </c>
      <c r="AF32" s="280">
        <v>0</v>
      </c>
      <c r="AG32" s="280">
        <v>0</v>
      </c>
      <c r="AH32" s="280">
        <v>0</v>
      </c>
      <c r="AI32" s="280">
        <f t="shared" si="18"/>
        <v>754</v>
      </c>
      <c r="AJ32" s="280">
        <v>0</v>
      </c>
      <c r="AK32" s="280">
        <v>0</v>
      </c>
      <c r="AL32" s="280">
        <v>754</v>
      </c>
      <c r="AM32" s="280">
        <f t="shared" si="19"/>
        <v>0</v>
      </c>
      <c r="AN32" s="280">
        <v>0</v>
      </c>
      <c r="AO32" s="280">
        <v>0</v>
      </c>
      <c r="AP32" s="280">
        <v>0</v>
      </c>
      <c r="AQ32" s="280">
        <f t="shared" si="20"/>
        <v>42</v>
      </c>
      <c r="AR32" s="280">
        <v>0</v>
      </c>
      <c r="AS32" s="280">
        <v>0</v>
      </c>
      <c r="AT32" s="280">
        <v>42</v>
      </c>
      <c r="AU32" s="280">
        <f t="shared" si="21"/>
        <v>0</v>
      </c>
      <c r="AV32" s="280">
        <v>0</v>
      </c>
      <c r="AW32" s="280">
        <v>0</v>
      </c>
      <c r="AX32" s="280">
        <v>0</v>
      </c>
      <c r="AY32" s="280">
        <f t="shared" si="22"/>
        <v>0</v>
      </c>
      <c r="AZ32" s="280">
        <v>0</v>
      </c>
      <c r="BA32" s="280">
        <v>0</v>
      </c>
      <c r="BB32" s="280">
        <v>0</v>
      </c>
      <c r="BC32" s="284">
        <f t="shared" si="23"/>
        <v>903</v>
      </c>
      <c r="BD32" s="284">
        <f t="shared" si="24"/>
        <v>339</v>
      </c>
      <c r="BE32" s="280">
        <v>0</v>
      </c>
      <c r="BF32" s="280">
        <v>105</v>
      </c>
      <c r="BG32" s="280">
        <v>8</v>
      </c>
      <c r="BH32" s="280">
        <v>119</v>
      </c>
      <c r="BI32" s="280">
        <v>0</v>
      </c>
      <c r="BJ32" s="280">
        <v>107</v>
      </c>
      <c r="BK32" s="284">
        <f t="shared" si="25"/>
        <v>564</v>
      </c>
      <c r="BL32" s="280">
        <v>0</v>
      </c>
      <c r="BM32" s="280">
        <v>514</v>
      </c>
      <c r="BN32" s="280">
        <v>0</v>
      </c>
      <c r="BO32" s="280">
        <v>50</v>
      </c>
      <c r="BP32" s="280">
        <v>0</v>
      </c>
      <c r="BQ32" s="280">
        <v>0</v>
      </c>
      <c r="BR32" s="280">
        <f t="shared" si="26"/>
        <v>1762</v>
      </c>
      <c r="BS32" s="280">
        <f t="shared" si="27"/>
        <v>0</v>
      </c>
      <c r="BT32" s="280">
        <f t="shared" si="28"/>
        <v>1283</v>
      </c>
      <c r="BU32" s="280">
        <f t="shared" si="29"/>
        <v>31</v>
      </c>
      <c r="BV32" s="280">
        <f t="shared" si="30"/>
        <v>341</v>
      </c>
      <c r="BW32" s="280">
        <f t="shared" si="31"/>
        <v>0</v>
      </c>
      <c r="BX32" s="280">
        <f t="shared" si="32"/>
        <v>107</v>
      </c>
      <c r="BY32" s="284">
        <f t="shared" si="33"/>
        <v>1423</v>
      </c>
      <c r="BZ32" s="280">
        <f t="shared" si="34"/>
        <v>0</v>
      </c>
      <c r="CA32" s="280">
        <f t="shared" si="35"/>
        <v>1178</v>
      </c>
      <c r="CB32" s="280">
        <f t="shared" si="36"/>
        <v>23</v>
      </c>
      <c r="CC32" s="280">
        <f t="shared" si="37"/>
        <v>222</v>
      </c>
      <c r="CD32" s="280">
        <f t="shared" si="38"/>
        <v>0</v>
      </c>
      <c r="CE32" s="280">
        <f t="shared" si="39"/>
        <v>0</v>
      </c>
      <c r="CF32" s="284">
        <f t="shared" si="40"/>
        <v>339</v>
      </c>
      <c r="CG32" s="280">
        <f t="shared" si="41"/>
        <v>0</v>
      </c>
      <c r="CH32" s="280">
        <f t="shared" si="42"/>
        <v>105</v>
      </c>
      <c r="CI32" s="280">
        <f t="shared" si="43"/>
        <v>8</v>
      </c>
      <c r="CJ32" s="280">
        <f t="shared" si="44"/>
        <v>119</v>
      </c>
      <c r="CK32" s="280">
        <f t="shared" si="45"/>
        <v>0</v>
      </c>
      <c r="CL32" s="280">
        <f t="shared" si="46"/>
        <v>107</v>
      </c>
      <c r="CM32" s="280">
        <f t="shared" si="47"/>
        <v>1360</v>
      </c>
      <c r="CN32" s="280">
        <f t="shared" si="48"/>
        <v>0</v>
      </c>
      <c r="CO32" s="280">
        <f t="shared" si="49"/>
        <v>1268</v>
      </c>
      <c r="CP32" s="280">
        <f t="shared" si="50"/>
        <v>0</v>
      </c>
      <c r="CQ32" s="280">
        <f t="shared" si="51"/>
        <v>92</v>
      </c>
      <c r="CR32" s="280">
        <f t="shared" si="52"/>
        <v>0</v>
      </c>
      <c r="CS32" s="280">
        <f t="shared" si="53"/>
        <v>0</v>
      </c>
      <c r="CT32" s="284">
        <f t="shared" si="54"/>
        <v>796</v>
      </c>
      <c r="CU32" s="280">
        <f t="shared" si="55"/>
        <v>0</v>
      </c>
      <c r="CV32" s="280">
        <f t="shared" si="56"/>
        <v>754</v>
      </c>
      <c r="CW32" s="280">
        <f t="shared" si="57"/>
        <v>0</v>
      </c>
      <c r="CX32" s="280">
        <f t="shared" si="58"/>
        <v>42</v>
      </c>
      <c r="CY32" s="280">
        <f t="shared" si="59"/>
        <v>0</v>
      </c>
      <c r="CZ32" s="280">
        <f t="shared" si="60"/>
        <v>0</v>
      </c>
      <c r="DA32" s="284">
        <f t="shared" si="61"/>
        <v>564</v>
      </c>
      <c r="DB32" s="280">
        <f t="shared" si="62"/>
        <v>0</v>
      </c>
      <c r="DC32" s="280">
        <f t="shared" si="63"/>
        <v>514</v>
      </c>
      <c r="DD32" s="280">
        <f t="shared" si="64"/>
        <v>0</v>
      </c>
      <c r="DE32" s="280">
        <f t="shared" si="65"/>
        <v>50</v>
      </c>
      <c r="DF32" s="280">
        <f t="shared" si="66"/>
        <v>0</v>
      </c>
      <c r="DG32" s="280">
        <f t="shared" si="67"/>
        <v>0</v>
      </c>
      <c r="DH32" s="280">
        <v>0</v>
      </c>
      <c r="DI32" s="284">
        <f t="shared" si="68"/>
        <v>2</v>
      </c>
      <c r="DJ32" s="280">
        <v>0</v>
      </c>
      <c r="DK32" s="280">
        <v>0</v>
      </c>
      <c r="DL32" s="280">
        <v>0</v>
      </c>
      <c r="DM32" s="280">
        <v>2</v>
      </c>
    </row>
    <row r="33" spans="1:117" ht="12" customHeight="1">
      <c r="A33" s="282" t="s">
        <v>193</v>
      </c>
      <c r="B33" s="283" t="s">
        <v>574</v>
      </c>
      <c r="C33" s="282" t="s">
        <v>621</v>
      </c>
      <c r="D33" s="284">
        <f t="shared" si="8"/>
        <v>248</v>
      </c>
      <c r="E33" s="280">
        <f t="shared" si="9"/>
        <v>217</v>
      </c>
      <c r="F33" s="280">
        <f t="shared" si="10"/>
        <v>0</v>
      </c>
      <c r="G33" s="280">
        <v>0</v>
      </c>
      <c r="H33" s="280">
        <v>0</v>
      </c>
      <c r="I33" s="280">
        <v>0</v>
      </c>
      <c r="J33" s="280">
        <f t="shared" si="11"/>
        <v>176</v>
      </c>
      <c r="K33" s="280">
        <v>0</v>
      </c>
      <c r="L33" s="280">
        <v>176</v>
      </c>
      <c r="M33" s="280">
        <v>0</v>
      </c>
      <c r="N33" s="280">
        <f t="shared" si="12"/>
        <v>5</v>
      </c>
      <c r="O33" s="280">
        <v>0</v>
      </c>
      <c r="P33" s="280">
        <v>5</v>
      </c>
      <c r="Q33" s="280">
        <v>0</v>
      </c>
      <c r="R33" s="280">
        <f t="shared" si="13"/>
        <v>36</v>
      </c>
      <c r="S33" s="280">
        <v>0</v>
      </c>
      <c r="T33" s="280">
        <v>36</v>
      </c>
      <c r="U33" s="280">
        <v>0</v>
      </c>
      <c r="V33" s="280">
        <f t="shared" si="14"/>
        <v>0</v>
      </c>
      <c r="W33" s="280">
        <v>0</v>
      </c>
      <c r="X33" s="280">
        <v>0</v>
      </c>
      <c r="Y33" s="280">
        <v>0</v>
      </c>
      <c r="Z33" s="280">
        <f t="shared" si="15"/>
        <v>0</v>
      </c>
      <c r="AA33" s="280">
        <v>0</v>
      </c>
      <c r="AB33" s="280">
        <v>0</v>
      </c>
      <c r="AC33" s="280">
        <v>0</v>
      </c>
      <c r="AD33" s="280">
        <f t="shared" si="16"/>
        <v>0</v>
      </c>
      <c r="AE33" s="280">
        <f t="shared" si="17"/>
        <v>0</v>
      </c>
      <c r="AF33" s="280">
        <v>0</v>
      </c>
      <c r="AG33" s="280">
        <v>0</v>
      </c>
      <c r="AH33" s="280">
        <v>0</v>
      </c>
      <c r="AI33" s="280">
        <f t="shared" si="18"/>
        <v>0</v>
      </c>
      <c r="AJ33" s="280">
        <v>0</v>
      </c>
      <c r="AK33" s="280">
        <v>0</v>
      </c>
      <c r="AL33" s="280">
        <v>0</v>
      </c>
      <c r="AM33" s="280">
        <f t="shared" si="19"/>
        <v>0</v>
      </c>
      <c r="AN33" s="280">
        <v>0</v>
      </c>
      <c r="AO33" s="280">
        <v>0</v>
      </c>
      <c r="AP33" s="280">
        <v>0</v>
      </c>
      <c r="AQ33" s="280">
        <f t="shared" si="20"/>
        <v>0</v>
      </c>
      <c r="AR33" s="280">
        <v>0</v>
      </c>
      <c r="AS33" s="280">
        <v>0</v>
      </c>
      <c r="AT33" s="280">
        <v>0</v>
      </c>
      <c r="AU33" s="280">
        <f t="shared" si="21"/>
        <v>0</v>
      </c>
      <c r="AV33" s="280">
        <v>0</v>
      </c>
      <c r="AW33" s="280">
        <v>0</v>
      </c>
      <c r="AX33" s="280">
        <v>0</v>
      </c>
      <c r="AY33" s="280">
        <f t="shared" si="22"/>
        <v>0</v>
      </c>
      <c r="AZ33" s="280">
        <v>0</v>
      </c>
      <c r="BA33" s="280">
        <v>0</v>
      </c>
      <c r="BB33" s="280">
        <v>0</v>
      </c>
      <c r="BC33" s="284">
        <f t="shared" si="23"/>
        <v>31</v>
      </c>
      <c r="BD33" s="284">
        <f t="shared" si="24"/>
        <v>9</v>
      </c>
      <c r="BE33" s="280">
        <v>0</v>
      </c>
      <c r="BF33" s="280">
        <v>6</v>
      </c>
      <c r="BG33" s="280">
        <v>1</v>
      </c>
      <c r="BH33" s="280">
        <v>1</v>
      </c>
      <c r="BI33" s="280">
        <v>0</v>
      </c>
      <c r="BJ33" s="280">
        <v>1</v>
      </c>
      <c r="BK33" s="284">
        <f t="shared" si="25"/>
        <v>22</v>
      </c>
      <c r="BL33" s="280">
        <v>0</v>
      </c>
      <c r="BM33" s="280">
        <v>20</v>
      </c>
      <c r="BN33" s="280">
        <v>0</v>
      </c>
      <c r="BO33" s="280">
        <v>2</v>
      </c>
      <c r="BP33" s="280">
        <v>0</v>
      </c>
      <c r="BQ33" s="280">
        <v>0</v>
      </c>
      <c r="BR33" s="280">
        <f t="shared" si="26"/>
        <v>226</v>
      </c>
      <c r="BS33" s="280">
        <f t="shared" si="27"/>
        <v>0</v>
      </c>
      <c r="BT33" s="280">
        <f t="shared" si="28"/>
        <v>182</v>
      </c>
      <c r="BU33" s="280">
        <f t="shared" si="29"/>
        <v>6</v>
      </c>
      <c r="BV33" s="280">
        <f t="shared" si="30"/>
        <v>37</v>
      </c>
      <c r="BW33" s="280">
        <f t="shared" si="31"/>
        <v>0</v>
      </c>
      <c r="BX33" s="280">
        <f t="shared" si="32"/>
        <v>1</v>
      </c>
      <c r="BY33" s="284">
        <f t="shared" si="33"/>
        <v>217</v>
      </c>
      <c r="BZ33" s="280">
        <f t="shared" si="34"/>
        <v>0</v>
      </c>
      <c r="CA33" s="280">
        <f t="shared" si="35"/>
        <v>176</v>
      </c>
      <c r="CB33" s="280">
        <f t="shared" si="36"/>
        <v>5</v>
      </c>
      <c r="CC33" s="280">
        <f t="shared" si="37"/>
        <v>36</v>
      </c>
      <c r="CD33" s="280">
        <f t="shared" si="38"/>
        <v>0</v>
      </c>
      <c r="CE33" s="280">
        <f t="shared" si="39"/>
        <v>0</v>
      </c>
      <c r="CF33" s="284">
        <f t="shared" si="40"/>
        <v>9</v>
      </c>
      <c r="CG33" s="280">
        <f t="shared" si="41"/>
        <v>0</v>
      </c>
      <c r="CH33" s="280">
        <f t="shared" si="42"/>
        <v>6</v>
      </c>
      <c r="CI33" s="280">
        <f t="shared" si="43"/>
        <v>1</v>
      </c>
      <c r="CJ33" s="280">
        <f t="shared" si="44"/>
        <v>1</v>
      </c>
      <c r="CK33" s="280">
        <f t="shared" si="45"/>
        <v>0</v>
      </c>
      <c r="CL33" s="280">
        <f t="shared" si="46"/>
        <v>1</v>
      </c>
      <c r="CM33" s="280">
        <f t="shared" si="47"/>
        <v>22</v>
      </c>
      <c r="CN33" s="280">
        <f t="shared" si="48"/>
        <v>0</v>
      </c>
      <c r="CO33" s="280">
        <f t="shared" si="49"/>
        <v>20</v>
      </c>
      <c r="CP33" s="280">
        <f t="shared" si="50"/>
        <v>0</v>
      </c>
      <c r="CQ33" s="280">
        <f t="shared" si="51"/>
        <v>2</v>
      </c>
      <c r="CR33" s="280">
        <f t="shared" si="52"/>
        <v>0</v>
      </c>
      <c r="CS33" s="280">
        <f t="shared" si="53"/>
        <v>0</v>
      </c>
      <c r="CT33" s="284">
        <f t="shared" si="54"/>
        <v>0</v>
      </c>
      <c r="CU33" s="280">
        <f t="shared" si="55"/>
        <v>0</v>
      </c>
      <c r="CV33" s="280">
        <f t="shared" si="56"/>
        <v>0</v>
      </c>
      <c r="CW33" s="280">
        <f t="shared" si="57"/>
        <v>0</v>
      </c>
      <c r="CX33" s="280">
        <f t="shared" si="58"/>
        <v>0</v>
      </c>
      <c r="CY33" s="280">
        <f t="shared" si="59"/>
        <v>0</v>
      </c>
      <c r="CZ33" s="280">
        <f t="shared" si="60"/>
        <v>0</v>
      </c>
      <c r="DA33" s="284">
        <f t="shared" si="61"/>
        <v>22</v>
      </c>
      <c r="DB33" s="280">
        <f t="shared" si="62"/>
        <v>0</v>
      </c>
      <c r="DC33" s="280">
        <f t="shared" si="63"/>
        <v>20</v>
      </c>
      <c r="DD33" s="280">
        <f t="shared" si="64"/>
        <v>0</v>
      </c>
      <c r="DE33" s="280">
        <f t="shared" si="65"/>
        <v>2</v>
      </c>
      <c r="DF33" s="280">
        <f t="shared" si="66"/>
        <v>0</v>
      </c>
      <c r="DG33" s="280">
        <f t="shared" si="67"/>
        <v>0</v>
      </c>
      <c r="DH33" s="280">
        <v>0</v>
      </c>
      <c r="DI33" s="284">
        <f t="shared" si="68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ht="12" customHeight="1">
      <c r="A34" s="282" t="s">
        <v>193</v>
      </c>
      <c r="B34" s="283" t="s">
        <v>575</v>
      </c>
      <c r="C34" s="282" t="s">
        <v>622</v>
      </c>
      <c r="D34" s="284">
        <f t="shared" si="8"/>
        <v>1687</v>
      </c>
      <c r="E34" s="280">
        <f t="shared" si="9"/>
        <v>1148</v>
      </c>
      <c r="F34" s="280">
        <f t="shared" si="10"/>
        <v>0</v>
      </c>
      <c r="G34" s="280">
        <v>0</v>
      </c>
      <c r="H34" s="280">
        <v>0</v>
      </c>
      <c r="I34" s="280">
        <v>0</v>
      </c>
      <c r="J34" s="280">
        <f t="shared" si="11"/>
        <v>943</v>
      </c>
      <c r="K34" s="280">
        <v>0</v>
      </c>
      <c r="L34" s="280">
        <v>943</v>
      </c>
      <c r="M34" s="280">
        <v>0</v>
      </c>
      <c r="N34" s="280">
        <f t="shared" si="12"/>
        <v>4</v>
      </c>
      <c r="O34" s="280">
        <v>0</v>
      </c>
      <c r="P34" s="280">
        <v>4</v>
      </c>
      <c r="Q34" s="280">
        <v>0</v>
      </c>
      <c r="R34" s="280">
        <f t="shared" si="13"/>
        <v>201</v>
      </c>
      <c r="S34" s="280">
        <v>0</v>
      </c>
      <c r="T34" s="280">
        <v>201</v>
      </c>
      <c r="U34" s="280">
        <v>0</v>
      </c>
      <c r="V34" s="280">
        <f t="shared" si="14"/>
        <v>0</v>
      </c>
      <c r="W34" s="280">
        <v>0</v>
      </c>
      <c r="X34" s="280">
        <v>0</v>
      </c>
      <c r="Y34" s="280">
        <v>0</v>
      </c>
      <c r="Z34" s="280">
        <f t="shared" si="15"/>
        <v>0</v>
      </c>
      <c r="AA34" s="280">
        <v>0</v>
      </c>
      <c r="AB34" s="280">
        <v>0</v>
      </c>
      <c r="AC34" s="280">
        <v>0</v>
      </c>
      <c r="AD34" s="280">
        <f t="shared" si="16"/>
        <v>210</v>
      </c>
      <c r="AE34" s="280">
        <f t="shared" si="17"/>
        <v>0</v>
      </c>
      <c r="AF34" s="280">
        <v>0</v>
      </c>
      <c r="AG34" s="280">
        <v>0</v>
      </c>
      <c r="AH34" s="280">
        <v>0</v>
      </c>
      <c r="AI34" s="280">
        <f t="shared" si="18"/>
        <v>201</v>
      </c>
      <c r="AJ34" s="280">
        <v>0</v>
      </c>
      <c r="AK34" s="280">
        <v>0</v>
      </c>
      <c r="AL34" s="280">
        <v>201</v>
      </c>
      <c r="AM34" s="280">
        <f t="shared" si="19"/>
        <v>0</v>
      </c>
      <c r="AN34" s="280">
        <v>0</v>
      </c>
      <c r="AO34" s="280">
        <v>0</v>
      </c>
      <c r="AP34" s="280">
        <v>0</v>
      </c>
      <c r="AQ34" s="280">
        <f t="shared" si="20"/>
        <v>9</v>
      </c>
      <c r="AR34" s="280">
        <v>0</v>
      </c>
      <c r="AS34" s="280">
        <v>0</v>
      </c>
      <c r="AT34" s="280">
        <v>9</v>
      </c>
      <c r="AU34" s="280">
        <f t="shared" si="21"/>
        <v>0</v>
      </c>
      <c r="AV34" s="280">
        <v>0</v>
      </c>
      <c r="AW34" s="280">
        <v>0</v>
      </c>
      <c r="AX34" s="280">
        <v>0</v>
      </c>
      <c r="AY34" s="280">
        <f t="shared" si="22"/>
        <v>0</v>
      </c>
      <c r="AZ34" s="280">
        <v>0</v>
      </c>
      <c r="BA34" s="280">
        <v>0</v>
      </c>
      <c r="BB34" s="280">
        <v>0</v>
      </c>
      <c r="BC34" s="284">
        <f t="shared" si="23"/>
        <v>329</v>
      </c>
      <c r="BD34" s="284">
        <f t="shared" si="24"/>
        <v>122</v>
      </c>
      <c r="BE34" s="280">
        <v>0</v>
      </c>
      <c r="BF34" s="280">
        <v>67</v>
      </c>
      <c r="BG34" s="280">
        <v>27</v>
      </c>
      <c r="BH34" s="280">
        <v>22</v>
      </c>
      <c r="BI34" s="280">
        <v>0</v>
      </c>
      <c r="BJ34" s="280">
        <v>6</v>
      </c>
      <c r="BK34" s="284">
        <f t="shared" si="25"/>
        <v>207</v>
      </c>
      <c r="BL34" s="280">
        <v>0</v>
      </c>
      <c r="BM34" s="280">
        <v>201</v>
      </c>
      <c r="BN34" s="280">
        <v>0</v>
      </c>
      <c r="BO34" s="280">
        <v>6</v>
      </c>
      <c r="BP34" s="280">
        <v>0</v>
      </c>
      <c r="BQ34" s="280">
        <v>0</v>
      </c>
      <c r="BR34" s="280">
        <f t="shared" si="26"/>
        <v>1270</v>
      </c>
      <c r="BS34" s="280">
        <f t="shared" si="27"/>
        <v>0</v>
      </c>
      <c r="BT34" s="280">
        <f t="shared" si="28"/>
        <v>1010</v>
      </c>
      <c r="BU34" s="280">
        <f t="shared" si="29"/>
        <v>31</v>
      </c>
      <c r="BV34" s="280">
        <f t="shared" si="30"/>
        <v>223</v>
      </c>
      <c r="BW34" s="280">
        <f t="shared" si="31"/>
        <v>0</v>
      </c>
      <c r="BX34" s="280">
        <f t="shared" si="32"/>
        <v>6</v>
      </c>
      <c r="BY34" s="284">
        <f t="shared" si="33"/>
        <v>1148</v>
      </c>
      <c r="BZ34" s="280">
        <f t="shared" si="34"/>
        <v>0</v>
      </c>
      <c r="CA34" s="280">
        <f t="shared" si="35"/>
        <v>943</v>
      </c>
      <c r="CB34" s="280">
        <f t="shared" si="36"/>
        <v>4</v>
      </c>
      <c r="CC34" s="280">
        <f t="shared" si="37"/>
        <v>201</v>
      </c>
      <c r="CD34" s="280">
        <f t="shared" si="38"/>
        <v>0</v>
      </c>
      <c r="CE34" s="280">
        <f t="shared" si="39"/>
        <v>0</v>
      </c>
      <c r="CF34" s="284">
        <f t="shared" si="40"/>
        <v>122</v>
      </c>
      <c r="CG34" s="280">
        <f t="shared" si="41"/>
        <v>0</v>
      </c>
      <c r="CH34" s="280">
        <f t="shared" si="42"/>
        <v>67</v>
      </c>
      <c r="CI34" s="280">
        <f t="shared" si="43"/>
        <v>27</v>
      </c>
      <c r="CJ34" s="280">
        <f t="shared" si="44"/>
        <v>22</v>
      </c>
      <c r="CK34" s="280">
        <f t="shared" si="45"/>
        <v>0</v>
      </c>
      <c r="CL34" s="280">
        <f t="shared" si="46"/>
        <v>6</v>
      </c>
      <c r="CM34" s="280">
        <f t="shared" si="47"/>
        <v>417</v>
      </c>
      <c r="CN34" s="280">
        <f t="shared" si="48"/>
        <v>0</v>
      </c>
      <c r="CO34" s="280">
        <f t="shared" si="49"/>
        <v>402</v>
      </c>
      <c r="CP34" s="280">
        <f t="shared" si="50"/>
        <v>0</v>
      </c>
      <c r="CQ34" s="280">
        <f t="shared" si="51"/>
        <v>15</v>
      </c>
      <c r="CR34" s="280">
        <f t="shared" si="52"/>
        <v>0</v>
      </c>
      <c r="CS34" s="280">
        <f t="shared" si="53"/>
        <v>0</v>
      </c>
      <c r="CT34" s="284">
        <f t="shared" si="54"/>
        <v>210</v>
      </c>
      <c r="CU34" s="280">
        <f t="shared" si="55"/>
        <v>0</v>
      </c>
      <c r="CV34" s="280">
        <f t="shared" si="56"/>
        <v>201</v>
      </c>
      <c r="CW34" s="280">
        <f t="shared" si="57"/>
        <v>0</v>
      </c>
      <c r="CX34" s="280">
        <f t="shared" si="58"/>
        <v>9</v>
      </c>
      <c r="CY34" s="280">
        <f t="shared" si="59"/>
        <v>0</v>
      </c>
      <c r="CZ34" s="280">
        <f t="shared" si="60"/>
        <v>0</v>
      </c>
      <c r="DA34" s="284">
        <f t="shared" si="61"/>
        <v>207</v>
      </c>
      <c r="DB34" s="280">
        <f t="shared" si="62"/>
        <v>0</v>
      </c>
      <c r="DC34" s="280">
        <f t="shared" si="63"/>
        <v>201</v>
      </c>
      <c r="DD34" s="280">
        <f t="shared" si="64"/>
        <v>0</v>
      </c>
      <c r="DE34" s="280">
        <f t="shared" si="65"/>
        <v>6</v>
      </c>
      <c r="DF34" s="280">
        <f t="shared" si="66"/>
        <v>0</v>
      </c>
      <c r="DG34" s="280">
        <f t="shared" si="67"/>
        <v>0</v>
      </c>
      <c r="DH34" s="280">
        <v>0</v>
      </c>
      <c r="DI34" s="284">
        <f t="shared" si="68"/>
        <v>1</v>
      </c>
      <c r="DJ34" s="280">
        <v>0</v>
      </c>
      <c r="DK34" s="280">
        <v>0</v>
      </c>
      <c r="DL34" s="280">
        <v>0</v>
      </c>
      <c r="DM34" s="280">
        <v>1</v>
      </c>
    </row>
    <row r="35" spans="1:117" ht="12" customHeight="1">
      <c r="A35" s="282" t="s">
        <v>193</v>
      </c>
      <c r="B35" s="283" t="s">
        <v>576</v>
      </c>
      <c r="C35" s="282" t="s">
        <v>623</v>
      </c>
      <c r="D35" s="284">
        <f t="shared" si="8"/>
        <v>1878</v>
      </c>
      <c r="E35" s="280">
        <f t="shared" si="9"/>
        <v>1377</v>
      </c>
      <c r="F35" s="280">
        <f t="shared" si="10"/>
        <v>0</v>
      </c>
      <c r="G35" s="280">
        <v>0</v>
      </c>
      <c r="H35" s="280">
        <v>0</v>
      </c>
      <c r="I35" s="280">
        <v>0</v>
      </c>
      <c r="J35" s="280">
        <f t="shared" si="11"/>
        <v>1208</v>
      </c>
      <c r="K35" s="280">
        <v>0</v>
      </c>
      <c r="L35" s="280">
        <v>1208</v>
      </c>
      <c r="M35" s="280">
        <v>0</v>
      </c>
      <c r="N35" s="280">
        <f t="shared" si="12"/>
        <v>26</v>
      </c>
      <c r="O35" s="280">
        <v>0</v>
      </c>
      <c r="P35" s="280">
        <v>26</v>
      </c>
      <c r="Q35" s="280">
        <v>0</v>
      </c>
      <c r="R35" s="280">
        <f t="shared" si="13"/>
        <v>128</v>
      </c>
      <c r="S35" s="280">
        <v>0</v>
      </c>
      <c r="T35" s="280">
        <v>128</v>
      </c>
      <c r="U35" s="280">
        <v>0</v>
      </c>
      <c r="V35" s="280">
        <f t="shared" si="14"/>
        <v>0</v>
      </c>
      <c r="W35" s="280">
        <v>0</v>
      </c>
      <c r="X35" s="280">
        <v>0</v>
      </c>
      <c r="Y35" s="280">
        <v>0</v>
      </c>
      <c r="Z35" s="280">
        <f t="shared" si="15"/>
        <v>15</v>
      </c>
      <c r="AA35" s="280">
        <v>0</v>
      </c>
      <c r="AB35" s="280">
        <v>15</v>
      </c>
      <c r="AC35" s="280">
        <v>0</v>
      </c>
      <c r="AD35" s="280">
        <f t="shared" si="16"/>
        <v>333</v>
      </c>
      <c r="AE35" s="280">
        <f t="shared" si="17"/>
        <v>0</v>
      </c>
      <c r="AF35" s="280">
        <v>0</v>
      </c>
      <c r="AG35" s="280">
        <v>0</v>
      </c>
      <c r="AH35" s="280">
        <v>0</v>
      </c>
      <c r="AI35" s="280">
        <f t="shared" si="18"/>
        <v>316</v>
      </c>
      <c r="AJ35" s="280">
        <v>0</v>
      </c>
      <c r="AK35" s="280">
        <v>0</v>
      </c>
      <c r="AL35" s="280">
        <v>316</v>
      </c>
      <c r="AM35" s="280">
        <f t="shared" si="19"/>
        <v>0</v>
      </c>
      <c r="AN35" s="280">
        <v>0</v>
      </c>
      <c r="AO35" s="280">
        <v>0</v>
      </c>
      <c r="AP35" s="280">
        <v>0</v>
      </c>
      <c r="AQ35" s="280">
        <f t="shared" si="20"/>
        <v>16</v>
      </c>
      <c r="AR35" s="280">
        <v>0</v>
      </c>
      <c r="AS35" s="280">
        <v>0</v>
      </c>
      <c r="AT35" s="280">
        <v>16</v>
      </c>
      <c r="AU35" s="280">
        <f t="shared" si="21"/>
        <v>0</v>
      </c>
      <c r="AV35" s="280">
        <v>0</v>
      </c>
      <c r="AW35" s="280">
        <v>0</v>
      </c>
      <c r="AX35" s="280">
        <v>0</v>
      </c>
      <c r="AY35" s="280">
        <f t="shared" si="22"/>
        <v>1</v>
      </c>
      <c r="AZ35" s="280">
        <v>0</v>
      </c>
      <c r="BA35" s="280">
        <v>0</v>
      </c>
      <c r="BB35" s="280">
        <v>1</v>
      </c>
      <c r="BC35" s="284">
        <f t="shared" si="23"/>
        <v>168</v>
      </c>
      <c r="BD35" s="284">
        <f t="shared" si="24"/>
        <v>118</v>
      </c>
      <c r="BE35" s="280">
        <v>0</v>
      </c>
      <c r="BF35" s="280">
        <v>91</v>
      </c>
      <c r="BG35" s="280">
        <v>0</v>
      </c>
      <c r="BH35" s="280">
        <v>1</v>
      </c>
      <c r="BI35" s="280">
        <v>0</v>
      </c>
      <c r="BJ35" s="280">
        <v>26</v>
      </c>
      <c r="BK35" s="284">
        <f t="shared" si="25"/>
        <v>50</v>
      </c>
      <c r="BL35" s="280">
        <v>0</v>
      </c>
      <c r="BM35" s="280">
        <v>39</v>
      </c>
      <c r="BN35" s="280">
        <v>0</v>
      </c>
      <c r="BO35" s="280">
        <v>0</v>
      </c>
      <c r="BP35" s="280">
        <v>0</v>
      </c>
      <c r="BQ35" s="280">
        <v>11</v>
      </c>
      <c r="BR35" s="280">
        <f t="shared" si="26"/>
        <v>1495</v>
      </c>
      <c r="BS35" s="280">
        <f t="shared" si="27"/>
        <v>0</v>
      </c>
      <c r="BT35" s="280">
        <f t="shared" si="28"/>
        <v>1299</v>
      </c>
      <c r="BU35" s="280">
        <f t="shared" si="29"/>
        <v>26</v>
      </c>
      <c r="BV35" s="280">
        <f t="shared" si="30"/>
        <v>129</v>
      </c>
      <c r="BW35" s="280">
        <f t="shared" si="31"/>
        <v>0</v>
      </c>
      <c r="BX35" s="280">
        <f t="shared" si="32"/>
        <v>41</v>
      </c>
      <c r="BY35" s="284">
        <f t="shared" si="33"/>
        <v>1377</v>
      </c>
      <c r="BZ35" s="280">
        <f t="shared" si="34"/>
        <v>0</v>
      </c>
      <c r="CA35" s="280">
        <f t="shared" si="35"/>
        <v>1208</v>
      </c>
      <c r="CB35" s="280">
        <f t="shared" si="36"/>
        <v>26</v>
      </c>
      <c r="CC35" s="280">
        <f t="shared" si="37"/>
        <v>128</v>
      </c>
      <c r="CD35" s="280">
        <f t="shared" si="38"/>
        <v>0</v>
      </c>
      <c r="CE35" s="280">
        <f t="shared" si="39"/>
        <v>15</v>
      </c>
      <c r="CF35" s="284">
        <f t="shared" si="40"/>
        <v>118</v>
      </c>
      <c r="CG35" s="280">
        <f t="shared" si="41"/>
        <v>0</v>
      </c>
      <c r="CH35" s="280">
        <f t="shared" si="42"/>
        <v>91</v>
      </c>
      <c r="CI35" s="280">
        <f t="shared" si="43"/>
        <v>0</v>
      </c>
      <c r="CJ35" s="280">
        <f t="shared" si="44"/>
        <v>1</v>
      </c>
      <c r="CK35" s="280">
        <f t="shared" si="45"/>
        <v>0</v>
      </c>
      <c r="CL35" s="280">
        <f t="shared" si="46"/>
        <v>26</v>
      </c>
      <c r="CM35" s="280">
        <f t="shared" si="47"/>
        <v>383</v>
      </c>
      <c r="CN35" s="280">
        <f t="shared" si="48"/>
        <v>0</v>
      </c>
      <c r="CO35" s="280">
        <f t="shared" si="49"/>
        <v>355</v>
      </c>
      <c r="CP35" s="280">
        <f t="shared" si="50"/>
        <v>0</v>
      </c>
      <c r="CQ35" s="280">
        <f t="shared" si="51"/>
        <v>16</v>
      </c>
      <c r="CR35" s="280">
        <f t="shared" si="52"/>
        <v>0</v>
      </c>
      <c r="CS35" s="280">
        <f t="shared" si="53"/>
        <v>12</v>
      </c>
      <c r="CT35" s="284">
        <f t="shared" si="54"/>
        <v>333</v>
      </c>
      <c r="CU35" s="280">
        <f t="shared" si="55"/>
        <v>0</v>
      </c>
      <c r="CV35" s="280">
        <f t="shared" si="56"/>
        <v>316</v>
      </c>
      <c r="CW35" s="280">
        <f t="shared" si="57"/>
        <v>0</v>
      </c>
      <c r="CX35" s="280">
        <f t="shared" si="58"/>
        <v>16</v>
      </c>
      <c r="CY35" s="280">
        <f t="shared" si="59"/>
        <v>0</v>
      </c>
      <c r="CZ35" s="280">
        <f t="shared" si="60"/>
        <v>1</v>
      </c>
      <c r="DA35" s="284">
        <f t="shared" si="61"/>
        <v>50</v>
      </c>
      <c r="DB35" s="280">
        <f t="shared" si="62"/>
        <v>0</v>
      </c>
      <c r="DC35" s="280">
        <f t="shared" si="63"/>
        <v>39</v>
      </c>
      <c r="DD35" s="280">
        <f t="shared" si="64"/>
        <v>0</v>
      </c>
      <c r="DE35" s="280">
        <f t="shared" si="65"/>
        <v>0</v>
      </c>
      <c r="DF35" s="280">
        <f t="shared" si="66"/>
        <v>0</v>
      </c>
      <c r="DG35" s="280">
        <f t="shared" si="67"/>
        <v>11</v>
      </c>
      <c r="DH35" s="280">
        <v>0</v>
      </c>
      <c r="DI35" s="284">
        <f t="shared" si="68"/>
        <v>0</v>
      </c>
      <c r="DJ35" s="280">
        <v>0</v>
      </c>
      <c r="DK35" s="280">
        <v>0</v>
      </c>
      <c r="DL35" s="280">
        <v>0</v>
      </c>
      <c r="DM35" s="280">
        <v>0</v>
      </c>
    </row>
    <row r="36" spans="1:117" ht="12" customHeight="1">
      <c r="A36" s="282" t="s">
        <v>193</v>
      </c>
      <c r="B36" s="283" t="s">
        <v>577</v>
      </c>
      <c r="C36" s="282" t="s">
        <v>624</v>
      </c>
      <c r="D36" s="284">
        <f t="shared" si="8"/>
        <v>3259</v>
      </c>
      <c r="E36" s="280">
        <f t="shared" si="9"/>
        <v>1218</v>
      </c>
      <c r="F36" s="280">
        <f t="shared" si="10"/>
        <v>0</v>
      </c>
      <c r="G36" s="280">
        <v>0</v>
      </c>
      <c r="H36" s="280">
        <v>0</v>
      </c>
      <c r="I36" s="280">
        <v>0</v>
      </c>
      <c r="J36" s="280">
        <f t="shared" si="11"/>
        <v>1003</v>
      </c>
      <c r="K36" s="280">
        <v>0</v>
      </c>
      <c r="L36" s="280">
        <v>1003</v>
      </c>
      <c r="M36" s="280">
        <v>0</v>
      </c>
      <c r="N36" s="280">
        <f t="shared" si="12"/>
        <v>3</v>
      </c>
      <c r="O36" s="280">
        <v>0</v>
      </c>
      <c r="P36" s="280">
        <v>3</v>
      </c>
      <c r="Q36" s="280">
        <v>0</v>
      </c>
      <c r="R36" s="280">
        <f t="shared" si="13"/>
        <v>212</v>
      </c>
      <c r="S36" s="280">
        <v>0</v>
      </c>
      <c r="T36" s="280">
        <v>212</v>
      </c>
      <c r="U36" s="280">
        <v>0</v>
      </c>
      <c r="V36" s="280">
        <f t="shared" si="14"/>
        <v>0</v>
      </c>
      <c r="W36" s="280">
        <v>0</v>
      </c>
      <c r="X36" s="280">
        <v>0</v>
      </c>
      <c r="Y36" s="280">
        <v>0</v>
      </c>
      <c r="Z36" s="280">
        <f t="shared" si="15"/>
        <v>0</v>
      </c>
      <c r="AA36" s="280">
        <v>0</v>
      </c>
      <c r="AB36" s="280">
        <v>0</v>
      </c>
      <c r="AC36" s="280">
        <v>0</v>
      </c>
      <c r="AD36" s="280">
        <f t="shared" si="16"/>
        <v>1559</v>
      </c>
      <c r="AE36" s="280">
        <f t="shared" si="17"/>
        <v>0</v>
      </c>
      <c r="AF36" s="280">
        <v>0</v>
      </c>
      <c r="AG36" s="280">
        <v>0</v>
      </c>
      <c r="AH36" s="280">
        <v>0</v>
      </c>
      <c r="AI36" s="280">
        <f t="shared" si="18"/>
        <v>1460</v>
      </c>
      <c r="AJ36" s="280">
        <v>0</v>
      </c>
      <c r="AK36" s="280">
        <v>0</v>
      </c>
      <c r="AL36" s="280">
        <v>1460</v>
      </c>
      <c r="AM36" s="280">
        <f t="shared" si="19"/>
        <v>0</v>
      </c>
      <c r="AN36" s="280">
        <v>0</v>
      </c>
      <c r="AO36" s="280">
        <v>0</v>
      </c>
      <c r="AP36" s="280">
        <v>0</v>
      </c>
      <c r="AQ36" s="280">
        <f t="shared" si="20"/>
        <v>99</v>
      </c>
      <c r="AR36" s="280">
        <v>0</v>
      </c>
      <c r="AS36" s="280">
        <v>0</v>
      </c>
      <c r="AT36" s="280">
        <v>99</v>
      </c>
      <c r="AU36" s="280">
        <f t="shared" si="21"/>
        <v>0</v>
      </c>
      <c r="AV36" s="280">
        <v>0</v>
      </c>
      <c r="AW36" s="280">
        <v>0</v>
      </c>
      <c r="AX36" s="280">
        <v>0</v>
      </c>
      <c r="AY36" s="280">
        <f t="shared" si="22"/>
        <v>0</v>
      </c>
      <c r="AZ36" s="280">
        <v>0</v>
      </c>
      <c r="BA36" s="280">
        <v>0</v>
      </c>
      <c r="BB36" s="280">
        <v>0</v>
      </c>
      <c r="BC36" s="284">
        <f t="shared" si="23"/>
        <v>482</v>
      </c>
      <c r="BD36" s="284">
        <f t="shared" si="24"/>
        <v>183</v>
      </c>
      <c r="BE36" s="280">
        <v>0</v>
      </c>
      <c r="BF36" s="280">
        <v>65</v>
      </c>
      <c r="BG36" s="280">
        <v>78</v>
      </c>
      <c r="BH36" s="280">
        <v>25</v>
      </c>
      <c r="BI36" s="280">
        <v>0</v>
      </c>
      <c r="BJ36" s="280">
        <v>15</v>
      </c>
      <c r="BK36" s="284">
        <f t="shared" si="25"/>
        <v>299</v>
      </c>
      <c r="BL36" s="280">
        <v>0</v>
      </c>
      <c r="BM36" s="280">
        <v>208</v>
      </c>
      <c r="BN36" s="280">
        <v>0</v>
      </c>
      <c r="BO36" s="280">
        <v>91</v>
      </c>
      <c r="BP36" s="280">
        <v>0</v>
      </c>
      <c r="BQ36" s="280">
        <v>0</v>
      </c>
      <c r="BR36" s="280">
        <f t="shared" si="26"/>
        <v>1401</v>
      </c>
      <c r="BS36" s="280">
        <f t="shared" si="27"/>
        <v>0</v>
      </c>
      <c r="BT36" s="280">
        <f t="shared" si="28"/>
        <v>1068</v>
      </c>
      <c r="BU36" s="280">
        <f t="shared" si="29"/>
        <v>81</v>
      </c>
      <c r="BV36" s="280">
        <f t="shared" si="30"/>
        <v>237</v>
      </c>
      <c r="BW36" s="280">
        <f t="shared" si="31"/>
        <v>0</v>
      </c>
      <c r="BX36" s="280">
        <f t="shared" si="32"/>
        <v>15</v>
      </c>
      <c r="BY36" s="284">
        <f t="shared" si="33"/>
        <v>1218</v>
      </c>
      <c r="BZ36" s="280">
        <f t="shared" si="34"/>
        <v>0</v>
      </c>
      <c r="CA36" s="280">
        <f t="shared" si="35"/>
        <v>1003</v>
      </c>
      <c r="CB36" s="280">
        <f t="shared" si="36"/>
        <v>3</v>
      </c>
      <c r="CC36" s="280">
        <f t="shared" si="37"/>
        <v>212</v>
      </c>
      <c r="CD36" s="280">
        <f t="shared" si="38"/>
        <v>0</v>
      </c>
      <c r="CE36" s="280">
        <f t="shared" si="39"/>
        <v>0</v>
      </c>
      <c r="CF36" s="284">
        <f t="shared" si="40"/>
        <v>183</v>
      </c>
      <c r="CG36" s="280">
        <f t="shared" si="41"/>
        <v>0</v>
      </c>
      <c r="CH36" s="280">
        <f t="shared" si="42"/>
        <v>65</v>
      </c>
      <c r="CI36" s="280">
        <f t="shared" si="43"/>
        <v>78</v>
      </c>
      <c r="CJ36" s="280">
        <f t="shared" si="44"/>
        <v>25</v>
      </c>
      <c r="CK36" s="280">
        <f t="shared" si="45"/>
        <v>0</v>
      </c>
      <c r="CL36" s="280">
        <f t="shared" si="46"/>
        <v>15</v>
      </c>
      <c r="CM36" s="280">
        <f t="shared" si="47"/>
        <v>1858</v>
      </c>
      <c r="CN36" s="280">
        <f t="shared" si="48"/>
        <v>0</v>
      </c>
      <c r="CO36" s="280">
        <f t="shared" si="49"/>
        <v>1668</v>
      </c>
      <c r="CP36" s="280">
        <f t="shared" si="50"/>
        <v>0</v>
      </c>
      <c r="CQ36" s="280">
        <f t="shared" si="51"/>
        <v>190</v>
      </c>
      <c r="CR36" s="280">
        <f t="shared" si="52"/>
        <v>0</v>
      </c>
      <c r="CS36" s="280">
        <f t="shared" si="53"/>
        <v>0</v>
      </c>
      <c r="CT36" s="284">
        <f t="shared" si="54"/>
        <v>1559</v>
      </c>
      <c r="CU36" s="280">
        <f t="shared" si="55"/>
        <v>0</v>
      </c>
      <c r="CV36" s="280">
        <f t="shared" si="56"/>
        <v>1460</v>
      </c>
      <c r="CW36" s="280">
        <f t="shared" si="57"/>
        <v>0</v>
      </c>
      <c r="CX36" s="280">
        <f t="shared" si="58"/>
        <v>99</v>
      </c>
      <c r="CY36" s="280">
        <f t="shared" si="59"/>
        <v>0</v>
      </c>
      <c r="CZ36" s="280">
        <f t="shared" si="60"/>
        <v>0</v>
      </c>
      <c r="DA36" s="284">
        <f t="shared" si="61"/>
        <v>299</v>
      </c>
      <c r="DB36" s="280">
        <f t="shared" si="62"/>
        <v>0</v>
      </c>
      <c r="DC36" s="280">
        <f t="shared" si="63"/>
        <v>208</v>
      </c>
      <c r="DD36" s="280">
        <f t="shared" si="64"/>
        <v>0</v>
      </c>
      <c r="DE36" s="280">
        <f t="shared" si="65"/>
        <v>91</v>
      </c>
      <c r="DF36" s="280">
        <f t="shared" si="66"/>
        <v>0</v>
      </c>
      <c r="DG36" s="280">
        <f t="shared" si="67"/>
        <v>0</v>
      </c>
      <c r="DH36" s="280">
        <v>0</v>
      </c>
      <c r="DI36" s="284">
        <f t="shared" si="68"/>
        <v>2</v>
      </c>
      <c r="DJ36" s="280">
        <v>0</v>
      </c>
      <c r="DK36" s="280">
        <v>0</v>
      </c>
      <c r="DL36" s="280">
        <v>0</v>
      </c>
      <c r="DM36" s="280">
        <v>2</v>
      </c>
    </row>
    <row r="37" spans="1:117" ht="12" customHeight="1">
      <c r="A37" s="282" t="s">
        <v>193</v>
      </c>
      <c r="B37" s="283" t="s">
        <v>578</v>
      </c>
      <c r="C37" s="282" t="s">
        <v>625</v>
      </c>
      <c r="D37" s="284">
        <f t="shared" si="8"/>
        <v>4384</v>
      </c>
      <c r="E37" s="280">
        <f t="shared" si="9"/>
        <v>3462</v>
      </c>
      <c r="F37" s="280">
        <f t="shared" si="10"/>
        <v>0</v>
      </c>
      <c r="G37" s="280">
        <v>0</v>
      </c>
      <c r="H37" s="280">
        <v>0</v>
      </c>
      <c r="I37" s="280">
        <v>0</v>
      </c>
      <c r="J37" s="280">
        <f t="shared" si="11"/>
        <v>2862</v>
      </c>
      <c r="K37" s="280">
        <v>0</v>
      </c>
      <c r="L37" s="280">
        <v>2862</v>
      </c>
      <c r="M37" s="280">
        <v>0</v>
      </c>
      <c r="N37" s="280">
        <f t="shared" si="12"/>
        <v>0</v>
      </c>
      <c r="O37" s="280">
        <v>0</v>
      </c>
      <c r="P37" s="280">
        <v>0</v>
      </c>
      <c r="Q37" s="280">
        <v>0</v>
      </c>
      <c r="R37" s="280">
        <f t="shared" si="13"/>
        <v>470</v>
      </c>
      <c r="S37" s="280">
        <v>0</v>
      </c>
      <c r="T37" s="280">
        <v>470</v>
      </c>
      <c r="U37" s="280">
        <v>0</v>
      </c>
      <c r="V37" s="280">
        <f t="shared" si="14"/>
        <v>0</v>
      </c>
      <c r="W37" s="280">
        <v>0</v>
      </c>
      <c r="X37" s="280">
        <v>0</v>
      </c>
      <c r="Y37" s="280">
        <v>0</v>
      </c>
      <c r="Z37" s="280">
        <f t="shared" si="15"/>
        <v>130</v>
      </c>
      <c r="AA37" s="280">
        <v>0</v>
      </c>
      <c r="AB37" s="280">
        <v>130</v>
      </c>
      <c r="AC37" s="280">
        <v>0</v>
      </c>
      <c r="AD37" s="280">
        <f t="shared" si="16"/>
        <v>797</v>
      </c>
      <c r="AE37" s="280">
        <f t="shared" si="17"/>
        <v>0</v>
      </c>
      <c r="AF37" s="280">
        <v>0</v>
      </c>
      <c r="AG37" s="280">
        <v>0</v>
      </c>
      <c r="AH37" s="280">
        <v>0</v>
      </c>
      <c r="AI37" s="280">
        <f t="shared" si="18"/>
        <v>797</v>
      </c>
      <c r="AJ37" s="280">
        <v>0</v>
      </c>
      <c r="AK37" s="280">
        <v>0</v>
      </c>
      <c r="AL37" s="280">
        <v>797</v>
      </c>
      <c r="AM37" s="280">
        <f t="shared" si="19"/>
        <v>0</v>
      </c>
      <c r="AN37" s="280">
        <v>0</v>
      </c>
      <c r="AO37" s="280">
        <v>0</v>
      </c>
      <c r="AP37" s="280">
        <v>0</v>
      </c>
      <c r="AQ37" s="280">
        <f t="shared" si="20"/>
        <v>0</v>
      </c>
      <c r="AR37" s="280">
        <v>0</v>
      </c>
      <c r="AS37" s="280">
        <v>0</v>
      </c>
      <c r="AT37" s="280">
        <v>0</v>
      </c>
      <c r="AU37" s="280">
        <f t="shared" si="21"/>
        <v>0</v>
      </c>
      <c r="AV37" s="280">
        <v>0</v>
      </c>
      <c r="AW37" s="280">
        <v>0</v>
      </c>
      <c r="AX37" s="280">
        <v>0</v>
      </c>
      <c r="AY37" s="280">
        <f t="shared" si="22"/>
        <v>0</v>
      </c>
      <c r="AZ37" s="280">
        <v>0</v>
      </c>
      <c r="BA37" s="280">
        <v>0</v>
      </c>
      <c r="BB37" s="280">
        <v>0</v>
      </c>
      <c r="BC37" s="284">
        <f t="shared" si="23"/>
        <v>125</v>
      </c>
      <c r="BD37" s="284">
        <f t="shared" si="24"/>
        <v>73</v>
      </c>
      <c r="BE37" s="280">
        <v>0</v>
      </c>
      <c r="BF37" s="280">
        <v>63</v>
      </c>
      <c r="BG37" s="280">
        <v>0</v>
      </c>
      <c r="BH37" s="280">
        <v>8</v>
      </c>
      <c r="BI37" s="280">
        <v>0</v>
      </c>
      <c r="BJ37" s="280">
        <v>2</v>
      </c>
      <c r="BK37" s="284">
        <f t="shared" si="25"/>
        <v>52</v>
      </c>
      <c r="BL37" s="280">
        <v>0</v>
      </c>
      <c r="BM37" s="280">
        <v>52</v>
      </c>
      <c r="BN37" s="280">
        <v>0</v>
      </c>
      <c r="BO37" s="280">
        <v>0</v>
      </c>
      <c r="BP37" s="280">
        <v>0</v>
      </c>
      <c r="BQ37" s="280">
        <v>0</v>
      </c>
      <c r="BR37" s="280">
        <f t="shared" si="26"/>
        <v>3535</v>
      </c>
      <c r="BS37" s="280">
        <f t="shared" si="27"/>
        <v>0</v>
      </c>
      <c r="BT37" s="280">
        <f t="shared" si="28"/>
        <v>2925</v>
      </c>
      <c r="BU37" s="280">
        <f t="shared" si="29"/>
        <v>0</v>
      </c>
      <c r="BV37" s="280">
        <f t="shared" si="30"/>
        <v>478</v>
      </c>
      <c r="BW37" s="280">
        <f t="shared" si="31"/>
        <v>0</v>
      </c>
      <c r="BX37" s="280">
        <f t="shared" si="32"/>
        <v>132</v>
      </c>
      <c r="BY37" s="284">
        <f t="shared" si="33"/>
        <v>3462</v>
      </c>
      <c r="BZ37" s="280">
        <f t="shared" si="34"/>
        <v>0</v>
      </c>
      <c r="CA37" s="280">
        <f t="shared" si="35"/>
        <v>2862</v>
      </c>
      <c r="CB37" s="280">
        <f t="shared" si="36"/>
        <v>0</v>
      </c>
      <c r="CC37" s="280">
        <f t="shared" si="37"/>
        <v>470</v>
      </c>
      <c r="CD37" s="280">
        <f t="shared" si="38"/>
        <v>0</v>
      </c>
      <c r="CE37" s="280">
        <f t="shared" si="39"/>
        <v>130</v>
      </c>
      <c r="CF37" s="284">
        <f t="shared" si="40"/>
        <v>73</v>
      </c>
      <c r="CG37" s="280">
        <f t="shared" si="41"/>
        <v>0</v>
      </c>
      <c r="CH37" s="280">
        <f t="shared" si="42"/>
        <v>63</v>
      </c>
      <c r="CI37" s="280">
        <f t="shared" si="43"/>
        <v>0</v>
      </c>
      <c r="CJ37" s="280">
        <f t="shared" si="44"/>
        <v>8</v>
      </c>
      <c r="CK37" s="280">
        <f t="shared" si="45"/>
        <v>0</v>
      </c>
      <c r="CL37" s="280">
        <f t="shared" si="46"/>
        <v>2</v>
      </c>
      <c r="CM37" s="280">
        <f t="shared" si="47"/>
        <v>849</v>
      </c>
      <c r="CN37" s="280">
        <f t="shared" si="48"/>
        <v>0</v>
      </c>
      <c r="CO37" s="280">
        <f t="shared" si="49"/>
        <v>849</v>
      </c>
      <c r="CP37" s="280">
        <f t="shared" si="50"/>
        <v>0</v>
      </c>
      <c r="CQ37" s="280">
        <f t="shared" si="51"/>
        <v>0</v>
      </c>
      <c r="CR37" s="280">
        <f t="shared" si="52"/>
        <v>0</v>
      </c>
      <c r="CS37" s="280">
        <f t="shared" si="53"/>
        <v>0</v>
      </c>
      <c r="CT37" s="284">
        <f t="shared" si="54"/>
        <v>797</v>
      </c>
      <c r="CU37" s="280">
        <f t="shared" si="55"/>
        <v>0</v>
      </c>
      <c r="CV37" s="280">
        <f t="shared" si="56"/>
        <v>797</v>
      </c>
      <c r="CW37" s="280">
        <f t="shared" si="57"/>
        <v>0</v>
      </c>
      <c r="CX37" s="280">
        <f t="shared" si="58"/>
        <v>0</v>
      </c>
      <c r="CY37" s="280">
        <f t="shared" si="59"/>
        <v>0</v>
      </c>
      <c r="CZ37" s="280">
        <f t="shared" si="60"/>
        <v>0</v>
      </c>
      <c r="DA37" s="284">
        <f t="shared" si="61"/>
        <v>52</v>
      </c>
      <c r="DB37" s="280">
        <f t="shared" si="62"/>
        <v>0</v>
      </c>
      <c r="DC37" s="280">
        <f t="shared" si="63"/>
        <v>52</v>
      </c>
      <c r="DD37" s="280">
        <f t="shared" si="64"/>
        <v>0</v>
      </c>
      <c r="DE37" s="280">
        <f t="shared" si="65"/>
        <v>0</v>
      </c>
      <c r="DF37" s="280">
        <f t="shared" si="66"/>
        <v>0</v>
      </c>
      <c r="DG37" s="280">
        <f t="shared" si="67"/>
        <v>0</v>
      </c>
      <c r="DH37" s="280">
        <v>0</v>
      </c>
      <c r="DI37" s="284">
        <f t="shared" si="68"/>
        <v>0</v>
      </c>
      <c r="DJ37" s="280">
        <v>0</v>
      </c>
      <c r="DK37" s="280">
        <v>0</v>
      </c>
      <c r="DL37" s="280">
        <v>0</v>
      </c>
      <c r="DM37" s="280">
        <v>0</v>
      </c>
    </row>
    <row r="38" spans="1:117" ht="12" customHeight="1">
      <c r="A38" s="282" t="s">
        <v>193</v>
      </c>
      <c r="B38" s="283" t="s">
        <v>579</v>
      </c>
      <c r="C38" s="282" t="s">
        <v>626</v>
      </c>
      <c r="D38" s="284">
        <f t="shared" si="8"/>
        <v>4127</v>
      </c>
      <c r="E38" s="280">
        <f t="shared" si="9"/>
        <v>1766</v>
      </c>
      <c r="F38" s="280">
        <f t="shared" si="10"/>
        <v>0</v>
      </c>
      <c r="G38" s="280">
        <v>0</v>
      </c>
      <c r="H38" s="280">
        <v>0</v>
      </c>
      <c r="I38" s="280">
        <v>0</v>
      </c>
      <c r="J38" s="280">
        <f t="shared" si="11"/>
        <v>1589</v>
      </c>
      <c r="K38" s="280">
        <v>0</v>
      </c>
      <c r="L38" s="280">
        <v>1589</v>
      </c>
      <c r="M38" s="280">
        <v>0</v>
      </c>
      <c r="N38" s="280">
        <f t="shared" si="12"/>
        <v>46</v>
      </c>
      <c r="O38" s="280">
        <v>0</v>
      </c>
      <c r="P38" s="280">
        <v>46</v>
      </c>
      <c r="Q38" s="280">
        <v>0</v>
      </c>
      <c r="R38" s="280">
        <f t="shared" si="13"/>
        <v>82</v>
      </c>
      <c r="S38" s="280">
        <v>0</v>
      </c>
      <c r="T38" s="280">
        <v>82</v>
      </c>
      <c r="U38" s="280">
        <v>0</v>
      </c>
      <c r="V38" s="280">
        <f t="shared" si="14"/>
        <v>0</v>
      </c>
      <c r="W38" s="280">
        <v>0</v>
      </c>
      <c r="X38" s="280">
        <v>0</v>
      </c>
      <c r="Y38" s="280">
        <v>0</v>
      </c>
      <c r="Z38" s="280">
        <f t="shared" si="15"/>
        <v>49</v>
      </c>
      <c r="AA38" s="280">
        <v>0</v>
      </c>
      <c r="AB38" s="280">
        <v>49</v>
      </c>
      <c r="AC38" s="280">
        <v>0</v>
      </c>
      <c r="AD38" s="280">
        <f t="shared" si="16"/>
        <v>2194</v>
      </c>
      <c r="AE38" s="280">
        <f t="shared" si="17"/>
        <v>0</v>
      </c>
      <c r="AF38" s="280">
        <v>0</v>
      </c>
      <c r="AG38" s="280">
        <v>0</v>
      </c>
      <c r="AH38" s="280">
        <v>0</v>
      </c>
      <c r="AI38" s="280">
        <f t="shared" si="18"/>
        <v>2180</v>
      </c>
      <c r="AJ38" s="280">
        <v>0</v>
      </c>
      <c r="AK38" s="280">
        <v>0</v>
      </c>
      <c r="AL38" s="280">
        <v>2180</v>
      </c>
      <c r="AM38" s="280">
        <f t="shared" si="19"/>
        <v>0</v>
      </c>
      <c r="AN38" s="280">
        <v>0</v>
      </c>
      <c r="AO38" s="280">
        <v>0</v>
      </c>
      <c r="AP38" s="280">
        <v>0</v>
      </c>
      <c r="AQ38" s="280">
        <f t="shared" si="20"/>
        <v>14</v>
      </c>
      <c r="AR38" s="280">
        <v>0</v>
      </c>
      <c r="AS38" s="280">
        <v>0</v>
      </c>
      <c r="AT38" s="280">
        <v>14</v>
      </c>
      <c r="AU38" s="280">
        <f t="shared" si="21"/>
        <v>0</v>
      </c>
      <c r="AV38" s="280">
        <v>0</v>
      </c>
      <c r="AW38" s="280">
        <v>0</v>
      </c>
      <c r="AX38" s="280">
        <v>0</v>
      </c>
      <c r="AY38" s="280">
        <f t="shared" si="22"/>
        <v>0</v>
      </c>
      <c r="AZ38" s="280">
        <v>0</v>
      </c>
      <c r="BA38" s="280">
        <v>0</v>
      </c>
      <c r="BB38" s="280">
        <v>0</v>
      </c>
      <c r="BC38" s="284">
        <f t="shared" si="23"/>
        <v>167</v>
      </c>
      <c r="BD38" s="284">
        <f t="shared" si="24"/>
        <v>118</v>
      </c>
      <c r="BE38" s="280">
        <v>0</v>
      </c>
      <c r="BF38" s="280">
        <v>68</v>
      </c>
      <c r="BG38" s="280">
        <v>0</v>
      </c>
      <c r="BH38" s="280">
        <v>1</v>
      </c>
      <c r="BI38" s="280">
        <v>0</v>
      </c>
      <c r="BJ38" s="280">
        <v>49</v>
      </c>
      <c r="BK38" s="284">
        <f t="shared" si="25"/>
        <v>49</v>
      </c>
      <c r="BL38" s="280">
        <v>0</v>
      </c>
      <c r="BM38" s="280">
        <v>28</v>
      </c>
      <c r="BN38" s="280">
        <v>0</v>
      </c>
      <c r="BO38" s="280">
        <v>0</v>
      </c>
      <c r="BP38" s="280">
        <v>0</v>
      </c>
      <c r="BQ38" s="280">
        <v>21</v>
      </c>
      <c r="BR38" s="280">
        <f t="shared" si="26"/>
        <v>1884</v>
      </c>
      <c r="BS38" s="280">
        <f t="shared" si="27"/>
        <v>0</v>
      </c>
      <c r="BT38" s="280">
        <f t="shared" si="28"/>
        <v>1657</v>
      </c>
      <c r="BU38" s="280">
        <f t="shared" si="29"/>
        <v>46</v>
      </c>
      <c r="BV38" s="280">
        <f t="shared" si="30"/>
        <v>83</v>
      </c>
      <c r="BW38" s="280">
        <f t="shared" si="31"/>
        <v>0</v>
      </c>
      <c r="BX38" s="280">
        <f t="shared" si="32"/>
        <v>98</v>
      </c>
      <c r="BY38" s="284">
        <f t="shared" si="33"/>
        <v>1766</v>
      </c>
      <c r="BZ38" s="280">
        <f t="shared" si="34"/>
        <v>0</v>
      </c>
      <c r="CA38" s="280">
        <f t="shared" si="35"/>
        <v>1589</v>
      </c>
      <c r="CB38" s="280">
        <f t="shared" si="36"/>
        <v>46</v>
      </c>
      <c r="CC38" s="280">
        <f t="shared" si="37"/>
        <v>82</v>
      </c>
      <c r="CD38" s="280">
        <f t="shared" si="38"/>
        <v>0</v>
      </c>
      <c r="CE38" s="280">
        <f t="shared" si="39"/>
        <v>49</v>
      </c>
      <c r="CF38" s="284">
        <f t="shared" si="40"/>
        <v>118</v>
      </c>
      <c r="CG38" s="280">
        <f t="shared" si="41"/>
        <v>0</v>
      </c>
      <c r="CH38" s="280">
        <f t="shared" si="42"/>
        <v>68</v>
      </c>
      <c r="CI38" s="280">
        <f t="shared" si="43"/>
        <v>0</v>
      </c>
      <c r="CJ38" s="280">
        <f t="shared" si="44"/>
        <v>1</v>
      </c>
      <c r="CK38" s="280">
        <f t="shared" si="45"/>
        <v>0</v>
      </c>
      <c r="CL38" s="280">
        <f t="shared" si="46"/>
        <v>49</v>
      </c>
      <c r="CM38" s="280">
        <f t="shared" si="47"/>
        <v>2243</v>
      </c>
      <c r="CN38" s="280">
        <f t="shared" si="48"/>
        <v>0</v>
      </c>
      <c r="CO38" s="280">
        <f t="shared" si="49"/>
        <v>2208</v>
      </c>
      <c r="CP38" s="280">
        <f t="shared" si="50"/>
        <v>0</v>
      </c>
      <c r="CQ38" s="280">
        <f t="shared" si="51"/>
        <v>14</v>
      </c>
      <c r="CR38" s="280">
        <f t="shared" si="52"/>
        <v>0</v>
      </c>
      <c r="CS38" s="280">
        <f t="shared" si="53"/>
        <v>21</v>
      </c>
      <c r="CT38" s="284">
        <f t="shared" si="54"/>
        <v>2194</v>
      </c>
      <c r="CU38" s="280">
        <f t="shared" si="55"/>
        <v>0</v>
      </c>
      <c r="CV38" s="280">
        <f t="shared" si="56"/>
        <v>2180</v>
      </c>
      <c r="CW38" s="280">
        <f t="shared" si="57"/>
        <v>0</v>
      </c>
      <c r="CX38" s="280">
        <f t="shared" si="58"/>
        <v>14</v>
      </c>
      <c r="CY38" s="280">
        <f t="shared" si="59"/>
        <v>0</v>
      </c>
      <c r="CZ38" s="280">
        <f t="shared" si="60"/>
        <v>0</v>
      </c>
      <c r="DA38" s="284">
        <f t="shared" si="61"/>
        <v>49</v>
      </c>
      <c r="DB38" s="280">
        <f t="shared" si="62"/>
        <v>0</v>
      </c>
      <c r="DC38" s="280">
        <f t="shared" si="63"/>
        <v>28</v>
      </c>
      <c r="DD38" s="280">
        <f t="shared" si="64"/>
        <v>0</v>
      </c>
      <c r="DE38" s="280">
        <f t="shared" si="65"/>
        <v>0</v>
      </c>
      <c r="DF38" s="280">
        <f t="shared" si="66"/>
        <v>0</v>
      </c>
      <c r="DG38" s="280">
        <f t="shared" si="67"/>
        <v>21</v>
      </c>
      <c r="DH38" s="280">
        <v>0</v>
      </c>
      <c r="DI38" s="284">
        <f t="shared" si="68"/>
        <v>0</v>
      </c>
      <c r="DJ38" s="280">
        <v>0</v>
      </c>
      <c r="DK38" s="280">
        <v>0</v>
      </c>
      <c r="DL38" s="280">
        <v>0</v>
      </c>
      <c r="DM38" s="280">
        <v>0</v>
      </c>
    </row>
    <row r="39" spans="1:117" ht="12" customHeight="1">
      <c r="A39" s="282" t="s">
        <v>193</v>
      </c>
      <c r="B39" s="283" t="s">
        <v>580</v>
      </c>
      <c r="C39" s="282" t="s">
        <v>627</v>
      </c>
      <c r="D39" s="284">
        <f t="shared" si="8"/>
        <v>10231</v>
      </c>
      <c r="E39" s="280">
        <f t="shared" si="9"/>
        <v>6697</v>
      </c>
      <c r="F39" s="280">
        <f t="shared" si="10"/>
        <v>0</v>
      </c>
      <c r="G39" s="280">
        <v>0</v>
      </c>
      <c r="H39" s="280">
        <v>0</v>
      </c>
      <c r="I39" s="280">
        <v>0</v>
      </c>
      <c r="J39" s="280">
        <f t="shared" si="11"/>
        <v>6005</v>
      </c>
      <c r="K39" s="280">
        <v>0</v>
      </c>
      <c r="L39" s="280">
        <v>6005</v>
      </c>
      <c r="M39" s="280">
        <v>0</v>
      </c>
      <c r="N39" s="280">
        <f t="shared" si="12"/>
        <v>149</v>
      </c>
      <c r="O39" s="280">
        <v>0</v>
      </c>
      <c r="P39" s="280">
        <v>149</v>
      </c>
      <c r="Q39" s="280">
        <v>0</v>
      </c>
      <c r="R39" s="280">
        <f t="shared" si="13"/>
        <v>454</v>
      </c>
      <c r="S39" s="280">
        <v>0</v>
      </c>
      <c r="T39" s="280">
        <v>454</v>
      </c>
      <c r="U39" s="280">
        <v>0</v>
      </c>
      <c r="V39" s="280">
        <f t="shared" si="14"/>
        <v>0</v>
      </c>
      <c r="W39" s="280">
        <v>0</v>
      </c>
      <c r="X39" s="280">
        <v>0</v>
      </c>
      <c r="Y39" s="280">
        <v>0</v>
      </c>
      <c r="Z39" s="280">
        <f t="shared" si="15"/>
        <v>89</v>
      </c>
      <c r="AA39" s="280">
        <v>0</v>
      </c>
      <c r="AB39" s="280">
        <v>89</v>
      </c>
      <c r="AC39" s="280">
        <v>0</v>
      </c>
      <c r="AD39" s="280">
        <f t="shared" si="16"/>
        <v>2233</v>
      </c>
      <c r="AE39" s="280">
        <f t="shared" si="17"/>
        <v>0</v>
      </c>
      <c r="AF39" s="280">
        <v>0</v>
      </c>
      <c r="AG39" s="280">
        <v>0</v>
      </c>
      <c r="AH39" s="280">
        <v>0</v>
      </c>
      <c r="AI39" s="280">
        <f t="shared" si="18"/>
        <v>2126</v>
      </c>
      <c r="AJ39" s="280">
        <v>0</v>
      </c>
      <c r="AK39" s="280">
        <v>0</v>
      </c>
      <c r="AL39" s="280">
        <v>2126</v>
      </c>
      <c r="AM39" s="280">
        <f t="shared" si="19"/>
        <v>0</v>
      </c>
      <c r="AN39" s="280">
        <v>0</v>
      </c>
      <c r="AO39" s="280">
        <v>0</v>
      </c>
      <c r="AP39" s="280">
        <v>0</v>
      </c>
      <c r="AQ39" s="280">
        <f t="shared" si="20"/>
        <v>74</v>
      </c>
      <c r="AR39" s="280">
        <v>0</v>
      </c>
      <c r="AS39" s="280">
        <v>0</v>
      </c>
      <c r="AT39" s="280">
        <v>74</v>
      </c>
      <c r="AU39" s="280">
        <f t="shared" si="21"/>
        <v>0</v>
      </c>
      <c r="AV39" s="280">
        <v>0</v>
      </c>
      <c r="AW39" s="280">
        <v>0</v>
      </c>
      <c r="AX39" s="280">
        <v>0</v>
      </c>
      <c r="AY39" s="280">
        <f t="shared" si="22"/>
        <v>33</v>
      </c>
      <c r="AZ39" s="280">
        <v>0</v>
      </c>
      <c r="BA39" s="280">
        <v>0</v>
      </c>
      <c r="BB39" s="280">
        <v>33</v>
      </c>
      <c r="BC39" s="284">
        <f t="shared" si="23"/>
        <v>1301</v>
      </c>
      <c r="BD39" s="284">
        <f t="shared" si="24"/>
        <v>911</v>
      </c>
      <c r="BE39" s="280">
        <v>0</v>
      </c>
      <c r="BF39" s="280">
        <v>638</v>
      </c>
      <c r="BG39" s="280">
        <v>0</v>
      </c>
      <c r="BH39" s="280">
        <v>8</v>
      </c>
      <c r="BI39" s="280">
        <v>0</v>
      </c>
      <c r="BJ39" s="280">
        <v>265</v>
      </c>
      <c r="BK39" s="284">
        <f t="shared" si="25"/>
        <v>390</v>
      </c>
      <c r="BL39" s="280">
        <v>0</v>
      </c>
      <c r="BM39" s="280">
        <v>274</v>
      </c>
      <c r="BN39" s="280">
        <v>0</v>
      </c>
      <c r="BO39" s="280">
        <v>3</v>
      </c>
      <c r="BP39" s="280">
        <v>0</v>
      </c>
      <c r="BQ39" s="280">
        <v>113</v>
      </c>
      <c r="BR39" s="280">
        <f t="shared" si="26"/>
        <v>7608</v>
      </c>
      <c r="BS39" s="280">
        <f t="shared" si="27"/>
        <v>0</v>
      </c>
      <c r="BT39" s="280">
        <f t="shared" si="28"/>
        <v>6643</v>
      </c>
      <c r="BU39" s="280">
        <f t="shared" si="29"/>
        <v>149</v>
      </c>
      <c r="BV39" s="280">
        <f t="shared" si="30"/>
        <v>462</v>
      </c>
      <c r="BW39" s="280">
        <f t="shared" si="31"/>
        <v>0</v>
      </c>
      <c r="BX39" s="280">
        <f t="shared" si="32"/>
        <v>354</v>
      </c>
      <c r="BY39" s="284">
        <f t="shared" si="33"/>
        <v>6697</v>
      </c>
      <c r="BZ39" s="280">
        <f t="shared" si="34"/>
        <v>0</v>
      </c>
      <c r="CA39" s="280">
        <f t="shared" si="35"/>
        <v>6005</v>
      </c>
      <c r="CB39" s="280">
        <f t="shared" si="36"/>
        <v>149</v>
      </c>
      <c r="CC39" s="280">
        <f t="shared" si="37"/>
        <v>454</v>
      </c>
      <c r="CD39" s="280">
        <f t="shared" si="38"/>
        <v>0</v>
      </c>
      <c r="CE39" s="280">
        <f t="shared" si="39"/>
        <v>89</v>
      </c>
      <c r="CF39" s="284">
        <f t="shared" si="40"/>
        <v>911</v>
      </c>
      <c r="CG39" s="280">
        <f t="shared" si="41"/>
        <v>0</v>
      </c>
      <c r="CH39" s="280">
        <f t="shared" si="42"/>
        <v>638</v>
      </c>
      <c r="CI39" s="280">
        <f t="shared" si="43"/>
        <v>0</v>
      </c>
      <c r="CJ39" s="280">
        <f t="shared" si="44"/>
        <v>8</v>
      </c>
      <c r="CK39" s="280">
        <f t="shared" si="45"/>
        <v>0</v>
      </c>
      <c r="CL39" s="280">
        <f t="shared" si="46"/>
        <v>265</v>
      </c>
      <c r="CM39" s="280">
        <f t="shared" si="47"/>
        <v>2623</v>
      </c>
      <c r="CN39" s="280">
        <f t="shared" si="48"/>
        <v>0</v>
      </c>
      <c r="CO39" s="280">
        <f t="shared" si="49"/>
        <v>2400</v>
      </c>
      <c r="CP39" s="280">
        <f t="shared" si="50"/>
        <v>0</v>
      </c>
      <c r="CQ39" s="280">
        <f t="shared" si="51"/>
        <v>77</v>
      </c>
      <c r="CR39" s="280">
        <f t="shared" si="52"/>
        <v>0</v>
      </c>
      <c r="CS39" s="280">
        <f t="shared" si="53"/>
        <v>146</v>
      </c>
      <c r="CT39" s="284">
        <f t="shared" si="54"/>
        <v>2233</v>
      </c>
      <c r="CU39" s="280">
        <f t="shared" si="55"/>
        <v>0</v>
      </c>
      <c r="CV39" s="280">
        <f t="shared" si="56"/>
        <v>2126</v>
      </c>
      <c r="CW39" s="280">
        <f t="shared" si="57"/>
        <v>0</v>
      </c>
      <c r="CX39" s="280">
        <f t="shared" si="58"/>
        <v>74</v>
      </c>
      <c r="CY39" s="280">
        <f t="shared" si="59"/>
        <v>0</v>
      </c>
      <c r="CZ39" s="280">
        <f t="shared" si="60"/>
        <v>33</v>
      </c>
      <c r="DA39" s="284">
        <f t="shared" si="61"/>
        <v>390</v>
      </c>
      <c r="DB39" s="280">
        <f t="shared" si="62"/>
        <v>0</v>
      </c>
      <c r="DC39" s="280">
        <f t="shared" si="63"/>
        <v>274</v>
      </c>
      <c r="DD39" s="280">
        <f t="shared" si="64"/>
        <v>0</v>
      </c>
      <c r="DE39" s="280">
        <f t="shared" si="65"/>
        <v>3</v>
      </c>
      <c r="DF39" s="280">
        <f t="shared" si="66"/>
        <v>0</v>
      </c>
      <c r="DG39" s="280">
        <f t="shared" si="67"/>
        <v>113</v>
      </c>
      <c r="DH39" s="280">
        <v>0</v>
      </c>
      <c r="DI39" s="284">
        <f t="shared" si="68"/>
        <v>0</v>
      </c>
      <c r="DJ39" s="280">
        <v>0</v>
      </c>
      <c r="DK39" s="280">
        <v>0</v>
      </c>
      <c r="DL39" s="280">
        <v>0</v>
      </c>
      <c r="DM39" s="280">
        <v>0</v>
      </c>
    </row>
    <row r="40" spans="1:117" ht="12" customHeight="1">
      <c r="A40" s="282" t="s">
        <v>193</v>
      </c>
      <c r="B40" s="283" t="s">
        <v>581</v>
      </c>
      <c r="C40" s="282" t="s">
        <v>628</v>
      </c>
      <c r="D40" s="284">
        <f t="shared" si="8"/>
        <v>2542</v>
      </c>
      <c r="E40" s="280">
        <f t="shared" si="9"/>
        <v>1982</v>
      </c>
      <c r="F40" s="280">
        <f t="shared" si="10"/>
        <v>0</v>
      </c>
      <c r="G40" s="280">
        <v>0</v>
      </c>
      <c r="H40" s="280">
        <v>0</v>
      </c>
      <c r="I40" s="280">
        <v>0</v>
      </c>
      <c r="J40" s="280">
        <f t="shared" si="11"/>
        <v>1629</v>
      </c>
      <c r="K40" s="280">
        <v>0</v>
      </c>
      <c r="L40" s="280">
        <v>1629</v>
      </c>
      <c r="M40" s="280">
        <v>0</v>
      </c>
      <c r="N40" s="280">
        <f t="shared" si="12"/>
        <v>0</v>
      </c>
      <c r="O40" s="280">
        <v>0</v>
      </c>
      <c r="P40" s="280">
        <v>0</v>
      </c>
      <c r="Q40" s="280">
        <v>0</v>
      </c>
      <c r="R40" s="280">
        <f t="shared" si="13"/>
        <v>291</v>
      </c>
      <c r="S40" s="280">
        <v>0</v>
      </c>
      <c r="T40" s="280">
        <v>291</v>
      </c>
      <c r="U40" s="280">
        <v>0</v>
      </c>
      <c r="V40" s="280">
        <f t="shared" si="14"/>
        <v>0</v>
      </c>
      <c r="W40" s="280">
        <v>0</v>
      </c>
      <c r="X40" s="280">
        <v>0</v>
      </c>
      <c r="Y40" s="280">
        <v>0</v>
      </c>
      <c r="Z40" s="280">
        <f t="shared" si="15"/>
        <v>62</v>
      </c>
      <c r="AA40" s="280">
        <v>0</v>
      </c>
      <c r="AB40" s="280">
        <v>62</v>
      </c>
      <c r="AC40" s="280">
        <v>0</v>
      </c>
      <c r="AD40" s="280">
        <f t="shared" si="16"/>
        <v>483</v>
      </c>
      <c r="AE40" s="280">
        <f t="shared" si="17"/>
        <v>0</v>
      </c>
      <c r="AF40" s="280">
        <v>0</v>
      </c>
      <c r="AG40" s="280">
        <v>0</v>
      </c>
      <c r="AH40" s="280">
        <v>0</v>
      </c>
      <c r="AI40" s="280">
        <f t="shared" si="18"/>
        <v>483</v>
      </c>
      <c r="AJ40" s="280">
        <v>0</v>
      </c>
      <c r="AK40" s="280">
        <v>0</v>
      </c>
      <c r="AL40" s="280">
        <v>483</v>
      </c>
      <c r="AM40" s="280">
        <f t="shared" si="19"/>
        <v>0</v>
      </c>
      <c r="AN40" s="280">
        <v>0</v>
      </c>
      <c r="AO40" s="280">
        <v>0</v>
      </c>
      <c r="AP40" s="280">
        <v>0</v>
      </c>
      <c r="AQ40" s="280">
        <f t="shared" si="20"/>
        <v>0</v>
      </c>
      <c r="AR40" s="280">
        <v>0</v>
      </c>
      <c r="AS40" s="280">
        <v>0</v>
      </c>
      <c r="AT40" s="280">
        <v>0</v>
      </c>
      <c r="AU40" s="280">
        <f t="shared" si="21"/>
        <v>0</v>
      </c>
      <c r="AV40" s="280">
        <v>0</v>
      </c>
      <c r="AW40" s="280">
        <v>0</v>
      </c>
      <c r="AX40" s="280">
        <v>0</v>
      </c>
      <c r="AY40" s="280">
        <f t="shared" si="22"/>
        <v>0</v>
      </c>
      <c r="AZ40" s="280">
        <v>0</v>
      </c>
      <c r="BA40" s="280">
        <v>0</v>
      </c>
      <c r="BB40" s="280">
        <v>0</v>
      </c>
      <c r="BC40" s="284">
        <f t="shared" si="23"/>
        <v>77</v>
      </c>
      <c r="BD40" s="284">
        <f t="shared" si="24"/>
        <v>56</v>
      </c>
      <c r="BE40" s="280">
        <v>0</v>
      </c>
      <c r="BF40" s="280">
        <v>48</v>
      </c>
      <c r="BG40" s="280">
        <v>0</v>
      </c>
      <c r="BH40" s="280">
        <v>6</v>
      </c>
      <c r="BI40" s="280">
        <v>0</v>
      </c>
      <c r="BJ40" s="280">
        <v>2</v>
      </c>
      <c r="BK40" s="284">
        <f t="shared" si="25"/>
        <v>21</v>
      </c>
      <c r="BL40" s="280">
        <v>0</v>
      </c>
      <c r="BM40" s="280">
        <v>21</v>
      </c>
      <c r="BN40" s="280">
        <v>0</v>
      </c>
      <c r="BO40" s="280">
        <v>0</v>
      </c>
      <c r="BP40" s="280">
        <v>0</v>
      </c>
      <c r="BQ40" s="280">
        <v>0</v>
      </c>
      <c r="BR40" s="280">
        <f t="shared" si="26"/>
        <v>2038</v>
      </c>
      <c r="BS40" s="280">
        <f t="shared" si="27"/>
        <v>0</v>
      </c>
      <c r="BT40" s="280">
        <f t="shared" si="28"/>
        <v>1677</v>
      </c>
      <c r="BU40" s="280">
        <f t="shared" si="29"/>
        <v>0</v>
      </c>
      <c r="BV40" s="280">
        <f t="shared" si="30"/>
        <v>297</v>
      </c>
      <c r="BW40" s="280">
        <f t="shared" si="31"/>
        <v>0</v>
      </c>
      <c r="BX40" s="280">
        <f t="shared" si="32"/>
        <v>64</v>
      </c>
      <c r="BY40" s="284">
        <f t="shared" si="33"/>
        <v>1982</v>
      </c>
      <c r="BZ40" s="280">
        <f t="shared" si="34"/>
        <v>0</v>
      </c>
      <c r="CA40" s="280">
        <f t="shared" si="35"/>
        <v>1629</v>
      </c>
      <c r="CB40" s="280">
        <f t="shared" si="36"/>
        <v>0</v>
      </c>
      <c r="CC40" s="280">
        <f t="shared" si="37"/>
        <v>291</v>
      </c>
      <c r="CD40" s="280">
        <f t="shared" si="38"/>
        <v>0</v>
      </c>
      <c r="CE40" s="280">
        <f t="shared" si="39"/>
        <v>62</v>
      </c>
      <c r="CF40" s="284">
        <f t="shared" si="40"/>
        <v>56</v>
      </c>
      <c r="CG40" s="280">
        <f t="shared" si="41"/>
        <v>0</v>
      </c>
      <c r="CH40" s="280">
        <f t="shared" si="42"/>
        <v>48</v>
      </c>
      <c r="CI40" s="280">
        <f t="shared" si="43"/>
        <v>0</v>
      </c>
      <c r="CJ40" s="280">
        <f t="shared" si="44"/>
        <v>6</v>
      </c>
      <c r="CK40" s="280">
        <f t="shared" si="45"/>
        <v>0</v>
      </c>
      <c r="CL40" s="280">
        <f t="shared" si="46"/>
        <v>2</v>
      </c>
      <c r="CM40" s="280">
        <f t="shared" si="47"/>
        <v>504</v>
      </c>
      <c r="CN40" s="280">
        <f t="shared" si="48"/>
        <v>0</v>
      </c>
      <c r="CO40" s="280">
        <f t="shared" si="49"/>
        <v>504</v>
      </c>
      <c r="CP40" s="280">
        <f t="shared" si="50"/>
        <v>0</v>
      </c>
      <c r="CQ40" s="280">
        <f t="shared" si="51"/>
        <v>0</v>
      </c>
      <c r="CR40" s="280">
        <f t="shared" si="52"/>
        <v>0</v>
      </c>
      <c r="CS40" s="280">
        <f t="shared" si="53"/>
        <v>0</v>
      </c>
      <c r="CT40" s="284">
        <f t="shared" si="54"/>
        <v>483</v>
      </c>
      <c r="CU40" s="280">
        <f t="shared" si="55"/>
        <v>0</v>
      </c>
      <c r="CV40" s="280">
        <f t="shared" si="56"/>
        <v>483</v>
      </c>
      <c r="CW40" s="280">
        <f t="shared" si="57"/>
        <v>0</v>
      </c>
      <c r="CX40" s="280">
        <f t="shared" si="58"/>
        <v>0</v>
      </c>
      <c r="CY40" s="280">
        <f t="shared" si="59"/>
        <v>0</v>
      </c>
      <c r="CZ40" s="280">
        <f t="shared" si="60"/>
        <v>0</v>
      </c>
      <c r="DA40" s="284">
        <f t="shared" si="61"/>
        <v>21</v>
      </c>
      <c r="DB40" s="280">
        <f t="shared" si="62"/>
        <v>0</v>
      </c>
      <c r="DC40" s="280">
        <f t="shared" si="63"/>
        <v>21</v>
      </c>
      <c r="DD40" s="280">
        <f t="shared" si="64"/>
        <v>0</v>
      </c>
      <c r="DE40" s="280">
        <f t="shared" si="65"/>
        <v>0</v>
      </c>
      <c r="DF40" s="280">
        <f t="shared" si="66"/>
        <v>0</v>
      </c>
      <c r="DG40" s="280">
        <f t="shared" si="67"/>
        <v>0</v>
      </c>
      <c r="DH40" s="280">
        <v>0</v>
      </c>
      <c r="DI40" s="284">
        <f t="shared" si="68"/>
        <v>0</v>
      </c>
      <c r="DJ40" s="280">
        <v>0</v>
      </c>
      <c r="DK40" s="280">
        <v>0</v>
      </c>
      <c r="DL40" s="280">
        <v>0</v>
      </c>
      <c r="DM40" s="280">
        <v>0</v>
      </c>
    </row>
    <row r="41" spans="1:117" ht="12" customHeight="1">
      <c r="A41" s="282" t="s">
        <v>193</v>
      </c>
      <c r="B41" s="283" t="s">
        <v>582</v>
      </c>
      <c r="C41" s="282" t="s">
        <v>629</v>
      </c>
      <c r="D41" s="284">
        <f t="shared" si="8"/>
        <v>3837</v>
      </c>
      <c r="E41" s="280">
        <f t="shared" si="9"/>
        <v>2576</v>
      </c>
      <c r="F41" s="280">
        <f t="shared" si="10"/>
        <v>0</v>
      </c>
      <c r="G41" s="280">
        <v>0</v>
      </c>
      <c r="H41" s="280">
        <v>0</v>
      </c>
      <c r="I41" s="280">
        <v>0</v>
      </c>
      <c r="J41" s="280">
        <f t="shared" si="11"/>
        <v>2307</v>
      </c>
      <c r="K41" s="280">
        <v>0</v>
      </c>
      <c r="L41" s="280">
        <v>2307</v>
      </c>
      <c r="M41" s="280">
        <v>0</v>
      </c>
      <c r="N41" s="280">
        <f t="shared" si="12"/>
        <v>0</v>
      </c>
      <c r="O41" s="280">
        <v>0</v>
      </c>
      <c r="P41" s="280">
        <v>0</v>
      </c>
      <c r="Q41" s="280">
        <v>0</v>
      </c>
      <c r="R41" s="280">
        <f t="shared" si="13"/>
        <v>159</v>
      </c>
      <c r="S41" s="280">
        <v>0</v>
      </c>
      <c r="T41" s="280">
        <v>159</v>
      </c>
      <c r="U41" s="280">
        <v>0</v>
      </c>
      <c r="V41" s="280">
        <f t="shared" si="14"/>
        <v>0</v>
      </c>
      <c r="W41" s="280">
        <v>0</v>
      </c>
      <c r="X41" s="280">
        <v>0</v>
      </c>
      <c r="Y41" s="280">
        <v>0</v>
      </c>
      <c r="Z41" s="280">
        <f t="shared" si="15"/>
        <v>110</v>
      </c>
      <c r="AA41" s="280">
        <v>0</v>
      </c>
      <c r="AB41" s="280">
        <v>110</v>
      </c>
      <c r="AC41" s="280">
        <v>0</v>
      </c>
      <c r="AD41" s="280">
        <f t="shared" si="16"/>
        <v>574</v>
      </c>
      <c r="AE41" s="280">
        <f t="shared" si="17"/>
        <v>0</v>
      </c>
      <c r="AF41" s="280">
        <v>0</v>
      </c>
      <c r="AG41" s="280">
        <v>0</v>
      </c>
      <c r="AH41" s="280">
        <v>0</v>
      </c>
      <c r="AI41" s="280">
        <f t="shared" si="18"/>
        <v>551</v>
      </c>
      <c r="AJ41" s="280">
        <v>0</v>
      </c>
      <c r="AK41" s="280">
        <v>0</v>
      </c>
      <c r="AL41" s="280">
        <v>551</v>
      </c>
      <c r="AM41" s="280">
        <f t="shared" si="19"/>
        <v>12</v>
      </c>
      <c r="AN41" s="280">
        <v>0</v>
      </c>
      <c r="AO41" s="280">
        <v>0</v>
      </c>
      <c r="AP41" s="280">
        <v>12</v>
      </c>
      <c r="AQ41" s="280">
        <f t="shared" si="20"/>
        <v>1</v>
      </c>
      <c r="AR41" s="280">
        <v>0</v>
      </c>
      <c r="AS41" s="280">
        <v>0</v>
      </c>
      <c r="AT41" s="280">
        <v>1</v>
      </c>
      <c r="AU41" s="280">
        <f t="shared" si="21"/>
        <v>0</v>
      </c>
      <c r="AV41" s="280">
        <v>0</v>
      </c>
      <c r="AW41" s="280">
        <v>0</v>
      </c>
      <c r="AX41" s="280">
        <v>0</v>
      </c>
      <c r="AY41" s="280">
        <f t="shared" si="22"/>
        <v>10</v>
      </c>
      <c r="AZ41" s="280">
        <v>0</v>
      </c>
      <c r="BA41" s="280">
        <v>0</v>
      </c>
      <c r="BB41" s="280">
        <v>10</v>
      </c>
      <c r="BC41" s="284">
        <f t="shared" si="23"/>
        <v>687</v>
      </c>
      <c r="BD41" s="284">
        <f t="shared" si="24"/>
        <v>343</v>
      </c>
      <c r="BE41" s="280">
        <v>0</v>
      </c>
      <c r="BF41" s="280">
        <v>245</v>
      </c>
      <c r="BG41" s="280">
        <v>27</v>
      </c>
      <c r="BH41" s="280">
        <v>33</v>
      </c>
      <c r="BI41" s="280">
        <v>0</v>
      </c>
      <c r="BJ41" s="280">
        <v>38</v>
      </c>
      <c r="BK41" s="284">
        <f t="shared" si="25"/>
        <v>344</v>
      </c>
      <c r="BL41" s="280">
        <v>0</v>
      </c>
      <c r="BM41" s="280">
        <v>245</v>
      </c>
      <c r="BN41" s="280">
        <v>28</v>
      </c>
      <c r="BO41" s="280">
        <v>33</v>
      </c>
      <c r="BP41" s="280">
        <v>0</v>
      </c>
      <c r="BQ41" s="280">
        <v>38</v>
      </c>
      <c r="BR41" s="280">
        <f t="shared" si="26"/>
        <v>2919</v>
      </c>
      <c r="BS41" s="280">
        <f t="shared" si="27"/>
        <v>0</v>
      </c>
      <c r="BT41" s="280">
        <f t="shared" si="28"/>
        <v>2552</v>
      </c>
      <c r="BU41" s="280">
        <f t="shared" si="29"/>
        <v>27</v>
      </c>
      <c r="BV41" s="280">
        <f t="shared" si="30"/>
        <v>192</v>
      </c>
      <c r="BW41" s="280">
        <f t="shared" si="31"/>
        <v>0</v>
      </c>
      <c r="BX41" s="280">
        <f t="shared" si="32"/>
        <v>148</v>
      </c>
      <c r="BY41" s="284">
        <f t="shared" si="33"/>
        <v>2576</v>
      </c>
      <c r="BZ41" s="280">
        <f t="shared" si="34"/>
        <v>0</v>
      </c>
      <c r="CA41" s="280">
        <f t="shared" si="35"/>
        <v>2307</v>
      </c>
      <c r="CB41" s="280">
        <f t="shared" si="36"/>
        <v>0</v>
      </c>
      <c r="CC41" s="280">
        <f t="shared" si="37"/>
        <v>159</v>
      </c>
      <c r="CD41" s="280">
        <f t="shared" si="38"/>
        <v>0</v>
      </c>
      <c r="CE41" s="280">
        <f t="shared" si="39"/>
        <v>110</v>
      </c>
      <c r="CF41" s="284">
        <f t="shared" si="40"/>
        <v>343</v>
      </c>
      <c r="CG41" s="280">
        <f t="shared" si="41"/>
        <v>0</v>
      </c>
      <c r="CH41" s="280">
        <f t="shared" si="42"/>
        <v>245</v>
      </c>
      <c r="CI41" s="280">
        <f t="shared" si="43"/>
        <v>27</v>
      </c>
      <c r="CJ41" s="280">
        <f t="shared" si="44"/>
        <v>33</v>
      </c>
      <c r="CK41" s="280">
        <f t="shared" si="45"/>
        <v>0</v>
      </c>
      <c r="CL41" s="280">
        <f t="shared" si="46"/>
        <v>38</v>
      </c>
      <c r="CM41" s="280">
        <f t="shared" si="47"/>
        <v>918</v>
      </c>
      <c r="CN41" s="280">
        <f t="shared" si="48"/>
        <v>0</v>
      </c>
      <c r="CO41" s="280">
        <f t="shared" si="49"/>
        <v>796</v>
      </c>
      <c r="CP41" s="280">
        <f t="shared" si="50"/>
        <v>40</v>
      </c>
      <c r="CQ41" s="280">
        <f t="shared" si="51"/>
        <v>34</v>
      </c>
      <c r="CR41" s="280">
        <f t="shared" si="52"/>
        <v>0</v>
      </c>
      <c r="CS41" s="280">
        <f t="shared" si="53"/>
        <v>48</v>
      </c>
      <c r="CT41" s="284">
        <f t="shared" si="54"/>
        <v>574</v>
      </c>
      <c r="CU41" s="280">
        <f t="shared" si="55"/>
        <v>0</v>
      </c>
      <c r="CV41" s="280">
        <f t="shared" si="56"/>
        <v>551</v>
      </c>
      <c r="CW41" s="280">
        <f t="shared" si="57"/>
        <v>12</v>
      </c>
      <c r="CX41" s="280">
        <f t="shared" si="58"/>
        <v>1</v>
      </c>
      <c r="CY41" s="280">
        <f t="shared" si="59"/>
        <v>0</v>
      </c>
      <c r="CZ41" s="280">
        <f t="shared" si="60"/>
        <v>10</v>
      </c>
      <c r="DA41" s="284">
        <f t="shared" si="61"/>
        <v>344</v>
      </c>
      <c r="DB41" s="280">
        <f t="shared" si="62"/>
        <v>0</v>
      </c>
      <c r="DC41" s="280">
        <f t="shared" si="63"/>
        <v>245</v>
      </c>
      <c r="DD41" s="280">
        <f t="shared" si="64"/>
        <v>28</v>
      </c>
      <c r="DE41" s="280">
        <f t="shared" si="65"/>
        <v>33</v>
      </c>
      <c r="DF41" s="280">
        <f t="shared" si="66"/>
        <v>0</v>
      </c>
      <c r="DG41" s="280">
        <f t="shared" si="67"/>
        <v>38</v>
      </c>
      <c r="DH41" s="280">
        <v>0</v>
      </c>
      <c r="DI41" s="284">
        <f t="shared" si="68"/>
        <v>0</v>
      </c>
      <c r="DJ41" s="280">
        <v>0</v>
      </c>
      <c r="DK41" s="280">
        <v>0</v>
      </c>
      <c r="DL41" s="280">
        <v>0</v>
      </c>
      <c r="DM41" s="280">
        <v>0</v>
      </c>
    </row>
    <row r="42" spans="1:117" ht="12" customHeight="1">
      <c r="A42" s="282" t="s">
        <v>193</v>
      </c>
      <c r="B42" s="283" t="s">
        <v>583</v>
      </c>
      <c r="C42" s="282" t="s">
        <v>630</v>
      </c>
      <c r="D42" s="284">
        <f t="shared" si="8"/>
        <v>3960</v>
      </c>
      <c r="E42" s="280">
        <f t="shared" si="9"/>
        <v>2678</v>
      </c>
      <c r="F42" s="280">
        <f t="shared" si="10"/>
        <v>0</v>
      </c>
      <c r="G42" s="280">
        <v>0</v>
      </c>
      <c r="H42" s="280">
        <v>0</v>
      </c>
      <c r="I42" s="280">
        <v>0</v>
      </c>
      <c r="J42" s="280">
        <f t="shared" si="11"/>
        <v>2413</v>
      </c>
      <c r="K42" s="280">
        <v>0</v>
      </c>
      <c r="L42" s="280">
        <v>2413</v>
      </c>
      <c r="M42" s="280">
        <v>0</v>
      </c>
      <c r="N42" s="280">
        <f t="shared" si="12"/>
        <v>0</v>
      </c>
      <c r="O42" s="280">
        <v>0</v>
      </c>
      <c r="P42" s="280">
        <v>0</v>
      </c>
      <c r="Q42" s="280">
        <v>0</v>
      </c>
      <c r="R42" s="280">
        <f t="shared" si="13"/>
        <v>265</v>
      </c>
      <c r="S42" s="280">
        <v>0</v>
      </c>
      <c r="T42" s="280">
        <v>265</v>
      </c>
      <c r="U42" s="280">
        <v>0</v>
      </c>
      <c r="V42" s="280">
        <f t="shared" si="14"/>
        <v>0</v>
      </c>
      <c r="W42" s="280">
        <v>0</v>
      </c>
      <c r="X42" s="280">
        <v>0</v>
      </c>
      <c r="Y42" s="280">
        <v>0</v>
      </c>
      <c r="Z42" s="280">
        <f t="shared" si="15"/>
        <v>0</v>
      </c>
      <c r="AA42" s="280">
        <v>0</v>
      </c>
      <c r="AB42" s="280">
        <v>0</v>
      </c>
      <c r="AC42" s="280">
        <v>0</v>
      </c>
      <c r="AD42" s="280">
        <f t="shared" si="16"/>
        <v>0</v>
      </c>
      <c r="AE42" s="280">
        <f t="shared" si="17"/>
        <v>0</v>
      </c>
      <c r="AF42" s="280">
        <v>0</v>
      </c>
      <c r="AG42" s="280">
        <v>0</v>
      </c>
      <c r="AH42" s="280">
        <v>0</v>
      </c>
      <c r="AI42" s="280">
        <f t="shared" si="18"/>
        <v>0</v>
      </c>
      <c r="AJ42" s="280">
        <v>0</v>
      </c>
      <c r="AK42" s="280">
        <v>0</v>
      </c>
      <c r="AL42" s="280">
        <v>0</v>
      </c>
      <c r="AM42" s="280">
        <f t="shared" si="19"/>
        <v>0</v>
      </c>
      <c r="AN42" s="280">
        <v>0</v>
      </c>
      <c r="AO42" s="280">
        <v>0</v>
      </c>
      <c r="AP42" s="280">
        <v>0</v>
      </c>
      <c r="AQ42" s="280">
        <f t="shared" si="20"/>
        <v>0</v>
      </c>
      <c r="AR42" s="280">
        <v>0</v>
      </c>
      <c r="AS42" s="280">
        <v>0</v>
      </c>
      <c r="AT42" s="280">
        <v>0</v>
      </c>
      <c r="AU42" s="280">
        <f t="shared" si="21"/>
        <v>0</v>
      </c>
      <c r="AV42" s="280">
        <v>0</v>
      </c>
      <c r="AW42" s="280">
        <v>0</v>
      </c>
      <c r="AX42" s="280">
        <v>0</v>
      </c>
      <c r="AY42" s="280">
        <f t="shared" si="22"/>
        <v>0</v>
      </c>
      <c r="AZ42" s="280">
        <v>0</v>
      </c>
      <c r="BA42" s="280">
        <v>0</v>
      </c>
      <c r="BB42" s="280">
        <v>0</v>
      </c>
      <c r="BC42" s="284">
        <f t="shared" si="23"/>
        <v>1282</v>
      </c>
      <c r="BD42" s="284">
        <f t="shared" si="24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4">
        <f t="shared" si="25"/>
        <v>1282</v>
      </c>
      <c r="BL42" s="280">
        <v>0</v>
      </c>
      <c r="BM42" s="280">
        <v>1226</v>
      </c>
      <c r="BN42" s="280">
        <v>0</v>
      </c>
      <c r="BO42" s="280">
        <v>56</v>
      </c>
      <c r="BP42" s="280">
        <v>0</v>
      </c>
      <c r="BQ42" s="280">
        <v>0</v>
      </c>
      <c r="BR42" s="280">
        <f t="shared" si="26"/>
        <v>2678</v>
      </c>
      <c r="BS42" s="280">
        <f t="shared" si="27"/>
        <v>0</v>
      </c>
      <c r="BT42" s="280">
        <f t="shared" si="28"/>
        <v>2413</v>
      </c>
      <c r="BU42" s="280">
        <f t="shared" si="29"/>
        <v>0</v>
      </c>
      <c r="BV42" s="280">
        <f t="shared" si="30"/>
        <v>265</v>
      </c>
      <c r="BW42" s="280">
        <f t="shared" si="31"/>
        <v>0</v>
      </c>
      <c r="BX42" s="280">
        <f t="shared" si="32"/>
        <v>0</v>
      </c>
      <c r="BY42" s="284">
        <f t="shared" si="33"/>
        <v>2678</v>
      </c>
      <c r="BZ42" s="280">
        <f t="shared" si="34"/>
        <v>0</v>
      </c>
      <c r="CA42" s="280">
        <f t="shared" si="35"/>
        <v>2413</v>
      </c>
      <c r="CB42" s="280">
        <f t="shared" si="36"/>
        <v>0</v>
      </c>
      <c r="CC42" s="280">
        <f t="shared" si="37"/>
        <v>265</v>
      </c>
      <c r="CD42" s="280">
        <f t="shared" si="38"/>
        <v>0</v>
      </c>
      <c r="CE42" s="280">
        <f t="shared" si="39"/>
        <v>0</v>
      </c>
      <c r="CF42" s="284">
        <f t="shared" si="40"/>
        <v>0</v>
      </c>
      <c r="CG42" s="280">
        <f t="shared" si="41"/>
        <v>0</v>
      </c>
      <c r="CH42" s="280">
        <f t="shared" si="42"/>
        <v>0</v>
      </c>
      <c r="CI42" s="280">
        <f t="shared" si="43"/>
        <v>0</v>
      </c>
      <c r="CJ42" s="280">
        <f t="shared" si="44"/>
        <v>0</v>
      </c>
      <c r="CK42" s="280">
        <f t="shared" si="45"/>
        <v>0</v>
      </c>
      <c r="CL42" s="280">
        <f t="shared" si="46"/>
        <v>0</v>
      </c>
      <c r="CM42" s="280">
        <f t="shared" si="47"/>
        <v>1282</v>
      </c>
      <c r="CN42" s="280">
        <f t="shared" si="48"/>
        <v>0</v>
      </c>
      <c r="CO42" s="280">
        <f t="shared" si="49"/>
        <v>1226</v>
      </c>
      <c r="CP42" s="280">
        <f t="shared" si="50"/>
        <v>0</v>
      </c>
      <c r="CQ42" s="280">
        <f t="shared" si="51"/>
        <v>56</v>
      </c>
      <c r="CR42" s="280">
        <f t="shared" si="52"/>
        <v>0</v>
      </c>
      <c r="CS42" s="280">
        <f t="shared" si="53"/>
        <v>0</v>
      </c>
      <c r="CT42" s="284">
        <f t="shared" si="54"/>
        <v>0</v>
      </c>
      <c r="CU42" s="280">
        <f t="shared" si="55"/>
        <v>0</v>
      </c>
      <c r="CV42" s="280">
        <f t="shared" si="56"/>
        <v>0</v>
      </c>
      <c r="CW42" s="280">
        <f t="shared" si="57"/>
        <v>0</v>
      </c>
      <c r="CX42" s="280">
        <f t="shared" si="58"/>
        <v>0</v>
      </c>
      <c r="CY42" s="280">
        <f t="shared" si="59"/>
        <v>0</v>
      </c>
      <c r="CZ42" s="280">
        <f t="shared" si="60"/>
        <v>0</v>
      </c>
      <c r="DA42" s="284">
        <f t="shared" si="61"/>
        <v>1282</v>
      </c>
      <c r="DB42" s="280">
        <f t="shared" si="62"/>
        <v>0</v>
      </c>
      <c r="DC42" s="280">
        <f t="shared" si="63"/>
        <v>1226</v>
      </c>
      <c r="DD42" s="280">
        <f t="shared" si="64"/>
        <v>0</v>
      </c>
      <c r="DE42" s="280">
        <f t="shared" si="65"/>
        <v>56</v>
      </c>
      <c r="DF42" s="280">
        <f t="shared" si="66"/>
        <v>0</v>
      </c>
      <c r="DG42" s="280">
        <f t="shared" si="67"/>
        <v>0</v>
      </c>
      <c r="DH42" s="280">
        <v>0</v>
      </c>
      <c r="DI42" s="284">
        <f t="shared" si="68"/>
        <v>0</v>
      </c>
      <c r="DJ42" s="280">
        <v>0</v>
      </c>
      <c r="DK42" s="280">
        <v>0</v>
      </c>
      <c r="DL42" s="280">
        <v>0</v>
      </c>
      <c r="DM42" s="280">
        <v>0</v>
      </c>
    </row>
    <row r="43" spans="1:117" ht="12" customHeight="1">
      <c r="A43" s="282" t="s">
        <v>193</v>
      </c>
      <c r="B43" s="283" t="s">
        <v>584</v>
      </c>
      <c r="C43" s="282" t="s">
        <v>631</v>
      </c>
      <c r="D43" s="284">
        <f t="shared" si="8"/>
        <v>3718</v>
      </c>
      <c r="E43" s="280">
        <f t="shared" si="9"/>
        <v>2760</v>
      </c>
      <c r="F43" s="280">
        <f t="shared" si="10"/>
        <v>0</v>
      </c>
      <c r="G43" s="280">
        <v>0</v>
      </c>
      <c r="H43" s="280">
        <v>0</v>
      </c>
      <c r="I43" s="280">
        <v>0</v>
      </c>
      <c r="J43" s="280">
        <f t="shared" si="11"/>
        <v>1416</v>
      </c>
      <c r="K43" s="280">
        <v>367</v>
      </c>
      <c r="L43" s="280">
        <v>1049</v>
      </c>
      <c r="M43" s="280">
        <v>0</v>
      </c>
      <c r="N43" s="280">
        <f t="shared" si="12"/>
        <v>34</v>
      </c>
      <c r="O43" s="280">
        <v>11</v>
      </c>
      <c r="P43" s="280">
        <v>23</v>
      </c>
      <c r="Q43" s="280">
        <v>0</v>
      </c>
      <c r="R43" s="280">
        <f t="shared" si="13"/>
        <v>1310</v>
      </c>
      <c r="S43" s="280">
        <v>361</v>
      </c>
      <c r="T43" s="280">
        <v>949</v>
      </c>
      <c r="U43" s="280">
        <v>0</v>
      </c>
      <c r="V43" s="280">
        <f t="shared" si="14"/>
        <v>0</v>
      </c>
      <c r="W43" s="280">
        <v>0</v>
      </c>
      <c r="X43" s="280">
        <v>0</v>
      </c>
      <c r="Y43" s="280">
        <v>0</v>
      </c>
      <c r="Z43" s="280">
        <f t="shared" si="15"/>
        <v>0</v>
      </c>
      <c r="AA43" s="280">
        <v>0</v>
      </c>
      <c r="AB43" s="280">
        <v>0</v>
      </c>
      <c r="AC43" s="280">
        <v>0</v>
      </c>
      <c r="AD43" s="280">
        <f t="shared" si="16"/>
        <v>0</v>
      </c>
      <c r="AE43" s="280">
        <f t="shared" si="17"/>
        <v>0</v>
      </c>
      <c r="AF43" s="280">
        <v>0</v>
      </c>
      <c r="AG43" s="280">
        <v>0</v>
      </c>
      <c r="AH43" s="280">
        <v>0</v>
      </c>
      <c r="AI43" s="280">
        <f t="shared" si="18"/>
        <v>0</v>
      </c>
      <c r="AJ43" s="280">
        <v>0</v>
      </c>
      <c r="AK43" s="280">
        <v>0</v>
      </c>
      <c r="AL43" s="280">
        <v>0</v>
      </c>
      <c r="AM43" s="280">
        <f t="shared" si="19"/>
        <v>0</v>
      </c>
      <c r="AN43" s="280">
        <v>0</v>
      </c>
      <c r="AO43" s="280">
        <v>0</v>
      </c>
      <c r="AP43" s="280">
        <v>0</v>
      </c>
      <c r="AQ43" s="280">
        <f t="shared" si="20"/>
        <v>0</v>
      </c>
      <c r="AR43" s="280">
        <v>0</v>
      </c>
      <c r="AS43" s="280">
        <v>0</v>
      </c>
      <c r="AT43" s="280">
        <v>0</v>
      </c>
      <c r="AU43" s="280">
        <f t="shared" si="21"/>
        <v>0</v>
      </c>
      <c r="AV43" s="280">
        <v>0</v>
      </c>
      <c r="AW43" s="280">
        <v>0</v>
      </c>
      <c r="AX43" s="280">
        <v>0</v>
      </c>
      <c r="AY43" s="280">
        <f t="shared" si="22"/>
        <v>0</v>
      </c>
      <c r="AZ43" s="280">
        <v>0</v>
      </c>
      <c r="BA43" s="280">
        <v>0</v>
      </c>
      <c r="BB43" s="280">
        <v>0</v>
      </c>
      <c r="BC43" s="284">
        <f t="shared" si="23"/>
        <v>958</v>
      </c>
      <c r="BD43" s="284">
        <f t="shared" si="24"/>
        <v>418</v>
      </c>
      <c r="BE43" s="280">
        <v>0</v>
      </c>
      <c r="BF43" s="280">
        <v>163</v>
      </c>
      <c r="BG43" s="280">
        <v>0</v>
      </c>
      <c r="BH43" s="280">
        <v>245</v>
      </c>
      <c r="BI43" s="280">
        <v>0</v>
      </c>
      <c r="BJ43" s="280">
        <v>10</v>
      </c>
      <c r="BK43" s="284">
        <f t="shared" si="25"/>
        <v>540</v>
      </c>
      <c r="BL43" s="280">
        <v>0</v>
      </c>
      <c r="BM43" s="280">
        <v>275</v>
      </c>
      <c r="BN43" s="280">
        <v>13</v>
      </c>
      <c r="BO43" s="280">
        <v>252</v>
      </c>
      <c r="BP43" s="280">
        <v>0</v>
      </c>
      <c r="BQ43" s="280">
        <v>0</v>
      </c>
      <c r="BR43" s="280">
        <f t="shared" si="26"/>
        <v>3178</v>
      </c>
      <c r="BS43" s="280">
        <f t="shared" si="27"/>
        <v>0</v>
      </c>
      <c r="BT43" s="280">
        <f t="shared" si="28"/>
        <v>1579</v>
      </c>
      <c r="BU43" s="280">
        <f t="shared" si="29"/>
        <v>34</v>
      </c>
      <c r="BV43" s="280">
        <f t="shared" si="30"/>
        <v>1555</v>
      </c>
      <c r="BW43" s="280">
        <f t="shared" si="31"/>
        <v>0</v>
      </c>
      <c r="BX43" s="280">
        <f t="shared" si="32"/>
        <v>10</v>
      </c>
      <c r="BY43" s="284">
        <f t="shared" si="33"/>
        <v>2760</v>
      </c>
      <c r="BZ43" s="280">
        <f t="shared" si="34"/>
        <v>0</v>
      </c>
      <c r="CA43" s="280">
        <f t="shared" si="35"/>
        <v>1416</v>
      </c>
      <c r="CB43" s="280">
        <f t="shared" si="36"/>
        <v>34</v>
      </c>
      <c r="CC43" s="280">
        <f t="shared" si="37"/>
        <v>1310</v>
      </c>
      <c r="CD43" s="280">
        <f t="shared" si="38"/>
        <v>0</v>
      </c>
      <c r="CE43" s="280">
        <f t="shared" si="39"/>
        <v>0</v>
      </c>
      <c r="CF43" s="284">
        <f t="shared" si="40"/>
        <v>418</v>
      </c>
      <c r="CG43" s="280">
        <f t="shared" si="41"/>
        <v>0</v>
      </c>
      <c r="CH43" s="280">
        <f t="shared" si="42"/>
        <v>163</v>
      </c>
      <c r="CI43" s="280">
        <f t="shared" si="43"/>
        <v>0</v>
      </c>
      <c r="CJ43" s="280">
        <f t="shared" si="44"/>
        <v>245</v>
      </c>
      <c r="CK43" s="280">
        <f t="shared" si="45"/>
        <v>0</v>
      </c>
      <c r="CL43" s="280">
        <f t="shared" si="46"/>
        <v>10</v>
      </c>
      <c r="CM43" s="280">
        <f t="shared" si="47"/>
        <v>540</v>
      </c>
      <c r="CN43" s="280">
        <f t="shared" si="48"/>
        <v>0</v>
      </c>
      <c r="CO43" s="280">
        <f t="shared" si="49"/>
        <v>275</v>
      </c>
      <c r="CP43" s="280">
        <f t="shared" si="50"/>
        <v>13</v>
      </c>
      <c r="CQ43" s="280">
        <f t="shared" si="51"/>
        <v>252</v>
      </c>
      <c r="CR43" s="280">
        <f t="shared" si="52"/>
        <v>0</v>
      </c>
      <c r="CS43" s="280">
        <f t="shared" si="53"/>
        <v>0</v>
      </c>
      <c r="CT43" s="284">
        <f t="shared" si="54"/>
        <v>0</v>
      </c>
      <c r="CU43" s="280">
        <f t="shared" si="55"/>
        <v>0</v>
      </c>
      <c r="CV43" s="280">
        <f t="shared" si="56"/>
        <v>0</v>
      </c>
      <c r="CW43" s="280">
        <f t="shared" si="57"/>
        <v>0</v>
      </c>
      <c r="CX43" s="280">
        <f t="shared" si="58"/>
        <v>0</v>
      </c>
      <c r="CY43" s="280">
        <f t="shared" si="59"/>
        <v>0</v>
      </c>
      <c r="CZ43" s="280">
        <f t="shared" si="60"/>
        <v>0</v>
      </c>
      <c r="DA43" s="284">
        <f t="shared" si="61"/>
        <v>540</v>
      </c>
      <c r="DB43" s="280">
        <f t="shared" si="62"/>
        <v>0</v>
      </c>
      <c r="DC43" s="280">
        <f t="shared" si="63"/>
        <v>275</v>
      </c>
      <c r="DD43" s="280">
        <f t="shared" si="64"/>
        <v>13</v>
      </c>
      <c r="DE43" s="280">
        <f t="shared" si="65"/>
        <v>252</v>
      </c>
      <c r="DF43" s="280">
        <f t="shared" si="66"/>
        <v>0</v>
      </c>
      <c r="DG43" s="280">
        <f t="shared" si="67"/>
        <v>0</v>
      </c>
      <c r="DH43" s="280">
        <v>0</v>
      </c>
      <c r="DI43" s="284">
        <f t="shared" si="68"/>
        <v>2</v>
      </c>
      <c r="DJ43" s="280">
        <v>2</v>
      </c>
      <c r="DK43" s="280">
        <v>0</v>
      </c>
      <c r="DL43" s="280">
        <v>0</v>
      </c>
      <c r="DM43" s="280">
        <v>0</v>
      </c>
    </row>
    <row r="44" spans="1:117" ht="12" customHeight="1">
      <c r="A44" s="282" t="s">
        <v>193</v>
      </c>
      <c r="B44" s="283" t="s">
        <v>585</v>
      </c>
      <c r="C44" s="282" t="s">
        <v>632</v>
      </c>
      <c r="D44" s="284">
        <f t="shared" si="8"/>
        <v>933</v>
      </c>
      <c r="E44" s="280">
        <f t="shared" si="9"/>
        <v>807</v>
      </c>
      <c r="F44" s="280">
        <f t="shared" si="10"/>
        <v>0</v>
      </c>
      <c r="G44" s="280">
        <v>0</v>
      </c>
      <c r="H44" s="280">
        <v>0</v>
      </c>
      <c r="I44" s="280">
        <v>0</v>
      </c>
      <c r="J44" s="280">
        <f t="shared" si="11"/>
        <v>418</v>
      </c>
      <c r="K44" s="280">
        <v>418</v>
      </c>
      <c r="L44" s="280">
        <v>0</v>
      </c>
      <c r="M44" s="280">
        <v>0</v>
      </c>
      <c r="N44" s="280">
        <f t="shared" si="12"/>
        <v>61</v>
      </c>
      <c r="O44" s="280">
        <v>61</v>
      </c>
      <c r="P44" s="280">
        <v>0</v>
      </c>
      <c r="Q44" s="280">
        <v>0</v>
      </c>
      <c r="R44" s="280">
        <f t="shared" si="13"/>
        <v>325</v>
      </c>
      <c r="S44" s="280">
        <v>158</v>
      </c>
      <c r="T44" s="280">
        <v>167</v>
      </c>
      <c r="U44" s="280">
        <v>0</v>
      </c>
      <c r="V44" s="280">
        <f t="shared" si="14"/>
        <v>1</v>
      </c>
      <c r="W44" s="280">
        <v>1</v>
      </c>
      <c r="X44" s="280">
        <v>0</v>
      </c>
      <c r="Y44" s="280">
        <v>0</v>
      </c>
      <c r="Z44" s="280">
        <f t="shared" si="15"/>
        <v>2</v>
      </c>
      <c r="AA44" s="280">
        <v>2</v>
      </c>
      <c r="AB44" s="280">
        <v>0</v>
      </c>
      <c r="AC44" s="280">
        <v>0</v>
      </c>
      <c r="AD44" s="280">
        <f t="shared" si="16"/>
        <v>0</v>
      </c>
      <c r="AE44" s="280">
        <f t="shared" si="17"/>
        <v>0</v>
      </c>
      <c r="AF44" s="280">
        <v>0</v>
      </c>
      <c r="AG44" s="280">
        <v>0</v>
      </c>
      <c r="AH44" s="280">
        <v>0</v>
      </c>
      <c r="AI44" s="280">
        <f t="shared" si="18"/>
        <v>0</v>
      </c>
      <c r="AJ44" s="280">
        <v>0</v>
      </c>
      <c r="AK44" s="280">
        <v>0</v>
      </c>
      <c r="AL44" s="280">
        <v>0</v>
      </c>
      <c r="AM44" s="280">
        <f t="shared" si="19"/>
        <v>0</v>
      </c>
      <c r="AN44" s="280">
        <v>0</v>
      </c>
      <c r="AO44" s="280">
        <v>0</v>
      </c>
      <c r="AP44" s="280">
        <v>0</v>
      </c>
      <c r="AQ44" s="280">
        <f t="shared" si="20"/>
        <v>0</v>
      </c>
      <c r="AR44" s="280">
        <v>0</v>
      </c>
      <c r="AS44" s="280">
        <v>0</v>
      </c>
      <c r="AT44" s="280">
        <v>0</v>
      </c>
      <c r="AU44" s="280">
        <f t="shared" si="21"/>
        <v>0</v>
      </c>
      <c r="AV44" s="280">
        <v>0</v>
      </c>
      <c r="AW44" s="280">
        <v>0</v>
      </c>
      <c r="AX44" s="280">
        <v>0</v>
      </c>
      <c r="AY44" s="280">
        <f t="shared" si="22"/>
        <v>0</v>
      </c>
      <c r="AZ44" s="280">
        <v>0</v>
      </c>
      <c r="BA44" s="280">
        <v>0</v>
      </c>
      <c r="BB44" s="280">
        <v>0</v>
      </c>
      <c r="BC44" s="284">
        <f t="shared" si="23"/>
        <v>126</v>
      </c>
      <c r="BD44" s="284">
        <f t="shared" si="24"/>
        <v>20</v>
      </c>
      <c r="BE44" s="280">
        <v>0</v>
      </c>
      <c r="BF44" s="280">
        <v>0</v>
      </c>
      <c r="BG44" s="280">
        <v>0</v>
      </c>
      <c r="BH44" s="280">
        <v>0</v>
      </c>
      <c r="BI44" s="280">
        <v>0</v>
      </c>
      <c r="BJ44" s="280">
        <v>20</v>
      </c>
      <c r="BK44" s="284">
        <f t="shared" si="25"/>
        <v>106</v>
      </c>
      <c r="BL44" s="280">
        <v>0</v>
      </c>
      <c r="BM44" s="280">
        <v>84</v>
      </c>
      <c r="BN44" s="280">
        <v>1</v>
      </c>
      <c r="BO44" s="280">
        <v>9</v>
      </c>
      <c r="BP44" s="280">
        <v>8</v>
      </c>
      <c r="BQ44" s="280">
        <v>4</v>
      </c>
      <c r="BR44" s="280">
        <f t="shared" si="26"/>
        <v>827</v>
      </c>
      <c r="BS44" s="280">
        <f t="shared" si="27"/>
        <v>0</v>
      </c>
      <c r="BT44" s="280">
        <f t="shared" si="28"/>
        <v>418</v>
      </c>
      <c r="BU44" s="280">
        <f t="shared" si="29"/>
        <v>61</v>
      </c>
      <c r="BV44" s="280">
        <f t="shared" si="30"/>
        <v>325</v>
      </c>
      <c r="BW44" s="280">
        <f t="shared" si="31"/>
        <v>1</v>
      </c>
      <c r="BX44" s="280">
        <f t="shared" si="32"/>
        <v>22</v>
      </c>
      <c r="BY44" s="284">
        <f t="shared" si="33"/>
        <v>807</v>
      </c>
      <c r="BZ44" s="280">
        <f t="shared" si="34"/>
        <v>0</v>
      </c>
      <c r="CA44" s="280">
        <f t="shared" si="35"/>
        <v>418</v>
      </c>
      <c r="CB44" s="280">
        <f t="shared" si="36"/>
        <v>61</v>
      </c>
      <c r="CC44" s="280">
        <f t="shared" si="37"/>
        <v>325</v>
      </c>
      <c r="CD44" s="280">
        <f t="shared" si="38"/>
        <v>1</v>
      </c>
      <c r="CE44" s="280">
        <f t="shared" si="39"/>
        <v>2</v>
      </c>
      <c r="CF44" s="284">
        <f t="shared" si="40"/>
        <v>20</v>
      </c>
      <c r="CG44" s="280">
        <f t="shared" si="41"/>
        <v>0</v>
      </c>
      <c r="CH44" s="280">
        <f t="shared" si="42"/>
        <v>0</v>
      </c>
      <c r="CI44" s="280">
        <f t="shared" si="43"/>
        <v>0</v>
      </c>
      <c r="CJ44" s="280">
        <f t="shared" si="44"/>
        <v>0</v>
      </c>
      <c r="CK44" s="280">
        <f t="shared" si="45"/>
        <v>0</v>
      </c>
      <c r="CL44" s="280">
        <f t="shared" si="46"/>
        <v>20</v>
      </c>
      <c r="CM44" s="280">
        <f t="shared" si="47"/>
        <v>106</v>
      </c>
      <c r="CN44" s="280">
        <f t="shared" si="48"/>
        <v>0</v>
      </c>
      <c r="CO44" s="280">
        <f t="shared" si="49"/>
        <v>84</v>
      </c>
      <c r="CP44" s="280">
        <f t="shared" si="50"/>
        <v>1</v>
      </c>
      <c r="CQ44" s="280">
        <f t="shared" si="51"/>
        <v>9</v>
      </c>
      <c r="CR44" s="280">
        <f t="shared" si="52"/>
        <v>8</v>
      </c>
      <c r="CS44" s="280">
        <f t="shared" si="53"/>
        <v>4</v>
      </c>
      <c r="CT44" s="284">
        <f t="shared" si="54"/>
        <v>0</v>
      </c>
      <c r="CU44" s="280">
        <f t="shared" si="55"/>
        <v>0</v>
      </c>
      <c r="CV44" s="280">
        <f t="shared" si="56"/>
        <v>0</v>
      </c>
      <c r="CW44" s="280">
        <f t="shared" si="57"/>
        <v>0</v>
      </c>
      <c r="CX44" s="280">
        <f t="shared" si="58"/>
        <v>0</v>
      </c>
      <c r="CY44" s="280">
        <f t="shared" si="59"/>
        <v>0</v>
      </c>
      <c r="CZ44" s="280">
        <f t="shared" si="60"/>
        <v>0</v>
      </c>
      <c r="DA44" s="284">
        <f t="shared" si="61"/>
        <v>106</v>
      </c>
      <c r="DB44" s="280">
        <f t="shared" si="62"/>
        <v>0</v>
      </c>
      <c r="DC44" s="280">
        <f t="shared" si="63"/>
        <v>84</v>
      </c>
      <c r="DD44" s="280">
        <f t="shared" si="64"/>
        <v>1</v>
      </c>
      <c r="DE44" s="280">
        <f t="shared" si="65"/>
        <v>9</v>
      </c>
      <c r="DF44" s="280">
        <f t="shared" si="66"/>
        <v>8</v>
      </c>
      <c r="DG44" s="280">
        <f t="shared" si="67"/>
        <v>4</v>
      </c>
      <c r="DH44" s="280">
        <v>0</v>
      </c>
      <c r="DI44" s="284">
        <f t="shared" si="68"/>
        <v>0</v>
      </c>
      <c r="DJ44" s="280">
        <v>0</v>
      </c>
      <c r="DK44" s="280">
        <v>0</v>
      </c>
      <c r="DL44" s="280">
        <v>0</v>
      </c>
      <c r="DM44" s="280">
        <v>0</v>
      </c>
    </row>
    <row r="45" spans="1:117" ht="12" customHeight="1">
      <c r="A45" s="282" t="s">
        <v>193</v>
      </c>
      <c r="B45" s="283" t="s">
        <v>586</v>
      </c>
      <c r="C45" s="282" t="s">
        <v>633</v>
      </c>
      <c r="D45" s="284">
        <f t="shared" si="8"/>
        <v>2066</v>
      </c>
      <c r="E45" s="280">
        <f t="shared" si="9"/>
        <v>1180</v>
      </c>
      <c r="F45" s="280">
        <f t="shared" si="10"/>
        <v>0</v>
      </c>
      <c r="G45" s="280">
        <v>0</v>
      </c>
      <c r="H45" s="280">
        <v>0</v>
      </c>
      <c r="I45" s="280">
        <v>0</v>
      </c>
      <c r="J45" s="280">
        <f t="shared" si="11"/>
        <v>1112</v>
      </c>
      <c r="K45" s="280">
        <v>1112</v>
      </c>
      <c r="L45" s="280">
        <v>0</v>
      </c>
      <c r="M45" s="280">
        <v>0</v>
      </c>
      <c r="N45" s="280">
        <f t="shared" si="12"/>
        <v>67</v>
      </c>
      <c r="O45" s="280">
        <v>67</v>
      </c>
      <c r="P45" s="280">
        <v>0</v>
      </c>
      <c r="Q45" s="280">
        <v>0</v>
      </c>
      <c r="R45" s="280">
        <f t="shared" si="13"/>
        <v>0</v>
      </c>
      <c r="S45" s="280">
        <v>0</v>
      </c>
      <c r="T45" s="280">
        <v>0</v>
      </c>
      <c r="U45" s="280">
        <v>0</v>
      </c>
      <c r="V45" s="280">
        <f t="shared" si="14"/>
        <v>1</v>
      </c>
      <c r="W45" s="280">
        <v>1</v>
      </c>
      <c r="X45" s="280">
        <v>0</v>
      </c>
      <c r="Y45" s="280">
        <v>0</v>
      </c>
      <c r="Z45" s="280">
        <f t="shared" si="15"/>
        <v>0</v>
      </c>
      <c r="AA45" s="280">
        <v>0</v>
      </c>
      <c r="AB45" s="280">
        <v>0</v>
      </c>
      <c r="AC45" s="280">
        <v>0</v>
      </c>
      <c r="AD45" s="280">
        <f t="shared" si="16"/>
        <v>338</v>
      </c>
      <c r="AE45" s="280">
        <f t="shared" si="17"/>
        <v>0</v>
      </c>
      <c r="AF45" s="280">
        <v>0</v>
      </c>
      <c r="AG45" s="280">
        <v>0</v>
      </c>
      <c r="AH45" s="280">
        <v>0</v>
      </c>
      <c r="AI45" s="280">
        <f t="shared" si="18"/>
        <v>338</v>
      </c>
      <c r="AJ45" s="280">
        <v>0</v>
      </c>
      <c r="AK45" s="280">
        <v>0</v>
      </c>
      <c r="AL45" s="280">
        <v>338</v>
      </c>
      <c r="AM45" s="280">
        <f t="shared" si="19"/>
        <v>0</v>
      </c>
      <c r="AN45" s="280">
        <v>0</v>
      </c>
      <c r="AO45" s="280">
        <v>0</v>
      </c>
      <c r="AP45" s="280">
        <v>0</v>
      </c>
      <c r="AQ45" s="280">
        <f t="shared" si="20"/>
        <v>0</v>
      </c>
      <c r="AR45" s="280">
        <v>0</v>
      </c>
      <c r="AS45" s="280">
        <v>0</v>
      </c>
      <c r="AT45" s="280">
        <v>0</v>
      </c>
      <c r="AU45" s="280">
        <f t="shared" si="21"/>
        <v>0</v>
      </c>
      <c r="AV45" s="280">
        <v>0</v>
      </c>
      <c r="AW45" s="280">
        <v>0</v>
      </c>
      <c r="AX45" s="280">
        <v>0</v>
      </c>
      <c r="AY45" s="280">
        <f t="shared" si="22"/>
        <v>0</v>
      </c>
      <c r="AZ45" s="280">
        <v>0</v>
      </c>
      <c r="BA45" s="280">
        <v>0</v>
      </c>
      <c r="BB45" s="280">
        <v>0</v>
      </c>
      <c r="BC45" s="284">
        <f t="shared" si="23"/>
        <v>548</v>
      </c>
      <c r="BD45" s="284">
        <f t="shared" si="24"/>
        <v>548</v>
      </c>
      <c r="BE45" s="280">
        <v>0</v>
      </c>
      <c r="BF45" s="280">
        <v>259</v>
      </c>
      <c r="BG45" s="280">
        <v>45</v>
      </c>
      <c r="BH45" s="280">
        <v>234</v>
      </c>
      <c r="BI45" s="280">
        <v>0</v>
      </c>
      <c r="BJ45" s="280">
        <v>10</v>
      </c>
      <c r="BK45" s="284">
        <f t="shared" si="25"/>
        <v>0</v>
      </c>
      <c r="BL45" s="280"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f t="shared" si="26"/>
        <v>1728</v>
      </c>
      <c r="BS45" s="280">
        <f t="shared" si="27"/>
        <v>0</v>
      </c>
      <c r="BT45" s="280">
        <f t="shared" si="28"/>
        <v>1371</v>
      </c>
      <c r="BU45" s="280">
        <f t="shared" si="29"/>
        <v>112</v>
      </c>
      <c r="BV45" s="280">
        <f t="shared" si="30"/>
        <v>234</v>
      </c>
      <c r="BW45" s="280">
        <f t="shared" si="31"/>
        <v>1</v>
      </c>
      <c r="BX45" s="280">
        <f t="shared" si="32"/>
        <v>10</v>
      </c>
      <c r="BY45" s="284">
        <f t="shared" si="33"/>
        <v>1180</v>
      </c>
      <c r="BZ45" s="280">
        <f t="shared" si="34"/>
        <v>0</v>
      </c>
      <c r="CA45" s="280">
        <f t="shared" si="35"/>
        <v>1112</v>
      </c>
      <c r="CB45" s="280">
        <f t="shared" si="36"/>
        <v>67</v>
      </c>
      <c r="CC45" s="280">
        <f t="shared" si="37"/>
        <v>0</v>
      </c>
      <c r="CD45" s="280">
        <f t="shared" si="38"/>
        <v>1</v>
      </c>
      <c r="CE45" s="280">
        <f t="shared" si="39"/>
        <v>0</v>
      </c>
      <c r="CF45" s="284">
        <f t="shared" si="40"/>
        <v>548</v>
      </c>
      <c r="CG45" s="280">
        <f t="shared" si="41"/>
        <v>0</v>
      </c>
      <c r="CH45" s="280">
        <f t="shared" si="42"/>
        <v>259</v>
      </c>
      <c r="CI45" s="280">
        <f t="shared" si="43"/>
        <v>45</v>
      </c>
      <c r="CJ45" s="280">
        <f t="shared" si="44"/>
        <v>234</v>
      </c>
      <c r="CK45" s="280">
        <f t="shared" si="45"/>
        <v>0</v>
      </c>
      <c r="CL45" s="280">
        <f t="shared" si="46"/>
        <v>10</v>
      </c>
      <c r="CM45" s="280">
        <f t="shared" si="47"/>
        <v>338</v>
      </c>
      <c r="CN45" s="280">
        <f t="shared" si="48"/>
        <v>0</v>
      </c>
      <c r="CO45" s="280">
        <f t="shared" si="49"/>
        <v>338</v>
      </c>
      <c r="CP45" s="280">
        <f t="shared" si="50"/>
        <v>0</v>
      </c>
      <c r="CQ45" s="280">
        <f t="shared" si="51"/>
        <v>0</v>
      </c>
      <c r="CR45" s="280">
        <f t="shared" si="52"/>
        <v>0</v>
      </c>
      <c r="CS45" s="280">
        <f t="shared" si="53"/>
        <v>0</v>
      </c>
      <c r="CT45" s="284">
        <f t="shared" si="54"/>
        <v>338</v>
      </c>
      <c r="CU45" s="280">
        <f t="shared" si="55"/>
        <v>0</v>
      </c>
      <c r="CV45" s="280">
        <f t="shared" si="56"/>
        <v>338</v>
      </c>
      <c r="CW45" s="280">
        <f t="shared" si="57"/>
        <v>0</v>
      </c>
      <c r="CX45" s="280">
        <f t="shared" si="58"/>
        <v>0</v>
      </c>
      <c r="CY45" s="280">
        <f t="shared" si="59"/>
        <v>0</v>
      </c>
      <c r="CZ45" s="280">
        <f t="shared" si="60"/>
        <v>0</v>
      </c>
      <c r="DA45" s="284">
        <f t="shared" si="61"/>
        <v>0</v>
      </c>
      <c r="DB45" s="280">
        <f t="shared" si="62"/>
        <v>0</v>
      </c>
      <c r="DC45" s="280">
        <f t="shared" si="63"/>
        <v>0</v>
      </c>
      <c r="DD45" s="280">
        <f t="shared" si="64"/>
        <v>0</v>
      </c>
      <c r="DE45" s="280">
        <f t="shared" si="65"/>
        <v>0</v>
      </c>
      <c r="DF45" s="280">
        <f t="shared" si="66"/>
        <v>0</v>
      </c>
      <c r="DG45" s="280">
        <f t="shared" si="67"/>
        <v>0</v>
      </c>
      <c r="DH45" s="280">
        <v>0</v>
      </c>
      <c r="DI45" s="284">
        <f t="shared" si="68"/>
        <v>0</v>
      </c>
      <c r="DJ45" s="280">
        <v>0</v>
      </c>
      <c r="DK45" s="280">
        <v>0</v>
      </c>
      <c r="DL45" s="280">
        <v>0</v>
      </c>
      <c r="DM45" s="280">
        <v>0</v>
      </c>
    </row>
    <row r="46" spans="1:117" ht="12" customHeight="1">
      <c r="A46" s="282" t="s">
        <v>193</v>
      </c>
      <c r="B46" s="283" t="s">
        <v>587</v>
      </c>
      <c r="C46" s="282" t="s">
        <v>634</v>
      </c>
      <c r="D46" s="284">
        <f t="shared" si="8"/>
        <v>2487</v>
      </c>
      <c r="E46" s="280">
        <f t="shared" si="9"/>
        <v>1701</v>
      </c>
      <c r="F46" s="280">
        <f t="shared" si="10"/>
        <v>0</v>
      </c>
      <c r="G46" s="280">
        <v>0</v>
      </c>
      <c r="H46" s="280">
        <v>0</v>
      </c>
      <c r="I46" s="280">
        <v>0</v>
      </c>
      <c r="J46" s="280">
        <f t="shared" si="11"/>
        <v>1617</v>
      </c>
      <c r="K46" s="280">
        <v>0</v>
      </c>
      <c r="L46" s="280">
        <v>1331</v>
      </c>
      <c r="M46" s="280">
        <v>286</v>
      </c>
      <c r="N46" s="280">
        <f t="shared" si="12"/>
        <v>83</v>
      </c>
      <c r="O46" s="280">
        <v>0</v>
      </c>
      <c r="P46" s="280">
        <v>83</v>
      </c>
      <c r="Q46" s="280">
        <v>0</v>
      </c>
      <c r="R46" s="280">
        <f t="shared" si="13"/>
        <v>0</v>
      </c>
      <c r="S46" s="280">
        <v>0</v>
      </c>
      <c r="T46" s="280">
        <v>0</v>
      </c>
      <c r="U46" s="280">
        <v>0</v>
      </c>
      <c r="V46" s="280">
        <f t="shared" si="14"/>
        <v>1</v>
      </c>
      <c r="W46" s="280">
        <v>0</v>
      </c>
      <c r="X46" s="280">
        <v>1</v>
      </c>
      <c r="Y46" s="280">
        <v>0</v>
      </c>
      <c r="Z46" s="280">
        <f t="shared" si="15"/>
        <v>0</v>
      </c>
      <c r="AA46" s="280">
        <v>0</v>
      </c>
      <c r="AB46" s="280">
        <v>0</v>
      </c>
      <c r="AC46" s="280">
        <v>0</v>
      </c>
      <c r="AD46" s="280">
        <f t="shared" si="16"/>
        <v>0</v>
      </c>
      <c r="AE46" s="280">
        <f t="shared" si="17"/>
        <v>0</v>
      </c>
      <c r="AF46" s="280">
        <v>0</v>
      </c>
      <c r="AG46" s="280">
        <v>0</v>
      </c>
      <c r="AH46" s="280">
        <v>0</v>
      </c>
      <c r="AI46" s="280">
        <f t="shared" si="18"/>
        <v>0</v>
      </c>
      <c r="AJ46" s="280">
        <v>0</v>
      </c>
      <c r="AK46" s="280">
        <v>0</v>
      </c>
      <c r="AL46" s="280">
        <v>0</v>
      </c>
      <c r="AM46" s="280">
        <f t="shared" si="19"/>
        <v>0</v>
      </c>
      <c r="AN46" s="280">
        <v>0</v>
      </c>
      <c r="AO46" s="280">
        <v>0</v>
      </c>
      <c r="AP46" s="280">
        <v>0</v>
      </c>
      <c r="AQ46" s="280">
        <f t="shared" si="20"/>
        <v>0</v>
      </c>
      <c r="AR46" s="280">
        <v>0</v>
      </c>
      <c r="AS46" s="280">
        <v>0</v>
      </c>
      <c r="AT46" s="280">
        <v>0</v>
      </c>
      <c r="AU46" s="280">
        <f t="shared" si="21"/>
        <v>0</v>
      </c>
      <c r="AV46" s="280">
        <v>0</v>
      </c>
      <c r="AW46" s="280">
        <v>0</v>
      </c>
      <c r="AX46" s="280">
        <v>0</v>
      </c>
      <c r="AY46" s="280">
        <f t="shared" si="22"/>
        <v>0</v>
      </c>
      <c r="AZ46" s="280">
        <v>0</v>
      </c>
      <c r="BA46" s="280">
        <v>0</v>
      </c>
      <c r="BB46" s="280">
        <v>0</v>
      </c>
      <c r="BC46" s="284">
        <f t="shared" si="23"/>
        <v>786</v>
      </c>
      <c r="BD46" s="284">
        <f t="shared" si="24"/>
        <v>250</v>
      </c>
      <c r="BE46" s="280">
        <v>0</v>
      </c>
      <c r="BF46" s="280">
        <v>221</v>
      </c>
      <c r="BG46" s="280">
        <v>18</v>
      </c>
      <c r="BH46" s="280">
        <v>5</v>
      </c>
      <c r="BI46" s="280">
        <v>0</v>
      </c>
      <c r="BJ46" s="280">
        <v>6</v>
      </c>
      <c r="BK46" s="284">
        <f t="shared" si="25"/>
        <v>536</v>
      </c>
      <c r="BL46" s="280">
        <v>0</v>
      </c>
      <c r="BM46" s="280">
        <v>536</v>
      </c>
      <c r="BN46" s="280">
        <v>0</v>
      </c>
      <c r="BO46" s="280">
        <v>0</v>
      </c>
      <c r="BP46" s="280">
        <v>0</v>
      </c>
      <c r="BQ46" s="280">
        <v>0</v>
      </c>
      <c r="BR46" s="280">
        <f t="shared" si="26"/>
        <v>1951</v>
      </c>
      <c r="BS46" s="280">
        <f t="shared" si="27"/>
        <v>0</v>
      </c>
      <c r="BT46" s="280">
        <f t="shared" si="28"/>
        <v>1838</v>
      </c>
      <c r="BU46" s="280">
        <f t="shared" si="29"/>
        <v>101</v>
      </c>
      <c r="BV46" s="280">
        <f t="shared" si="30"/>
        <v>5</v>
      </c>
      <c r="BW46" s="280">
        <f t="shared" si="31"/>
        <v>1</v>
      </c>
      <c r="BX46" s="280">
        <f t="shared" si="32"/>
        <v>6</v>
      </c>
      <c r="BY46" s="284">
        <f t="shared" si="33"/>
        <v>1701</v>
      </c>
      <c r="BZ46" s="280">
        <f t="shared" si="34"/>
        <v>0</v>
      </c>
      <c r="CA46" s="280">
        <f t="shared" si="35"/>
        <v>1617</v>
      </c>
      <c r="CB46" s="280">
        <f t="shared" si="36"/>
        <v>83</v>
      </c>
      <c r="CC46" s="280">
        <f t="shared" si="37"/>
        <v>0</v>
      </c>
      <c r="CD46" s="280">
        <f t="shared" si="38"/>
        <v>1</v>
      </c>
      <c r="CE46" s="280">
        <f t="shared" si="39"/>
        <v>0</v>
      </c>
      <c r="CF46" s="284">
        <f t="shared" si="40"/>
        <v>250</v>
      </c>
      <c r="CG46" s="280">
        <f t="shared" si="41"/>
        <v>0</v>
      </c>
      <c r="CH46" s="280">
        <f t="shared" si="42"/>
        <v>221</v>
      </c>
      <c r="CI46" s="280">
        <f t="shared" si="43"/>
        <v>18</v>
      </c>
      <c r="CJ46" s="280">
        <f t="shared" si="44"/>
        <v>5</v>
      </c>
      <c r="CK46" s="280">
        <f t="shared" si="45"/>
        <v>0</v>
      </c>
      <c r="CL46" s="280">
        <f t="shared" si="46"/>
        <v>6</v>
      </c>
      <c r="CM46" s="280">
        <f t="shared" si="47"/>
        <v>536</v>
      </c>
      <c r="CN46" s="280">
        <f t="shared" si="48"/>
        <v>0</v>
      </c>
      <c r="CO46" s="280">
        <f t="shared" si="49"/>
        <v>536</v>
      </c>
      <c r="CP46" s="280">
        <f t="shared" si="50"/>
        <v>0</v>
      </c>
      <c r="CQ46" s="280">
        <f t="shared" si="51"/>
        <v>0</v>
      </c>
      <c r="CR46" s="280">
        <f t="shared" si="52"/>
        <v>0</v>
      </c>
      <c r="CS46" s="280">
        <f t="shared" si="53"/>
        <v>0</v>
      </c>
      <c r="CT46" s="284">
        <f t="shared" si="54"/>
        <v>0</v>
      </c>
      <c r="CU46" s="280">
        <f t="shared" si="55"/>
        <v>0</v>
      </c>
      <c r="CV46" s="280">
        <f t="shared" si="56"/>
        <v>0</v>
      </c>
      <c r="CW46" s="280">
        <f t="shared" si="57"/>
        <v>0</v>
      </c>
      <c r="CX46" s="280">
        <f t="shared" si="58"/>
        <v>0</v>
      </c>
      <c r="CY46" s="280">
        <f t="shared" si="59"/>
        <v>0</v>
      </c>
      <c r="CZ46" s="280">
        <f t="shared" si="60"/>
        <v>0</v>
      </c>
      <c r="DA46" s="284">
        <f t="shared" si="61"/>
        <v>536</v>
      </c>
      <c r="DB46" s="280">
        <f t="shared" si="62"/>
        <v>0</v>
      </c>
      <c r="DC46" s="280">
        <f t="shared" si="63"/>
        <v>536</v>
      </c>
      <c r="DD46" s="280">
        <f t="shared" si="64"/>
        <v>0</v>
      </c>
      <c r="DE46" s="280">
        <f t="shared" si="65"/>
        <v>0</v>
      </c>
      <c r="DF46" s="280">
        <f t="shared" si="66"/>
        <v>0</v>
      </c>
      <c r="DG46" s="280">
        <f t="shared" si="67"/>
        <v>0</v>
      </c>
      <c r="DH46" s="280">
        <v>0</v>
      </c>
      <c r="DI46" s="284">
        <f t="shared" si="68"/>
        <v>0</v>
      </c>
      <c r="DJ46" s="280">
        <v>0</v>
      </c>
      <c r="DK46" s="280">
        <v>0</v>
      </c>
      <c r="DL46" s="280">
        <v>0</v>
      </c>
      <c r="DM46" s="280">
        <v>0</v>
      </c>
    </row>
    <row r="47" spans="1:117" ht="12" customHeight="1">
      <c r="A47" s="282" t="s">
        <v>193</v>
      </c>
      <c r="B47" s="283" t="s">
        <v>588</v>
      </c>
      <c r="C47" s="282" t="s">
        <v>635</v>
      </c>
      <c r="D47" s="284">
        <f t="shared" si="8"/>
        <v>798</v>
      </c>
      <c r="E47" s="280">
        <f t="shared" si="9"/>
        <v>741</v>
      </c>
      <c r="F47" s="280">
        <f t="shared" si="10"/>
        <v>0</v>
      </c>
      <c r="G47" s="280">
        <v>0</v>
      </c>
      <c r="H47" s="280">
        <v>0</v>
      </c>
      <c r="I47" s="280">
        <v>0</v>
      </c>
      <c r="J47" s="280">
        <f t="shared" si="11"/>
        <v>495</v>
      </c>
      <c r="K47" s="280">
        <v>0</v>
      </c>
      <c r="L47" s="280">
        <v>495</v>
      </c>
      <c r="M47" s="280">
        <v>0</v>
      </c>
      <c r="N47" s="280">
        <f t="shared" si="12"/>
        <v>33</v>
      </c>
      <c r="O47" s="280">
        <v>0</v>
      </c>
      <c r="P47" s="280">
        <v>33</v>
      </c>
      <c r="Q47" s="280">
        <v>0</v>
      </c>
      <c r="R47" s="280">
        <f t="shared" si="13"/>
        <v>212</v>
      </c>
      <c r="S47" s="280">
        <v>0</v>
      </c>
      <c r="T47" s="280">
        <v>212</v>
      </c>
      <c r="U47" s="280">
        <v>0</v>
      </c>
      <c r="V47" s="280">
        <f t="shared" si="14"/>
        <v>1</v>
      </c>
      <c r="W47" s="280">
        <v>0</v>
      </c>
      <c r="X47" s="280">
        <v>1</v>
      </c>
      <c r="Y47" s="280">
        <v>0</v>
      </c>
      <c r="Z47" s="280">
        <f t="shared" si="15"/>
        <v>0</v>
      </c>
      <c r="AA47" s="280">
        <v>0</v>
      </c>
      <c r="AB47" s="280">
        <v>0</v>
      </c>
      <c r="AC47" s="280">
        <v>0</v>
      </c>
      <c r="AD47" s="280">
        <f t="shared" si="16"/>
        <v>0</v>
      </c>
      <c r="AE47" s="280">
        <f t="shared" si="17"/>
        <v>0</v>
      </c>
      <c r="AF47" s="280">
        <v>0</v>
      </c>
      <c r="AG47" s="280">
        <v>0</v>
      </c>
      <c r="AH47" s="280">
        <v>0</v>
      </c>
      <c r="AI47" s="280">
        <f t="shared" si="18"/>
        <v>0</v>
      </c>
      <c r="AJ47" s="280">
        <v>0</v>
      </c>
      <c r="AK47" s="280">
        <v>0</v>
      </c>
      <c r="AL47" s="280">
        <v>0</v>
      </c>
      <c r="AM47" s="280">
        <f t="shared" si="19"/>
        <v>0</v>
      </c>
      <c r="AN47" s="280">
        <v>0</v>
      </c>
      <c r="AO47" s="280">
        <v>0</v>
      </c>
      <c r="AP47" s="280">
        <v>0</v>
      </c>
      <c r="AQ47" s="280">
        <f t="shared" si="20"/>
        <v>0</v>
      </c>
      <c r="AR47" s="280">
        <v>0</v>
      </c>
      <c r="AS47" s="280">
        <v>0</v>
      </c>
      <c r="AT47" s="280">
        <v>0</v>
      </c>
      <c r="AU47" s="280">
        <f t="shared" si="21"/>
        <v>0</v>
      </c>
      <c r="AV47" s="280">
        <v>0</v>
      </c>
      <c r="AW47" s="280">
        <v>0</v>
      </c>
      <c r="AX47" s="280">
        <v>0</v>
      </c>
      <c r="AY47" s="280">
        <f t="shared" si="22"/>
        <v>0</v>
      </c>
      <c r="AZ47" s="280">
        <v>0</v>
      </c>
      <c r="BA47" s="280">
        <v>0</v>
      </c>
      <c r="BB47" s="280">
        <v>0</v>
      </c>
      <c r="BC47" s="284">
        <f t="shared" si="23"/>
        <v>57</v>
      </c>
      <c r="BD47" s="284">
        <f t="shared" si="24"/>
        <v>0</v>
      </c>
      <c r="BE47" s="280">
        <v>0</v>
      </c>
      <c r="BF47" s="280">
        <v>0</v>
      </c>
      <c r="BG47" s="280">
        <v>0</v>
      </c>
      <c r="BH47" s="280">
        <v>0</v>
      </c>
      <c r="BI47" s="280">
        <v>0</v>
      </c>
      <c r="BJ47" s="280">
        <v>0</v>
      </c>
      <c r="BK47" s="284">
        <f t="shared" si="25"/>
        <v>57</v>
      </c>
      <c r="BL47" s="280">
        <v>0</v>
      </c>
      <c r="BM47" s="280">
        <v>45</v>
      </c>
      <c r="BN47" s="280">
        <v>8</v>
      </c>
      <c r="BO47" s="280">
        <v>3</v>
      </c>
      <c r="BP47" s="280">
        <v>0</v>
      </c>
      <c r="BQ47" s="280">
        <v>1</v>
      </c>
      <c r="BR47" s="280">
        <f t="shared" si="26"/>
        <v>741</v>
      </c>
      <c r="BS47" s="280">
        <f t="shared" si="27"/>
        <v>0</v>
      </c>
      <c r="BT47" s="280">
        <f t="shared" si="28"/>
        <v>495</v>
      </c>
      <c r="BU47" s="280">
        <f t="shared" si="29"/>
        <v>33</v>
      </c>
      <c r="BV47" s="280">
        <f t="shared" si="30"/>
        <v>212</v>
      </c>
      <c r="BW47" s="280">
        <f t="shared" si="31"/>
        <v>1</v>
      </c>
      <c r="BX47" s="280">
        <f t="shared" si="32"/>
        <v>0</v>
      </c>
      <c r="BY47" s="284">
        <f t="shared" si="33"/>
        <v>741</v>
      </c>
      <c r="BZ47" s="280">
        <f t="shared" si="34"/>
        <v>0</v>
      </c>
      <c r="CA47" s="280">
        <f t="shared" si="35"/>
        <v>495</v>
      </c>
      <c r="CB47" s="280">
        <f t="shared" si="36"/>
        <v>33</v>
      </c>
      <c r="CC47" s="280">
        <f t="shared" si="37"/>
        <v>212</v>
      </c>
      <c r="CD47" s="280">
        <f t="shared" si="38"/>
        <v>1</v>
      </c>
      <c r="CE47" s="280">
        <f t="shared" si="39"/>
        <v>0</v>
      </c>
      <c r="CF47" s="284">
        <f t="shared" si="40"/>
        <v>0</v>
      </c>
      <c r="CG47" s="280">
        <f t="shared" si="41"/>
        <v>0</v>
      </c>
      <c r="CH47" s="280">
        <f t="shared" si="42"/>
        <v>0</v>
      </c>
      <c r="CI47" s="280">
        <f t="shared" si="43"/>
        <v>0</v>
      </c>
      <c r="CJ47" s="280">
        <f t="shared" si="44"/>
        <v>0</v>
      </c>
      <c r="CK47" s="280">
        <f t="shared" si="45"/>
        <v>0</v>
      </c>
      <c r="CL47" s="280">
        <f t="shared" si="46"/>
        <v>0</v>
      </c>
      <c r="CM47" s="280">
        <f t="shared" si="47"/>
        <v>57</v>
      </c>
      <c r="CN47" s="280">
        <f t="shared" si="48"/>
        <v>0</v>
      </c>
      <c r="CO47" s="280">
        <f t="shared" si="49"/>
        <v>45</v>
      </c>
      <c r="CP47" s="280">
        <f t="shared" si="50"/>
        <v>8</v>
      </c>
      <c r="CQ47" s="280">
        <f t="shared" si="51"/>
        <v>3</v>
      </c>
      <c r="CR47" s="280">
        <f t="shared" si="52"/>
        <v>0</v>
      </c>
      <c r="CS47" s="280">
        <f t="shared" si="53"/>
        <v>1</v>
      </c>
      <c r="CT47" s="284">
        <f t="shared" si="54"/>
        <v>0</v>
      </c>
      <c r="CU47" s="280">
        <f t="shared" si="55"/>
        <v>0</v>
      </c>
      <c r="CV47" s="280">
        <f t="shared" si="56"/>
        <v>0</v>
      </c>
      <c r="CW47" s="280">
        <f t="shared" si="57"/>
        <v>0</v>
      </c>
      <c r="CX47" s="280">
        <f t="shared" si="58"/>
        <v>0</v>
      </c>
      <c r="CY47" s="280">
        <f t="shared" si="59"/>
        <v>0</v>
      </c>
      <c r="CZ47" s="280">
        <f t="shared" si="60"/>
        <v>0</v>
      </c>
      <c r="DA47" s="284">
        <f t="shared" si="61"/>
        <v>57</v>
      </c>
      <c r="DB47" s="280">
        <f t="shared" si="62"/>
        <v>0</v>
      </c>
      <c r="DC47" s="280">
        <f t="shared" si="63"/>
        <v>45</v>
      </c>
      <c r="DD47" s="280">
        <f t="shared" si="64"/>
        <v>8</v>
      </c>
      <c r="DE47" s="280">
        <f t="shared" si="65"/>
        <v>3</v>
      </c>
      <c r="DF47" s="280">
        <f t="shared" si="66"/>
        <v>0</v>
      </c>
      <c r="DG47" s="280">
        <f t="shared" si="67"/>
        <v>1</v>
      </c>
      <c r="DH47" s="280">
        <v>68</v>
      </c>
      <c r="DI47" s="284">
        <f t="shared" si="68"/>
        <v>0</v>
      </c>
      <c r="DJ47" s="280">
        <v>0</v>
      </c>
      <c r="DK47" s="280">
        <v>0</v>
      </c>
      <c r="DL47" s="280">
        <v>0</v>
      </c>
      <c r="DM47" s="280">
        <v>0</v>
      </c>
    </row>
    <row r="48" spans="1:117" ht="12" customHeight="1">
      <c r="A48" s="282" t="s">
        <v>193</v>
      </c>
      <c r="B48" s="283" t="s">
        <v>589</v>
      </c>
      <c r="C48" s="282" t="s">
        <v>636</v>
      </c>
      <c r="D48" s="284">
        <f t="shared" si="8"/>
        <v>359</v>
      </c>
      <c r="E48" s="280">
        <f t="shared" si="9"/>
        <v>340</v>
      </c>
      <c r="F48" s="280">
        <f t="shared" si="10"/>
        <v>0</v>
      </c>
      <c r="G48" s="280">
        <v>0</v>
      </c>
      <c r="H48" s="280">
        <v>0</v>
      </c>
      <c r="I48" s="280">
        <v>0</v>
      </c>
      <c r="J48" s="280">
        <f t="shared" si="11"/>
        <v>240</v>
      </c>
      <c r="K48" s="280">
        <v>0</v>
      </c>
      <c r="L48" s="280">
        <v>240</v>
      </c>
      <c r="M48" s="280">
        <v>0</v>
      </c>
      <c r="N48" s="280">
        <f t="shared" si="12"/>
        <v>25</v>
      </c>
      <c r="O48" s="280">
        <v>0</v>
      </c>
      <c r="P48" s="280">
        <v>25</v>
      </c>
      <c r="Q48" s="280">
        <v>0</v>
      </c>
      <c r="R48" s="280">
        <f t="shared" si="13"/>
        <v>74</v>
      </c>
      <c r="S48" s="280">
        <v>0</v>
      </c>
      <c r="T48" s="280">
        <v>74</v>
      </c>
      <c r="U48" s="280">
        <v>0</v>
      </c>
      <c r="V48" s="280">
        <f t="shared" si="14"/>
        <v>1</v>
      </c>
      <c r="W48" s="280">
        <v>0</v>
      </c>
      <c r="X48" s="280">
        <v>1</v>
      </c>
      <c r="Y48" s="280">
        <v>0</v>
      </c>
      <c r="Z48" s="280">
        <f t="shared" si="15"/>
        <v>0</v>
      </c>
      <c r="AA48" s="280">
        <v>0</v>
      </c>
      <c r="AB48" s="280">
        <v>0</v>
      </c>
      <c r="AC48" s="280">
        <v>0</v>
      </c>
      <c r="AD48" s="280">
        <f t="shared" si="16"/>
        <v>0</v>
      </c>
      <c r="AE48" s="280">
        <f t="shared" si="17"/>
        <v>0</v>
      </c>
      <c r="AF48" s="280">
        <v>0</v>
      </c>
      <c r="AG48" s="280">
        <v>0</v>
      </c>
      <c r="AH48" s="280">
        <v>0</v>
      </c>
      <c r="AI48" s="280">
        <f t="shared" si="18"/>
        <v>0</v>
      </c>
      <c r="AJ48" s="280">
        <v>0</v>
      </c>
      <c r="AK48" s="280">
        <v>0</v>
      </c>
      <c r="AL48" s="280">
        <v>0</v>
      </c>
      <c r="AM48" s="280">
        <f t="shared" si="19"/>
        <v>0</v>
      </c>
      <c r="AN48" s="280">
        <v>0</v>
      </c>
      <c r="AO48" s="280">
        <v>0</v>
      </c>
      <c r="AP48" s="280">
        <v>0</v>
      </c>
      <c r="AQ48" s="280">
        <f t="shared" si="20"/>
        <v>0</v>
      </c>
      <c r="AR48" s="280">
        <v>0</v>
      </c>
      <c r="AS48" s="280">
        <v>0</v>
      </c>
      <c r="AT48" s="280">
        <v>0</v>
      </c>
      <c r="AU48" s="280">
        <f t="shared" si="21"/>
        <v>0</v>
      </c>
      <c r="AV48" s="280">
        <v>0</v>
      </c>
      <c r="AW48" s="280">
        <v>0</v>
      </c>
      <c r="AX48" s="280">
        <v>0</v>
      </c>
      <c r="AY48" s="280">
        <f t="shared" si="22"/>
        <v>0</v>
      </c>
      <c r="AZ48" s="280">
        <v>0</v>
      </c>
      <c r="BA48" s="280">
        <v>0</v>
      </c>
      <c r="BB48" s="280">
        <v>0</v>
      </c>
      <c r="BC48" s="284">
        <f t="shared" si="23"/>
        <v>19</v>
      </c>
      <c r="BD48" s="284">
        <f t="shared" si="24"/>
        <v>0</v>
      </c>
      <c r="BE48" s="280">
        <v>0</v>
      </c>
      <c r="BF48" s="280">
        <v>0</v>
      </c>
      <c r="BG48" s="280">
        <v>0</v>
      </c>
      <c r="BH48" s="280">
        <v>0</v>
      </c>
      <c r="BI48" s="280">
        <v>0</v>
      </c>
      <c r="BJ48" s="280">
        <v>0</v>
      </c>
      <c r="BK48" s="284">
        <f t="shared" si="25"/>
        <v>19</v>
      </c>
      <c r="BL48" s="280">
        <v>0</v>
      </c>
      <c r="BM48" s="280">
        <v>12</v>
      </c>
      <c r="BN48" s="280">
        <v>4</v>
      </c>
      <c r="BO48" s="280">
        <v>2</v>
      </c>
      <c r="BP48" s="280">
        <v>0</v>
      </c>
      <c r="BQ48" s="280">
        <v>1</v>
      </c>
      <c r="BR48" s="280">
        <f t="shared" si="26"/>
        <v>340</v>
      </c>
      <c r="BS48" s="280">
        <f t="shared" si="27"/>
        <v>0</v>
      </c>
      <c r="BT48" s="280">
        <f t="shared" si="28"/>
        <v>240</v>
      </c>
      <c r="BU48" s="280">
        <f t="shared" si="29"/>
        <v>25</v>
      </c>
      <c r="BV48" s="280">
        <f t="shared" si="30"/>
        <v>74</v>
      </c>
      <c r="BW48" s="280">
        <f t="shared" si="31"/>
        <v>1</v>
      </c>
      <c r="BX48" s="280">
        <f t="shared" si="32"/>
        <v>0</v>
      </c>
      <c r="BY48" s="284">
        <f t="shared" si="33"/>
        <v>340</v>
      </c>
      <c r="BZ48" s="280">
        <f t="shared" si="34"/>
        <v>0</v>
      </c>
      <c r="CA48" s="280">
        <f t="shared" si="35"/>
        <v>240</v>
      </c>
      <c r="CB48" s="280">
        <f t="shared" si="36"/>
        <v>25</v>
      </c>
      <c r="CC48" s="280">
        <f t="shared" si="37"/>
        <v>74</v>
      </c>
      <c r="CD48" s="280">
        <f t="shared" si="38"/>
        <v>1</v>
      </c>
      <c r="CE48" s="280">
        <f t="shared" si="39"/>
        <v>0</v>
      </c>
      <c r="CF48" s="284">
        <f t="shared" si="40"/>
        <v>0</v>
      </c>
      <c r="CG48" s="280">
        <f t="shared" si="41"/>
        <v>0</v>
      </c>
      <c r="CH48" s="280">
        <f t="shared" si="42"/>
        <v>0</v>
      </c>
      <c r="CI48" s="280">
        <f t="shared" si="43"/>
        <v>0</v>
      </c>
      <c r="CJ48" s="280">
        <f t="shared" si="44"/>
        <v>0</v>
      </c>
      <c r="CK48" s="280">
        <f t="shared" si="45"/>
        <v>0</v>
      </c>
      <c r="CL48" s="280">
        <f t="shared" si="46"/>
        <v>0</v>
      </c>
      <c r="CM48" s="280">
        <f t="shared" si="47"/>
        <v>19</v>
      </c>
      <c r="CN48" s="280">
        <f t="shared" si="48"/>
        <v>0</v>
      </c>
      <c r="CO48" s="280">
        <f t="shared" si="49"/>
        <v>12</v>
      </c>
      <c r="CP48" s="280">
        <f t="shared" si="50"/>
        <v>4</v>
      </c>
      <c r="CQ48" s="280">
        <f t="shared" si="51"/>
        <v>2</v>
      </c>
      <c r="CR48" s="280">
        <f t="shared" si="52"/>
        <v>0</v>
      </c>
      <c r="CS48" s="280">
        <f t="shared" si="53"/>
        <v>1</v>
      </c>
      <c r="CT48" s="284">
        <f t="shared" si="54"/>
        <v>0</v>
      </c>
      <c r="CU48" s="280">
        <f t="shared" si="55"/>
        <v>0</v>
      </c>
      <c r="CV48" s="280">
        <f t="shared" si="56"/>
        <v>0</v>
      </c>
      <c r="CW48" s="280">
        <f t="shared" si="57"/>
        <v>0</v>
      </c>
      <c r="CX48" s="280">
        <f t="shared" si="58"/>
        <v>0</v>
      </c>
      <c r="CY48" s="280">
        <f t="shared" si="59"/>
        <v>0</v>
      </c>
      <c r="CZ48" s="280">
        <f t="shared" si="60"/>
        <v>0</v>
      </c>
      <c r="DA48" s="284">
        <f t="shared" si="61"/>
        <v>19</v>
      </c>
      <c r="DB48" s="280">
        <f t="shared" si="62"/>
        <v>0</v>
      </c>
      <c r="DC48" s="280">
        <f t="shared" si="63"/>
        <v>12</v>
      </c>
      <c r="DD48" s="280">
        <f t="shared" si="64"/>
        <v>4</v>
      </c>
      <c r="DE48" s="280">
        <f t="shared" si="65"/>
        <v>2</v>
      </c>
      <c r="DF48" s="280">
        <f t="shared" si="66"/>
        <v>0</v>
      </c>
      <c r="DG48" s="280">
        <f t="shared" si="67"/>
        <v>1</v>
      </c>
      <c r="DH48" s="280">
        <v>108</v>
      </c>
      <c r="DI48" s="284">
        <f t="shared" si="68"/>
        <v>0</v>
      </c>
      <c r="DJ48" s="280">
        <v>0</v>
      </c>
      <c r="DK48" s="280">
        <v>0</v>
      </c>
      <c r="DL48" s="280">
        <v>0</v>
      </c>
      <c r="DM48" s="280">
        <v>0</v>
      </c>
    </row>
    <row r="49" spans="1:117" ht="12" customHeight="1">
      <c r="A49" s="282" t="s">
        <v>193</v>
      </c>
      <c r="B49" s="283" t="s">
        <v>590</v>
      </c>
      <c r="C49" s="282" t="s">
        <v>637</v>
      </c>
      <c r="D49" s="284">
        <f t="shared" si="8"/>
        <v>956</v>
      </c>
      <c r="E49" s="280">
        <f t="shared" si="9"/>
        <v>751</v>
      </c>
      <c r="F49" s="280">
        <f t="shared" si="10"/>
        <v>0</v>
      </c>
      <c r="G49" s="280">
        <v>0</v>
      </c>
      <c r="H49" s="280">
        <v>0</v>
      </c>
      <c r="I49" s="280">
        <v>0</v>
      </c>
      <c r="J49" s="280">
        <f t="shared" si="11"/>
        <v>584</v>
      </c>
      <c r="K49" s="280">
        <v>0</v>
      </c>
      <c r="L49" s="280">
        <v>584</v>
      </c>
      <c r="M49" s="280">
        <v>0</v>
      </c>
      <c r="N49" s="280">
        <f t="shared" si="12"/>
        <v>60</v>
      </c>
      <c r="O49" s="280">
        <v>0</v>
      </c>
      <c r="P49" s="280">
        <v>60</v>
      </c>
      <c r="Q49" s="280">
        <v>0</v>
      </c>
      <c r="R49" s="280">
        <f t="shared" si="13"/>
        <v>107</v>
      </c>
      <c r="S49" s="280">
        <v>0</v>
      </c>
      <c r="T49" s="280">
        <v>107</v>
      </c>
      <c r="U49" s="280">
        <v>0</v>
      </c>
      <c r="V49" s="280">
        <f t="shared" si="14"/>
        <v>0</v>
      </c>
      <c r="W49" s="280">
        <v>0</v>
      </c>
      <c r="X49" s="280">
        <v>0</v>
      </c>
      <c r="Y49" s="280">
        <v>0</v>
      </c>
      <c r="Z49" s="280">
        <f t="shared" si="15"/>
        <v>0</v>
      </c>
      <c r="AA49" s="280">
        <v>0</v>
      </c>
      <c r="AB49" s="280">
        <v>0</v>
      </c>
      <c r="AC49" s="280">
        <v>0</v>
      </c>
      <c r="AD49" s="280">
        <f t="shared" si="16"/>
        <v>1</v>
      </c>
      <c r="AE49" s="280">
        <f t="shared" si="17"/>
        <v>0</v>
      </c>
      <c r="AF49" s="280">
        <v>0</v>
      </c>
      <c r="AG49" s="280">
        <v>0</v>
      </c>
      <c r="AH49" s="280">
        <v>0</v>
      </c>
      <c r="AI49" s="280">
        <f t="shared" si="18"/>
        <v>1</v>
      </c>
      <c r="AJ49" s="280">
        <v>0</v>
      </c>
      <c r="AK49" s="280">
        <v>0</v>
      </c>
      <c r="AL49" s="280">
        <v>1</v>
      </c>
      <c r="AM49" s="280">
        <f t="shared" si="19"/>
        <v>0</v>
      </c>
      <c r="AN49" s="280">
        <v>0</v>
      </c>
      <c r="AO49" s="280">
        <v>0</v>
      </c>
      <c r="AP49" s="280">
        <v>0</v>
      </c>
      <c r="AQ49" s="280">
        <f t="shared" si="20"/>
        <v>0</v>
      </c>
      <c r="AR49" s="280">
        <v>0</v>
      </c>
      <c r="AS49" s="280">
        <v>0</v>
      </c>
      <c r="AT49" s="280">
        <v>0</v>
      </c>
      <c r="AU49" s="280">
        <f t="shared" si="21"/>
        <v>0</v>
      </c>
      <c r="AV49" s="280">
        <v>0</v>
      </c>
      <c r="AW49" s="280">
        <v>0</v>
      </c>
      <c r="AX49" s="280">
        <v>0</v>
      </c>
      <c r="AY49" s="280">
        <f t="shared" si="22"/>
        <v>0</v>
      </c>
      <c r="AZ49" s="280">
        <v>0</v>
      </c>
      <c r="BA49" s="280">
        <v>0</v>
      </c>
      <c r="BB49" s="280">
        <v>0</v>
      </c>
      <c r="BC49" s="284">
        <f t="shared" si="23"/>
        <v>204</v>
      </c>
      <c r="BD49" s="284">
        <f t="shared" si="24"/>
        <v>0</v>
      </c>
      <c r="BE49" s="280">
        <v>0</v>
      </c>
      <c r="BF49" s="280">
        <v>0</v>
      </c>
      <c r="BG49" s="280">
        <v>0</v>
      </c>
      <c r="BH49" s="280">
        <v>0</v>
      </c>
      <c r="BI49" s="280">
        <v>0</v>
      </c>
      <c r="BJ49" s="280">
        <v>0</v>
      </c>
      <c r="BK49" s="284">
        <f t="shared" si="25"/>
        <v>204</v>
      </c>
      <c r="BL49" s="280">
        <v>0</v>
      </c>
      <c r="BM49" s="280">
        <v>149</v>
      </c>
      <c r="BN49" s="280">
        <v>13</v>
      </c>
      <c r="BO49" s="280">
        <v>37</v>
      </c>
      <c r="BP49" s="280">
        <v>0</v>
      </c>
      <c r="BQ49" s="280">
        <v>5</v>
      </c>
      <c r="BR49" s="280">
        <f t="shared" si="26"/>
        <v>751</v>
      </c>
      <c r="BS49" s="280">
        <f t="shared" si="27"/>
        <v>0</v>
      </c>
      <c r="BT49" s="280">
        <f t="shared" si="28"/>
        <v>584</v>
      </c>
      <c r="BU49" s="280">
        <f t="shared" si="29"/>
        <v>60</v>
      </c>
      <c r="BV49" s="280">
        <f t="shared" si="30"/>
        <v>107</v>
      </c>
      <c r="BW49" s="280">
        <f t="shared" si="31"/>
        <v>0</v>
      </c>
      <c r="BX49" s="280">
        <f t="shared" si="32"/>
        <v>0</v>
      </c>
      <c r="BY49" s="284">
        <f t="shared" si="33"/>
        <v>751</v>
      </c>
      <c r="BZ49" s="280">
        <f t="shared" si="34"/>
        <v>0</v>
      </c>
      <c r="CA49" s="280">
        <f t="shared" si="35"/>
        <v>584</v>
      </c>
      <c r="CB49" s="280">
        <f t="shared" si="36"/>
        <v>60</v>
      </c>
      <c r="CC49" s="280">
        <f t="shared" si="37"/>
        <v>107</v>
      </c>
      <c r="CD49" s="280">
        <f t="shared" si="38"/>
        <v>0</v>
      </c>
      <c r="CE49" s="280">
        <f t="shared" si="39"/>
        <v>0</v>
      </c>
      <c r="CF49" s="284">
        <f t="shared" si="40"/>
        <v>0</v>
      </c>
      <c r="CG49" s="280">
        <f t="shared" si="41"/>
        <v>0</v>
      </c>
      <c r="CH49" s="280">
        <f t="shared" si="42"/>
        <v>0</v>
      </c>
      <c r="CI49" s="280">
        <f t="shared" si="43"/>
        <v>0</v>
      </c>
      <c r="CJ49" s="280">
        <f t="shared" si="44"/>
        <v>0</v>
      </c>
      <c r="CK49" s="280">
        <f t="shared" si="45"/>
        <v>0</v>
      </c>
      <c r="CL49" s="280">
        <f t="shared" si="46"/>
        <v>0</v>
      </c>
      <c r="CM49" s="280">
        <f t="shared" si="47"/>
        <v>205</v>
      </c>
      <c r="CN49" s="280">
        <f t="shared" si="48"/>
        <v>0</v>
      </c>
      <c r="CO49" s="280">
        <f t="shared" si="49"/>
        <v>150</v>
      </c>
      <c r="CP49" s="280">
        <f t="shared" si="50"/>
        <v>13</v>
      </c>
      <c r="CQ49" s="280">
        <f t="shared" si="51"/>
        <v>37</v>
      </c>
      <c r="CR49" s="280">
        <f t="shared" si="52"/>
        <v>0</v>
      </c>
      <c r="CS49" s="280">
        <f t="shared" si="53"/>
        <v>5</v>
      </c>
      <c r="CT49" s="284">
        <f t="shared" si="54"/>
        <v>1</v>
      </c>
      <c r="CU49" s="280">
        <f t="shared" si="55"/>
        <v>0</v>
      </c>
      <c r="CV49" s="280">
        <f t="shared" si="56"/>
        <v>1</v>
      </c>
      <c r="CW49" s="280">
        <f t="shared" si="57"/>
        <v>0</v>
      </c>
      <c r="CX49" s="280">
        <f t="shared" si="58"/>
        <v>0</v>
      </c>
      <c r="CY49" s="280">
        <f t="shared" si="59"/>
        <v>0</v>
      </c>
      <c r="CZ49" s="280">
        <f t="shared" si="60"/>
        <v>0</v>
      </c>
      <c r="DA49" s="284">
        <f t="shared" si="61"/>
        <v>204</v>
      </c>
      <c r="DB49" s="280">
        <f t="shared" si="62"/>
        <v>0</v>
      </c>
      <c r="DC49" s="280">
        <f t="shared" si="63"/>
        <v>149</v>
      </c>
      <c r="DD49" s="280">
        <f t="shared" si="64"/>
        <v>13</v>
      </c>
      <c r="DE49" s="280">
        <f t="shared" si="65"/>
        <v>37</v>
      </c>
      <c r="DF49" s="280">
        <f t="shared" si="66"/>
        <v>0</v>
      </c>
      <c r="DG49" s="280">
        <f t="shared" si="67"/>
        <v>5</v>
      </c>
      <c r="DH49" s="280">
        <v>1</v>
      </c>
      <c r="DI49" s="284">
        <f t="shared" si="68"/>
        <v>0</v>
      </c>
      <c r="DJ49" s="280">
        <v>0</v>
      </c>
      <c r="DK49" s="280">
        <v>0</v>
      </c>
      <c r="DL49" s="280">
        <v>0</v>
      </c>
      <c r="DM49" s="280">
        <v>0</v>
      </c>
    </row>
    <row r="50" spans="1:117" ht="12" customHeight="1">
      <c r="A50" s="282" t="s">
        <v>193</v>
      </c>
      <c r="B50" s="283" t="s">
        <v>591</v>
      </c>
      <c r="C50" s="282" t="s">
        <v>638</v>
      </c>
      <c r="D50" s="284">
        <f t="shared" si="8"/>
        <v>265</v>
      </c>
      <c r="E50" s="280">
        <f t="shared" si="9"/>
        <v>253</v>
      </c>
      <c r="F50" s="280">
        <f t="shared" si="10"/>
        <v>0</v>
      </c>
      <c r="G50" s="280">
        <v>0</v>
      </c>
      <c r="H50" s="280">
        <v>0</v>
      </c>
      <c r="I50" s="280">
        <v>0</v>
      </c>
      <c r="J50" s="280">
        <f t="shared" si="11"/>
        <v>194</v>
      </c>
      <c r="K50" s="280">
        <v>0</v>
      </c>
      <c r="L50" s="280">
        <v>194</v>
      </c>
      <c r="M50" s="280">
        <v>0</v>
      </c>
      <c r="N50" s="280">
        <f t="shared" si="12"/>
        <v>7</v>
      </c>
      <c r="O50" s="280">
        <v>0</v>
      </c>
      <c r="P50" s="280">
        <v>7</v>
      </c>
      <c r="Q50" s="280">
        <v>0</v>
      </c>
      <c r="R50" s="280">
        <f t="shared" si="13"/>
        <v>52</v>
      </c>
      <c r="S50" s="280">
        <v>0</v>
      </c>
      <c r="T50" s="280">
        <v>52</v>
      </c>
      <c r="U50" s="280">
        <v>0</v>
      </c>
      <c r="V50" s="280">
        <f t="shared" si="14"/>
        <v>0</v>
      </c>
      <c r="W50" s="280">
        <v>0</v>
      </c>
      <c r="X50" s="280">
        <v>0</v>
      </c>
      <c r="Y50" s="280">
        <v>0</v>
      </c>
      <c r="Z50" s="280">
        <f t="shared" si="15"/>
        <v>0</v>
      </c>
      <c r="AA50" s="280">
        <v>0</v>
      </c>
      <c r="AB50" s="280">
        <v>0</v>
      </c>
      <c r="AC50" s="280">
        <v>0</v>
      </c>
      <c r="AD50" s="280">
        <f t="shared" si="16"/>
        <v>0</v>
      </c>
      <c r="AE50" s="280">
        <f t="shared" si="17"/>
        <v>0</v>
      </c>
      <c r="AF50" s="280">
        <v>0</v>
      </c>
      <c r="AG50" s="280">
        <v>0</v>
      </c>
      <c r="AH50" s="280">
        <v>0</v>
      </c>
      <c r="AI50" s="280">
        <f t="shared" si="18"/>
        <v>0</v>
      </c>
      <c r="AJ50" s="280">
        <v>0</v>
      </c>
      <c r="AK50" s="280">
        <v>0</v>
      </c>
      <c r="AL50" s="280">
        <v>0</v>
      </c>
      <c r="AM50" s="280">
        <f t="shared" si="19"/>
        <v>0</v>
      </c>
      <c r="AN50" s="280">
        <v>0</v>
      </c>
      <c r="AO50" s="280">
        <v>0</v>
      </c>
      <c r="AP50" s="280">
        <v>0</v>
      </c>
      <c r="AQ50" s="280">
        <f t="shared" si="20"/>
        <v>0</v>
      </c>
      <c r="AR50" s="280">
        <v>0</v>
      </c>
      <c r="AS50" s="280">
        <v>0</v>
      </c>
      <c r="AT50" s="280">
        <v>0</v>
      </c>
      <c r="AU50" s="280">
        <f t="shared" si="21"/>
        <v>0</v>
      </c>
      <c r="AV50" s="280">
        <v>0</v>
      </c>
      <c r="AW50" s="280">
        <v>0</v>
      </c>
      <c r="AX50" s="280">
        <v>0</v>
      </c>
      <c r="AY50" s="280">
        <f t="shared" si="22"/>
        <v>0</v>
      </c>
      <c r="AZ50" s="280">
        <v>0</v>
      </c>
      <c r="BA50" s="280">
        <v>0</v>
      </c>
      <c r="BB50" s="280">
        <v>0</v>
      </c>
      <c r="BC50" s="284">
        <f t="shared" si="23"/>
        <v>12</v>
      </c>
      <c r="BD50" s="284">
        <f t="shared" si="24"/>
        <v>0</v>
      </c>
      <c r="BE50" s="280">
        <v>0</v>
      </c>
      <c r="BF50" s="280">
        <v>0</v>
      </c>
      <c r="BG50" s="280">
        <v>0</v>
      </c>
      <c r="BH50" s="280">
        <v>0</v>
      </c>
      <c r="BI50" s="280">
        <v>0</v>
      </c>
      <c r="BJ50" s="280">
        <v>0</v>
      </c>
      <c r="BK50" s="284">
        <f t="shared" si="25"/>
        <v>12</v>
      </c>
      <c r="BL50" s="280">
        <v>0</v>
      </c>
      <c r="BM50" s="280">
        <v>8</v>
      </c>
      <c r="BN50" s="280">
        <v>2</v>
      </c>
      <c r="BO50" s="280">
        <v>2</v>
      </c>
      <c r="BP50" s="280">
        <v>0</v>
      </c>
      <c r="BQ50" s="280">
        <v>0</v>
      </c>
      <c r="BR50" s="280">
        <f t="shared" si="26"/>
        <v>253</v>
      </c>
      <c r="BS50" s="280">
        <f t="shared" si="27"/>
        <v>0</v>
      </c>
      <c r="BT50" s="280">
        <f t="shared" si="28"/>
        <v>194</v>
      </c>
      <c r="BU50" s="280">
        <f t="shared" si="29"/>
        <v>7</v>
      </c>
      <c r="BV50" s="280">
        <f t="shared" si="30"/>
        <v>52</v>
      </c>
      <c r="BW50" s="280">
        <f t="shared" si="31"/>
        <v>0</v>
      </c>
      <c r="BX50" s="280">
        <f t="shared" si="32"/>
        <v>0</v>
      </c>
      <c r="BY50" s="284">
        <f t="shared" si="33"/>
        <v>253</v>
      </c>
      <c r="BZ50" s="280">
        <f t="shared" si="34"/>
        <v>0</v>
      </c>
      <c r="CA50" s="280">
        <f t="shared" si="35"/>
        <v>194</v>
      </c>
      <c r="CB50" s="280">
        <f t="shared" si="36"/>
        <v>7</v>
      </c>
      <c r="CC50" s="280">
        <f t="shared" si="37"/>
        <v>52</v>
      </c>
      <c r="CD50" s="280">
        <f t="shared" si="38"/>
        <v>0</v>
      </c>
      <c r="CE50" s="280">
        <f t="shared" si="39"/>
        <v>0</v>
      </c>
      <c r="CF50" s="284">
        <f t="shared" si="40"/>
        <v>0</v>
      </c>
      <c r="CG50" s="280">
        <f t="shared" si="41"/>
        <v>0</v>
      </c>
      <c r="CH50" s="280">
        <f t="shared" si="42"/>
        <v>0</v>
      </c>
      <c r="CI50" s="280">
        <f t="shared" si="43"/>
        <v>0</v>
      </c>
      <c r="CJ50" s="280">
        <f t="shared" si="44"/>
        <v>0</v>
      </c>
      <c r="CK50" s="280">
        <f t="shared" si="45"/>
        <v>0</v>
      </c>
      <c r="CL50" s="280">
        <f t="shared" si="46"/>
        <v>0</v>
      </c>
      <c r="CM50" s="280">
        <f t="shared" si="47"/>
        <v>12</v>
      </c>
      <c r="CN50" s="280">
        <f t="shared" si="48"/>
        <v>0</v>
      </c>
      <c r="CO50" s="280">
        <f t="shared" si="49"/>
        <v>8</v>
      </c>
      <c r="CP50" s="280">
        <f t="shared" si="50"/>
        <v>2</v>
      </c>
      <c r="CQ50" s="280">
        <f t="shared" si="51"/>
        <v>2</v>
      </c>
      <c r="CR50" s="280">
        <f t="shared" si="52"/>
        <v>0</v>
      </c>
      <c r="CS50" s="280">
        <f t="shared" si="53"/>
        <v>0</v>
      </c>
      <c r="CT50" s="284">
        <f t="shared" si="54"/>
        <v>0</v>
      </c>
      <c r="CU50" s="280">
        <f t="shared" si="55"/>
        <v>0</v>
      </c>
      <c r="CV50" s="280">
        <f t="shared" si="56"/>
        <v>0</v>
      </c>
      <c r="CW50" s="280">
        <f t="shared" si="57"/>
        <v>0</v>
      </c>
      <c r="CX50" s="280">
        <f t="shared" si="58"/>
        <v>0</v>
      </c>
      <c r="CY50" s="280">
        <f t="shared" si="59"/>
        <v>0</v>
      </c>
      <c r="CZ50" s="280">
        <f t="shared" si="60"/>
        <v>0</v>
      </c>
      <c r="DA50" s="284">
        <f t="shared" si="61"/>
        <v>12</v>
      </c>
      <c r="DB50" s="280">
        <f t="shared" si="62"/>
        <v>0</v>
      </c>
      <c r="DC50" s="280">
        <f t="shared" si="63"/>
        <v>8</v>
      </c>
      <c r="DD50" s="280">
        <f t="shared" si="64"/>
        <v>2</v>
      </c>
      <c r="DE50" s="280">
        <f t="shared" si="65"/>
        <v>2</v>
      </c>
      <c r="DF50" s="280">
        <f t="shared" si="66"/>
        <v>0</v>
      </c>
      <c r="DG50" s="280">
        <f t="shared" si="67"/>
        <v>0</v>
      </c>
      <c r="DH50" s="280">
        <v>0</v>
      </c>
      <c r="DI50" s="284">
        <f t="shared" si="68"/>
        <v>0</v>
      </c>
      <c r="DJ50" s="280">
        <v>0</v>
      </c>
      <c r="DK50" s="280">
        <v>0</v>
      </c>
      <c r="DL50" s="280">
        <v>0</v>
      </c>
      <c r="DM50" s="280">
        <v>0</v>
      </c>
    </row>
    <row r="51" spans="1:117" ht="12" customHeight="1">
      <c r="A51" s="282" t="s">
        <v>193</v>
      </c>
      <c r="B51" s="283" t="s">
        <v>592</v>
      </c>
      <c r="C51" s="282" t="s">
        <v>639</v>
      </c>
      <c r="D51" s="284">
        <f t="shared" si="8"/>
        <v>660</v>
      </c>
      <c r="E51" s="280">
        <f t="shared" si="9"/>
        <v>549</v>
      </c>
      <c r="F51" s="280">
        <f t="shared" si="10"/>
        <v>0</v>
      </c>
      <c r="G51" s="280">
        <v>0</v>
      </c>
      <c r="H51" s="280">
        <v>0</v>
      </c>
      <c r="I51" s="280">
        <v>0</v>
      </c>
      <c r="J51" s="280">
        <f t="shared" si="11"/>
        <v>425</v>
      </c>
      <c r="K51" s="280">
        <v>0</v>
      </c>
      <c r="L51" s="280">
        <v>424</v>
      </c>
      <c r="M51" s="280">
        <v>1</v>
      </c>
      <c r="N51" s="280">
        <f t="shared" si="12"/>
        <v>22</v>
      </c>
      <c r="O51" s="280">
        <v>0</v>
      </c>
      <c r="P51" s="280">
        <v>22</v>
      </c>
      <c r="Q51" s="280">
        <v>0</v>
      </c>
      <c r="R51" s="280">
        <f t="shared" si="13"/>
        <v>102</v>
      </c>
      <c r="S51" s="280">
        <v>0</v>
      </c>
      <c r="T51" s="280">
        <v>102</v>
      </c>
      <c r="U51" s="280">
        <v>0</v>
      </c>
      <c r="V51" s="280">
        <f t="shared" si="14"/>
        <v>0</v>
      </c>
      <c r="W51" s="280">
        <v>0</v>
      </c>
      <c r="X51" s="280">
        <v>0</v>
      </c>
      <c r="Y51" s="280">
        <v>0</v>
      </c>
      <c r="Z51" s="280">
        <f t="shared" si="15"/>
        <v>0</v>
      </c>
      <c r="AA51" s="280">
        <v>0</v>
      </c>
      <c r="AB51" s="280">
        <v>0</v>
      </c>
      <c r="AC51" s="280">
        <v>0</v>
      </c>
      <c r="AD51" s="280">
        <f t="shared" si="16"/>
        <v>0</v>
      </c>
      <c r="AE51" s="280">
        <f t="shared" si="17"/>
        <v>0</v>
      </c>
      <c r="AF51" s="280">
        <v>0</v>
      </c>
      <c r="AG51" s="280">
        <v>0</v>
      </c>
      <c r="AH51" s="280">
        <v>0</v>
      </c>
      <c r="AI51" s="280">
        <f t="shared" si="18"/>
        <v>0</v>
      </c>
      <c r="AJ51" s="280">
        <v>0</v>
      </c>
      <c r="AK51" s="280">
        <v>0</v>
      </c>
      <c r="AL51" s="280">
        <v>0</v>
      </c>
      <c r="AM51" s="280">
        <f t="shared" si="19"/>
        <v>0</v>
      </c>
      <c r="AN51" s="280">
        <v>0</v>
      </c>
      <c r="AO51" s="280">
        <v>0</v>
      </c>
      <c r="AP51" s="280">
        <v>0</v>
      </c>
      <c r="AQ51" s="280">
        <f t="shared" si="20"/>
        <v>0</v>
      </c>
      <c r="AR51" s="280">
        <v>0</v>
      </c>
      <c r="AS51" s="280">
        <v>0</v>
      </c>
      <c r="AT51" s="280">
        <v>0</v>
      </c>
      <c r="AU51" s="280">
        <f t="shared" si="21"/>
        <v>0</v>
      </c>
      <c r="AV51" s="280">
        <v>0</v>
      </c>
      <c r="AW51" s="280">
        <v>0</v>
      </c>
      <c r="AX51" s="280">
        <v>0</v>
      </c>
      <c r="AY51" s="280">
        <f t="shared" si="22"/>
        <v>0</v>
      </c>
      <c r="AZ51" s="280">
        <v>0</v>
      </c>
      <c r="BA51" s="280">
        <v>0</v>
      </c>
      <c r="BB51" s="280">
        <v>0</v>
      </c>
      <c r="BC51" s="284">
        <f t="shared" si="23"/>
        <v>111</v>
      </c>
      <c r="BD51" s="284">
        <f t="shared" si="24"/>
        <v>111</v>
      </c>
      <c r="BE51" s="280">
        <v>0</v>
      </c>
      <c r="BF51" s="280">
        <v>85</v>
      </c>
      <c r="BG51" s="280">
        <v>15</v>
      </c>
      <c r="BH51" s="280">
        <v>9</v>
      </c>
      <c r="BI51" s="280">
        <v>0</v>
      </c>
      <c r="BJ51" s="280">
        <v>2</v>
      </c>
      <c r="BK51" s="284">
        <f t="shared" si="25"/>
        <v>0</v>
      </c>
      <c r="BL51" s="280">
        <v>0</v>
      </c>
      <c r="BM51" s="280">
        <v>0</v>
      </c>
      <c r="BN51" s="280">
        <v>0</v>
      </c>
      <c r="BO51" s="280">
        <v>0</v>
      </c>
      <c r="BP51" s="280">
        <v>0</v>
      </c>
      <c r="BQ51" s="280">
        <v>0</v>
      </c>
      <c r="BR51" s="280">
        <f t="shared" si="26"/>
        <v>660</v>
      </c>
      <c r="BS51" s="280">
        <f t="shared" si="27"/>
        <v>0</v>
      </c>
      <c r="BT51" s="280">
        <f t="shared" si="28"/>
        <v>510</v>
      </c>
      <c r="BU51" s="280">
        <f t="shared" si="29"/>
        <v>37</v>
      </c>
      <c r="BV51" s="280">
        <f t="shared" si="30"/>
        <v>111</v>
      </c>
      <c r="BW51" s="280">
        <f t="shared" si="31"/>
        <v>0</v>
      </c>
      <c r="BX51" s="280">
        <f t="shared" si="32"/>
        <v>2</v>
      </c>
      <c r="BY51" s="284">
        <f t="shared" si="33"/>
        <v>549</v>
      </c>
      <c r="BZ51" s="280">
        <f t="shared" si="34"/>
        <v>0</v>
      </c>
      <c r="CA51" s="280">
        <f t="shared" si="35"/>
        <v>425</v>
      </c>
      <c r="CB51" s="280">
        <f t="shared" si="36"/>
        <v>22</v>
      </c>
      <c r="CC51" s="280">
        <f t="shared" si="37"/>
        <v>102</v>
      </c>
      <c r="CD51" s="280">
        <f t="shared" si="38"/>
        <v>0</v>
      </c>
      <c r="CE51" s="280">
        <f t="shared" si="39"/>
        <v>0</v>
      </c>
      <c r="CF51" s="284">
        <f t="shared" si="40"/>
        <v>111</v>
      </c>
      <c r="CG51" s="280">
        <f t="shared" si="41"/>
        <v>0</v>
      </c>
      <c r="CH51" s="280">
        <f t="shared" si="42"/>
        <v>85</v>
      </c>
      <c r="CI51" s="280">
        <f t="shared" si="43"/>
        <v>15</v>
      </c>
      <c r="CJ51" s="280">
        <f t="shared" si="44"/>
        <v>9</v>
      </c>
      <c r="CK51" s="280">
        <f t="shared" si="45"/>
        <v>0</v>
      </c>
      <c r="CL51" s="280">
        <f t="shared" si="46"/>
        <v>2</v>
      </c>
      <c r="CM51" s="280">
        <f t="shared" si="47"/>
        <v>0</v>
      </c>
      <c r="CN51" s="280">
        <f t="shared" si="48"/>
        <v>0</v>
      </c>
      <c r="CO51" s="280">
        <f t="shared" si="49"/>
        <v>0</v>
      </c>
      <c r="CP51" s="280">
        <f t="shared" si="50"/>
        <v>0</v>
      </c>
      <c r="CQ51" s="280">
        <f t="shared" si="51"/>
        <v>0</v>
      </c>
      <c r="CR51" s="280">
        <f t="shared" si="52"/>
        <v>0</v>
      </c>
      <c r="CS51" s="280">
        <f t="shared" si="53"/>
        <v>0</v>
      </c>
      <c r="CT51" s="284">
        <f t="shared" si="54"/>
        <v>0</v>
      </c>
      <c r="CU51" s="280">
        <f t="shared" si="55"/>
        <v>0</v>
      </c>
      <c r="CV51" s="280">
        <f t="shared" si="56"/>
        <v>0</v>
      </c>
      <c r="CW51" s="280">
        <f t="shared" si="57"/>
        <v>0</v>
      </c>
      <c r="CX51" s="280">
        <f t="shared" si="58"/>
        <v>0</v>
      </c>
      <c r="CY51" s="280">
        <f t="shared" si="59"/>
        <v>0</v>
      </c>
      <c r="CZ51" s="280">
        <f t="shared" si="60"/>
        <v>0</v>
      </c>
      <c r="DA51" s="284">
        <f t="shared" si="61"/>
        <v>0</v>
      </c>
      <c r="DB51" s="280">
        <f t="shared" si="62"/>
        <v>0</v>
      </c>
      <c r="DC51" s="280">
        <f t="shared" si="63"/>
        <v>0</v>
      </c>
      <c r="DD51" s="280">
        <f t="shared" si="64"/>
        <v>0</v>
      </c>
      <c r="DE51" s="280">
        <f t="shared" si="65"/>
        <v>0</v>
      </c>
      <c r="DF51" s="280">
        <f t="shared" si="66"/>
        <v>0</v>
      </c>
      <c r="DG51" s="280">
        <f t="shared" si="67"/>
        <v>0</v>
      </c>
      <c r="DH51" s="280">
        <v>0</v>
      </c>
      <c r="DI51" s="284">
        <f t="shared" si="68"/>
        <v>0</v>
      </c>
      <c r="DJ51" s="280">
        <v>0</v>
      </c>
      <c r="DK51" s="280">
        <v>0</v>
      </c>
      <c r="DL51" s="280">
        <v>0</v>
      </c>
      <c r="DM51" s="280">
        <v>0</v>
      </c>
    </row>
    <row r="52" spans="1:117" ht="12" customHeight="1">
      <c r="A52" s="282" t="s">
        <v>193</v>
      </c>
      <c r="B52" s="283" t="s">
        <v>593</v>
      </c>
      <c r="C52" s="282" t="s">
        <v>640</v>
      </c>
      <c r="D52" s="284">
        <f t="shared" si="8"/>
        <v>651</v>
      </c>
      <c r="E52" s="280">
        <f t="shared" si="9"/>
        <v>567</v>
      </c>
      <c r="F52" s="280">
        <f t="shared" si="10"/>
        <v>0</v>
      </c>
      <c r="G52" s="280">
        <v>0</v>
      </c>
      <c r="H52" s="280">
        <v>0</v>
      </c>
      <c r="I52" s="280">
        <v>0</v>
      </c>
      <c r="J52" s="280">
        <f t="shared" si="11"/>
        <v>442</v>
      </c>
      <c r="K52" s="280">
        <v>0</v>
      </c>
      <c r="L52" s="280">
        <v>442</v>
      </c>
      <c r="M52" s="280">
        <v>0</v>
      </c>
      <c r="N52" s="280">
        <f t="shared" si="12"/>
        <v>36</v>
      </c>
      <c r="O52" s="280">
        <v>0</v>
      </c>
      <c r="P52" s="280">
        <v>36</v>
      </c>
      <c r="Q52" s="280">
        <v>0</v>
      </c>
      <c r="R52" s="280">
        <f t="shared" si="13"/>
        <v>87</v>
      </c>
      <c r="S52" s="280">
        <v>0</v>
      </c>
      <c r="T52" s="280">
        <v>87</v>
      </c>
      <c r="U52" s="280">
        <v>0</v>
      </c>
      <c r="V52" s="280">
        <f t="shared" si="14"/>
        <v>2</v>
      </c>
      <c r="W52" s="280">
        <v>0</v>
      </c>
      <c r="X52" s="280">
        <v>2</v>
      </c>
      <c r="Y52" s="280">
        <v>0</v>
      </c>
      <c r="Z52" s="280">
        <f t="shared" si="15"/>
        <v>0</v>
      </c>
      <c r="AA52" s="280">
        <v>0</v>
      </c>
      <c r="AB52" s="280">
        <v>0</v>
      </c>
      <c r="AC52" s="280">
        <v>0</v>
      </c>
      <c r="AD52" s="280">
        <f t="shared" si="16"/>
        <v>0</v>
      </c>
      <c r="AE52" s="280">
        <f t="shared" si="17"/>
        <v>0</v>
      </c>
      <c r="AF52" s="280">
        <v>0</v>
      </c>
      <c r="AG52" s="280">
        <v>0</v>
      </c>
      <c r="AH52" s="280">
        <v>0</v>
      </c>
      <c r="AI52" s="280">
        <f t="shared" si="18"/>
        <v>0</v>
      </c>
      <c r="AJ52" s="280">
        <v>0</v>
      </c>
      <c r="AK52" s="280">
        <v>0</v>
      </c>
      <c r="AL52" s="280">
        <v>0</v>
      </c>
      <c r="AM52" s="280">
        <f t="shared" si="19"/>
        <v>0</v>
      </c>
      <c r="AN52" s="280">
        <v>0</v>
      </c>
      <c r="AO52" s="280">
        <v>0</v>
      </c>
      <c r="AP52" s="280">
        <v>0</v>
      </c>
      <c r="AQ52" s="280">
        <f t="shared" si="20"/>
        <v>0</v>
      </c>
      <c r="AR52" s="280">
        <v>0</v>
      </c>
      <c r="AS52" s="280">
        <v>0</v>
      </c>
      <c r="AT52" s="280">
        <v>0</v>
      </c>
      <c r="AU52" s="280">
        <f t="shared" si="21"/>
        <v>0</v>
      </c>
      <c r="AV52" s="280">
        <v>0</v>
      </c>
      <c r="AW52" s="280">
        <v>0</v>
      </c>
      <c r="AX52" s="280">
        <v>0</v>
      </c>
      <c r="AY52" s="280">
        <f t="shared" si="22"/>
        <v>0</v>
      </c>
      <c r="AZ52" s="280">
        <v>0</v>
      </c>
      <c r="BA52" s="280">
        <v>0</v>
      </c>
      <c r="BB52" s="280">
        <v>0</v>
      </c>
      <c r="BC52" s="284">
        <f t="shared" si="23"/>
        <v>84</v>
      </c>
      <c r="BD52" s="284">
        <f t="shared" si="24"/>
        <v>0</v>
      </c>
      <c r="BE52" s="280">
        <v>0</v>
      </c>
      <c r="BF52" s="280">
        <v>0</v>
      </c>
      <c r="BG52" s="280">
        <v>0</v>
      </c>
      <c r="BH52" s="280">
        <v>0</v>
      </c>
      <c r="BI52" s="280">
        <v>0</v>
      </c>
      <c r="BJ52" s="280">
        <v>0</v>
      </c>
      <c r="BK52" s="284">
        <f t="shared" si="25"/>
        <v>84</v>
      </c>
      <c r="BL52" s="280">
        <v>0</v>
      </c>
      <c r="BM52" s="280">
        <v>69</v>
      </c>
      <c r="BN52" s="280">
        <v>8</v>
      </c>
      <c r="BO52" s="280">
        <v>6</v>
      </c>
      <c r="BP52" s="280">
        <v>0</v>
      </c>
      <c r="BQ52" s="280">
        <v>1</v>
      </c>
      <c r="BR52" s="280">
        <f t="shared" si="26"/>
        <v>567</v>
      </c>
      <c r="BS52" s="280">
        <f t="shared" si="27"/>
        <v>0</v>
      </c>
      <c r="BT52" s="280">
        <f t="shared" si="28"/>
        <v>442</v>
      </c>
      <c r="BU52" s="280">
        <f t="shared" si="29"/>
        <v>36</v>
      </c>
      <c r="BV52" s="280">
        <f t="shared" si="30"/>
        <v>87</v>
      </c>
      <c r="BW52" s="280">
        <f t="shared" si="31"/>
        <v>2</v>
      </c>
      <c r="BX52" s="280">
        <f t="shared" si="32"/>
        <v>0</v>
      </c>
      <c r="BY52" s="284">
        <f t="shared" si="33"/>
        <v>567</v>
      </c>
      <c r="BZ52" s="280">
        <f t="shared" si="34"/>
        <v>0</v>
      </c>
      <c r="CA52" s="280">
        <f t="shared" si="35"/>
        <v>442</v>
      </c>
      <c r="CB52" s="280">
        <f t="shared" si="36"/>
        <v>36</v>
      </c>
      <c r="CC52" s="280">
        <f t="shared" si="37"/>
        <v>87</v>
      </c>
      <c r="CD52" s="280">
        <f t="shared" si="38"/>
        <v>2</v>
      </c>
      <c r="CE52" s="280">
        <f t="shared" si="39"/>
        <v>0</v>
      </c>
      <c r="CF52" s="284">
        <f t="shared" si="40"/>
        <v>0</v>
      </c>
      <c r="CG52" s="280">
        <f t="shared" si="41"/>
        <v>0</v>
      </c>
      <c r="CH52" s="280">
        <f t="shared" si="42"/>
        <v>0</v>
      </c>
      <c r="CI52" s="280">
        <f t="shared" si="43"/>
        <v>0</v>
      </c>
      <c r="CJ52" s="280">
        <f t="shared" si="44"/>
        <v>0</v>
      </c>
      <c r="CK52" s="280">
        <f t="shared" si="45"/>
        <v>0</v>
      </c>
      <c r="CL52" s="280">
        <f t="shared" si="46"/>
        <v>0</v>
      </c>
      <c r="CM52" s="280">
        <f t="shared" si="47"/>
        <v>84</v>
      </c>
      <c r="CN52" s="280">
        <f t="shared" si="48"/>
        <v>0</v>
      </c>
      <c r="CO52" s="280">
        <f t="shared" si="49"/>
        <v>69</v>
      </c>
      <c r="CP52" s="280">
        <f t="shared" si="50"/>
        <v>8</v>
      </c>
      <c r="CQ52" s="280">
        <f t="shared" si="51"/>
        <v>6</v>
      </c>
      <c r="CR52" s="280">
        <f t="shared" si="52"/>
        <v>0</v>
      </c>
      <c r="CS52" s="280">
        <f t="shared" si="53"/>
        <v>1</v>
      </c>
      <c r="CT52" s="284">
        <f t="shared" si="54"/>
        <v>0</v>
      </c>
      <c r="CU52" s="280">
        <f t="shared" si="55"/>
        <v>0</v>
      </c>
      <c r="CV52" s="280">
        <f t="shared" si="56"/>
        <v>0</v>
      </c>
      <c r="CW52" s="280">
        <f t="shared" si="57"/>
        <v>0</v>
      </c>
      <c r="CX52" s="280">
        <f t="shared" si="58"/>
        <v>0</v>
      </c>
      <c r="CY52" s="280">
        <f t="shared" si="59"/>
        <v>0</v>
      </c>
      <c r="CZ52" s="280">
        <f t="shared" si="60"/>
        <v>0</v>
      </c>
      <c r="DA52" s="284">
        <f t="shared" si="61"/>
        <v>84</v>
      </c>
      <c r="DB52" s="280">
        <f t="shared" si="62"/>
        <v>0</v>
      </c>
      <c r="DC52" s="280">
        <f t="shared" si="63"/>
        <v>69</v>
      </c>
      <c r="DD52" s="280">
        <f t="shared" si="64"/>
        <v>8</v>
      </c>
      <c r="DE52" s="280">
        <f t="shared" si="65"/>
        <v>6</v>
      </c>
      <c r="DF52" s="280">
        <f t="shared" si="66"/>
        <v>0</v>
      </c>
      <c r="DG52" s="280">
        <f t="shared" si="67"/>
        <v>1</v>
      </c>
      <c r="DH52" s="280">
        <v>84</v>
      </c>
      <c r="DI52" s="284">
        <f t="shared" si="68"/>
        <v>0</v>
      </c>
      <c r="DJ52" s="280">
        <v>0</v>
      </c>
      <c r="DK52" s="280">
        <v>0</v>
      </c>
      <c r="DL52" s="280">
        <v>0</v>
      </c>
      <c r="DM52" s="280">
        <v>0</v>
      </c>
    </row>
    <row r="53" spans="1:117" ht="12" customHeight="1">
      <c r="A53" s="282" t="s">
        <v>193</v>
      </c>
      <c r="B53" s="283" t="s">
        <v>594</v>
      </c>
      <c r="C53" s="282" t="s">
        <v>641</v>
      </c>
      <c r="D53" s="284">
        <f t="shared" si="8"/>
        <v>3771</v>
      </c>
      <c r="E53" s="280">
        <f t="shared" si="9"/>
        <v>2616</v>
      </c>
      <c r="F53" s="280">
        <f t="shared" si="10"/>
        <v>0</v>
      </c>
      <c r="G53" s="280">
        <v>0</v>
      </c>
      <c r="H53" s="280">
        <v>0</v>
      </c>
      <c r="I53" s="280">
        <v>0</v>
      </c>
      <c r="J53" s="280">
        <f t="shared" si="11"/>
        <v>2023</v>
      </c>
      <c r="K53" s="280">
        <v>0</v>
      </c>
      <c r="L53" s="280">
        <v>2023</v>
      </c>
      <c r="M53" s="280">
        <v>0</v>
      </c>
      <c r="N53" s="280">
        <f t="shared" si="12"/>
        <v>113</v>
      </c>
      <c r="O53" s="280">
        <v>0</v>
      </c>
      <c r="P53" s="280">
        <v>113</v>
      </c>
      <c r="Q53" s="280">
        <v>0</v>
      </c>
      <c r="R53" s="280">
        <f t="shared" si="13"/>
        <v>478</v>
      </c>
      <c r="S53" s="280">
        <v>0</v>
      </c>
      <c r="T53" s="280">
        <v>330</v>
      </c>
      <c r="U53" s="280">
        <v>148</v>
      </c>
      <c r="V53" s="280">
        <f t="shared" si="14"/>
        <v>2</v>
      </c>
      <c r="W53" s="280">
        <v>0</v>
      </c>
      <c r="X53" s="280">
        <v>2</v>
      </c>
      <c r="Y53" s="280">
        <v>0</v>
      </c>
      <c r="Z53" s="280">
        <f t="shared" si="15"/>
        <v>0</v>
      </c>
      <c r="AA53" s="280">
        <v>0</v>
      </c>
      <c r="AB53" s="280">
        <v>0</v>
      </c>
      <c r="AC53" s="280">
        <v>0</v>
      </c>
      <c r="AD53" s="280">
        <f t="shared" si="16"/>
        <v>575</v>
      </c>
      <c r="AE53" s="280">
        <f t="shared" si="17"/>
        <v>0</v>
      </c>
      <c r="AF53" s="280">
        <v>0</v>
      </c>
      <c r="AG53" s="280">
        <v>0</v>
      </c>
      <c r="AH53" s="280">
        <v>0</v>
      </c>
      <c r="AI53" s="280">
        <f t="shared" si="18"/>
        <v>575</v>
      </c>
      <c r="AJ53" s="280">
        <v>0</v>
      </c>
      <c r="AK53" s="280">
        <v>0</v>
      </c>
      <c r="AL53" s="280">
        <v>575</v>
      </c>
      <c r="AM53" s="280">
        <f t="shared" si="19"/>
        <v>0</v>
      </c>
      <c r="AN53" s="280">
        <v>0</v>
      </c>
      <c r="AO53" s="280">
        <v>0</v>
      </c>
      <c r="AP53" s="280">
        <v>0</v>
      </c>
      <c r="AQ53" s="280">
        <f t="shared" si="20"/>
        <v>0</v>
      </c>
      <c r="AR53" s="280">
        <v>0</v>
      </c>
      <c r="AS53" s="280">
        <v>0</v>
      </c>
      <c r="AT53" s="280">
        <v>0</v>
      </c>
      <c r="AU53" s="280">
        <f t="shared" si="21"/>
        <v>0</v>
      </c>
      <c r="AV53" s="280">
        <v>0</v>
      </c>
      <c r="AW53" s="280">
        <v>0</v>
      </c>
      <c r="AX53" s="280">
        <v>0</v>
      </c>
      <c r="AY53" s="280">
        <f t="shared" si="22"/>
        <v>0</v>
      </c>
      <c r="AZ53" s="280">
        <v>0</v>
      </c>
      <c r="BA53" s="280">
        <v>0</v>
      </c>
      <c r="BB53" s="280">
        <v>0</v>
      </c>
      <c r="BC53" s="284">
        <f t="shared" si="23"/>
        <v>580</v>
      </c>
      <c r="BD53" s="284">
        <f t="shared" si="24"/>
        <v>580</v>
      </c>
      <c r="BE53" s="280">
        <v>0</v>
      </c>
      <c r="BF53" s="280">
        <v>343</v>
      </c>
      <c r="BG53" s="280">
        <v>50</v>
      </c>
      <c r="BH53" s="280">
        <v>174</v>
      </c>
      <c r="BI53" s="280">
        <v>0</v>
      </c>
      <c r="BJ53" s="280">
        <v>13</v>
      </c>
      <c r="BK53" s="284">
        <f t="shared" si="25"/>
        <v>0</v>
      </c>
      <c r="BL53" s="280">
        <v>0</v>
      </c>
      <c r="BM53" s="280">
        <v>0</v>
      </c>
      <c r="BN53" s="280">
        <v>0</v>
      </c>
      <c r="BO53" s="280">
        <v>0</v>
      </c>
      <c r="BP53" s="280">
        <v>0</v>
      </c>
      <c r="BQ53" s="280">
        <v>0</v>
      </c>
      <c r="BR53" s="280">
        <f t="shared" si="26"/>
        <v>3196</v>
      </c>
      <c r="BS53" s="280">
        <f t="shared" si="27"/>
        <v>0</v>
      </c>
      <c r="BT53" s="280">
        <f t="shared" si="28"/>
        <v>2366</v>
      </c>
      <c r="BU53" s="280">
        <f t="shared" si="29"/>
        <v>163</v>
      </c>
      <c r="BV53" s="280">
        <f t="shared" si="30"/>
        <v>652</v>
      </c>
      <c r="BW53" s="280">
        <f t="shared" si="31"/>
        <v>2</v>
      </c>
      <c r="BX53" s="280">
        <f t="shared" si="32"/>
        <v>13</v>
      </c>
      <c r="BY53" s="284">
        <f t="shared" si="33"/>
        <v>2616</v>
      </c>
      <c r="BZ53" s="280">
        <f t="shared" si="34"/>
        <v>0</v>
      </c>
      <c r="CA53" s="280">
        <f t="shared" si="35"/>
        <v>2023</v>
      </c>
      <c r="CB53" s="280">
        <f t="shared" si="36"/>
        <v>113</v>
      </c>
      <c r="CC53" s="280">
        <f t="shared" si="37"/>
        <v>478</v>
      </c>
      <c r="CD53" s="280">
        <f t="shared" si="38"/>
        <v>2</v>
      </c>
      <c r="CE53" s="280">
        <f t="shared" si="39"/>
        <v>0</v>
      </c>
      <c r="CF53" s="284">
        <f t="shared" si="40"/>
        <v>580</v>
      </c>
      <c r="CG53" s="280">
        <f t="shared" si="41"/>
        <v>0</v>
      </c>
      <c r="CH53" s="280">
        <f t="shared" si="42"/>
        <v>343</v>
      </c>
      <c r="CI53" s="280">
        <f t="shared" si="43"/>
        <v>50</v>
      </c>
      <c r="CJ53" s="280">
        <f t="shared" si="44"/>
        <v>174</v>
      </c>
      <c r="CK53" s="280">
        <f t="shared" si="45"/>
        <v>0</v>
      </c>
      <c r="CL53" s="280">
        <f t="shared" si="46"/>
        <v>13</v>
      </c>
      <c r="CM53" s="280">
        <f t="shared" si="47"/>
        <v>575</v>
      </c>
      <c r="CN53" s="280">
        <f t="shared" si="48"/>
        <v>0</v>
      </c>
      <c r="CO53" s="280">
        <f t="shared" si="49"/>
        <v>575</v>
      </c>
      <c r="CP53" s="280">
        <f t="shared" si="50"/>
        <v>0</v>
      </c>
      <c r="CQ53" s="280">
        <f t="shared" si="51"/>
        <v>0</v>
      </c>
      <c r="CR53" s="280">
        <f t="shared" si="52"/>
        <v>0</v>
      </c>
      <c r="CS53" s="280">
        <f t="shared" si="53"/>
        <v>0</v>
      </c>
      <c r="CT53" s="284">
        <f t="shared" si="54"/>
        <v>575</v>
      </c>
      <c r="CU53" s="280">
        <f t="shared" si="55"/>
        <v>0</v>
      </c>
      <c r="CV53" s="280">
        <f t="shared" si="56"/>
        <v>575</v>
      </c>
      <c r="CW53" s="280">
        <f t="shared" si="57"/>
        <v>0</v>
      </c>
      <c r="CX53" s="280">
        <f t="shared" si="58"/>
        <v>0</v>
      </c>
      <c r="CY53" s="280">
        <f t="shared" si="59"/>
        <v>0</v>
      </c>
      <c r="CZ53" s="280">
        <f t="shared" si="60"/>
        <v>0</v>
      </c>
      <c r="DA53" s="284">
        <f t="shared" si="61"/>
        <v>0</v>
      </c>
      <c r="DB53" s="280">
        <f t="shared" si="62"/>
        <v>0</v>
      </c>
      <c r="DC53" s="280">
        <f t="shared" si="63"/>
        <v>0</v>
      </c>
      <c r="DD53" s="280">
        <f t="shared" si="64"/>
        <v>0</v>
      </c>
      <c r="DE53" s="280">
        <f t="shared" si="65"/>
        <v>0</v>
      </c>
      <c r="DF53" s="280">
        <f t="shared" si="66"/>
        <v>0</v>
      </c>
      <c r="DG53" s="280">
        <f t="shared" si="67"/>
        <v>0</v>
      </c>
      <c r="DH53" s="280">
        <v>140</v>
      </c>
      <c r="DI53" s="284">
        <f t="shared" si="68"/>
        <v>0</v>
      </c>
      <c r="DJ53" s="280">
        <v>0</v>
      </c>
      <c r="DK53" s="280">
        <v>0</v>
      </c>
      <c r="DL53" s="280">
        <v>0</v>
      </c>
      <c r="DM53" s="280">
        <v>0</v>
      </c>
    </row>
    <row r="54" spans="1:117" ht="12" customHeight="1">
      <c r="A54" s="282" t="s">
        <v>193</v>
      </c>
      <c r="B54" s="283" t="s">
        <v>595</v>
      </c>
      <c r="C54" s="282" t="s">
        <v>642</v>
      </c>
      <c r="D54" s="284">
        <f t="shared" si="8"/>
        <v>2016</v>
      </c>
      <c r="E54" s="280">
        <f t="shared" si="9"/>
        <v>1028</v>
      </c>
      <c r="F54" s="280">
        <f t="shared" si="10"/>
        <v>0</v>
      </c>
      <c r="G54" s="280">
        <v>0</v>
      </c>
      <c r="H54" s="280">
        <v>0</v>
      </c>
      <c r="I54" s="280">
        <v>0</v>
      </c>
      <c r="J54" s="280">
        <f t="shared" si="11"/>
        <v>250</v>
      </c>
      <c r="K54" s="280">
        <v>0</v>
      </c>
      <c r="L54" s="280">
        <v>250</v>
      </c>
      <c r="M54" s="280">
        <v>0</v>
      </c>
      <c r="N54" s="280">
        <f t="shared" si="12"/>
        <v>214</v>
      </c>
      <c r="O54" s="280">
        <v>0</v>
      </c>
      <c r="P54" s="280">
        <v>214</v>
      </c>
      <c r="Q54" s="280">
        <v>0</v>
      </c>
      <c r="R54" s="280">
        <f t="shared" si="13"/>
        <v>549</v>
      </c>
      <c r="S54" s="280">
        <v>0</v>
      </c>
      <c r="T54" s="280">
        <v>549</v>
      </c>
      <c r="U54" s="280">
        <v>0</v>
      </c>
      <c r="V54" s="280">
        <f t="shared" si="14"/>
        <v>0</v>
      </c>
      <c r="W54" s="280">
        <v>0</v>
      </c>
      <c r="X54" s="280">
        <v>0</v>
      </c>
      <c r="Y54" s="280">
        <v>0</v>
      </c>
      <c r="Z54" s="280">
        <f t="shared" si="15"/>
        <v>15</v>
      </c>
      <c r="AA54" s="280">
        <v>0</v>
      </c>
      <c r="AB54" s="280">
        <v>15</v>
      </c>
      <c r="AC54" s="280">
        <v>0</v>
      </c>
      <c r="AD54" s="280">
        <f t="shared" si="16"/>
        <v>905</v>
      </c>
      <c r="AE54" s="280">
        <f t="shared" si="17"/>
        <v>0</v>
      </c>
      <c r="AF54" s="280">
        <v>0</v>
      </c>
      <c r="AG54" s="280">
        <v>0</v>
      </c>
      <c r="AH54" s="280">
        <v>0</v>
      </c>
      <c r="AI54" s="280">
        <f t="shared" si="18"/>
        <v>725</v>
      </c>
      <c r="AJ54" s="280">
        <v>0</v>
      </c>
      <c r="AK54" s="280">
        <v>0</v>
      </c>
      <c r="AL54" s="280">
        <v>725</v>
      </c>
      <c r="AM54" s="280">
        <f t="shared" si="19"/>
        <v>148</v>
      </c>
      <c r="AN54" s="280">
        <v>0</v>
      </c>
      <c r="AO54" s="280">
        <v>0</v>
      </c>
      <c r="AP54" s="280">
        <v>148</v>
      </c>
      <c r="AQ54" s="280">
        <f t="shared" si="20"/>
        <v>32</v>
      </c>
      <c r="AR54" s="280">
        <v>0</v>
      </c>
      <c r="AS54" s="280">
        <v>0</v>
      </c>
      <c r="AT54" s="280">
        <v>32</v>
      </c>
      <c r="AU54" s="280">
        <f t="shared" si="21"/>
        <v>0</v>
      </c>
      <c r="AV54" s="280">
        <v>0</v>
      </c>
      <c r="AW54" s="280">
        <v>0</v>
      </c>
      <c r="AX54" s="280">
        <v>0</v>
      </c>
      <c r="AY54" s="280">
        <f t="shared" si="22"/>
        <v>0</v>
      </c>
      <c r="AZ54" s="280">
        <v>0</v>
      </c>
      <c r="BA54" s="280">
        <v>0</v>
      </c>
      <c r="BB54" s="280">
        <v>0</v>
      </c>
      <c r="BC54" s="284">
        <f t="shared" si="23"/>
        <v>83</v>
      </c>
      <c r="BD54" s="284">
        <f t="shared" si="24"/>
        <v>83</v>
      </c>
      <c r="BE54" s="280">
        <v>0</v>
      </c>
      <c r="BF54" s="280">
        <v>64</v>
      </c>
      <c r="BG54" s="280">
        <v>15</v>
      </c>
      <c r="BH54" s="280">
        <v>4</v>
      </c>
      <c r="BI54" s="280">
        <v>0</v>
      </c>
      <c r="BJ54" s="280">
        <v>0</v>
      </c>
      <c r="BK54" s="284">
        <f t="shared" si="25"/>
        <v>0</v>
      </c>
      <c r="BL54" s="280">
        <v>0</v>
      </c>
      <c r="BM54" s="280">
        <v>0</v>
      </c>
      <c r="BN54" s="280">
        <v>0</v>
      </c>
      <c r="BO54" s="280">
        <v>0</v>
      </c>
      <c r="BP54" s="280">
        <v>0</v>
      </c>
      <c r="BQ54" s="280">
        <v>0</v>
      </c>
      <c r="BR54" s="280">
        <f t="shared" si="26"/>
        <v>1111</v>
      </c>
      <c r="BS54" s="280">
        <f t="shared" si="27"/>
        <v>0</v>
      </c>
      <c r="BT54" s="280">
        <f t="shared" si="28"/>
        <v>314</v>
      </c>
      <c r="BU54" s="280">
        <f t="shared" si="29"/>
        <v>229</v>
      </c>
      <c r="BV54" s="280">
        <f t="shared" si="30"/>
        <v>553</v>
      </c>
      <c r="BW54" s="280">
        <f t="shared" si="31"/>
        <v>0</v>
      </c>
      <c r="BX54" s="280">
        <f t="shared" si="32"/>
        <v>15</v>
      </c>
      <c r="BY54" s="284">
        <f t="shared" si="33"/>
        <v>1028</v>
      </c>
      <c r="BZ54" s="280">
        <f t="shared" si="34"/>
        <v>0</v>
      </c>
      <c r="CA54" s="280">
        <f t="shared" si="35"/>
        <v>250</v>
      </c>
      <c r="CB54" s="280">
        <f t="shared" si="36"/>
        <v>214</v>
      </c>
      <c r="CC54" s="280">
        <f t="shared" si="37"/>
        <v>549</v>
      </c>
      <c r="CD54" s="280">
        <f t="shared" si="38"/>
        <v>0</v>
      </c>
      <c r="CE54" s="280">
        <f t="shared" si="39"/>
        <v>15</v>
      </c>
      <c r="CF54" s="284">
        <f t="shared" si="40"/>
        <v>83</v>
      </c>
      <c r="CG54" s="280">
        <f t="shared" si="41"/>
        <v>0</v>
      </c>
      <c r="CH54" s="280">
        <f t="shared" si="42"/>
        <v>64</v>
      </c>
      <c r="CI54" s="280">
        <f t="shared" si="43"/>
        <v>15</v>
      </c>
      <c r="CJ54" s="280">
        <f t="shared" si="44"/>
        <v>4</v>
      </c>
      <c r="CK54" s="280">
        <f t="shared" si="45"/>
        <v>0</v>
      </c>
      <c r="CL54" s="280">
        <f t="shared" si="46"/>
        <v>0</v>
      </c>
      <c r="CM54" s="280">
        <f t="shared" si="47"/>
        <v>905</v>
      </c>
      <c r="CN54" s="280">
        <f t="shared" si="48"/>
        <v>0</v>
      </c>
      <c r="CO54" s="280">
        <f t="shared" si="49"/>
        <v>725</v>
      </c>
      <c r="CP54" s="280">
        <f t="shared" si="50"/>
        <v>148</v>
      </c>
      <c r="CQ54" s="280">
        <f t="shared" si="51"/>
        <v>32</v>
      </c>
      <c r="CR54" s="280">
        <f t="shared" si="52"/>
        <v>0</v>
      </c>
      <c r="CS54" s="280">
        <f t="shared" si="53"/>
        <v>0</v>
      </c>
      <c r="CT54" s="284">
        <f t="shared" si="54"/>
        <v>905</v>
      </c>
      <c r="CU54" s="280">
        <f t="shared" si="55"/>
        <v>0</v>
      </c>
      <c r="CV54" s="280">
        <f t="shared" si="56"/>
        <v>725</v>
      </c>
      <c r="CW54" s="280">
        <f t="shared" si="57"/>
        <v>148</v>
      </c>
      <c r="CX54" s="280">
        <f t="shared" si="58"/>
        <v>32</v>
      </c>
      <c r="CY54" s="280">
        <f t="shared" si="59"/>
        <v>0</v>
      </c>
      <c r="CZ54" s="280">
        <f t="shared" si="60"/>
        <v>0</v>
      </c>
      <c r="DA54" s="284">
        <f t="shared" si="61"/>
        <v>0</v>
      </c>
      <c r="DB54" s="280">
        <f t="shared" si="62"/>
        <v>0</v>
      </c>
      <c r="DC54" s="280">
        <f t="shared" si="63"/>
        <v>0</v>
      </c>
      <c r="DD54" s="280">
        <f t="shared" si="64"/>
        <v>0</v>
      </c>
      <c r="DE54" s="280">
        <f t="shared" si="65"/>
        <v>0</v>
      </c>
      <c r="DF54" s="280">
        <f t="shared" si="66"/>
        <v>0</v>
      </c>
      <c r="DG54" s="280">
        <f t="shared" si="67"/>
        <v>0</v>
      </c>
      <c r="DH54" s="280">
        <v>16</v>
      </c>
      <c r="DI54" s="284">
        <f t="shared" si="68"/>
        <v>0</v>
      </c>
      <c r="DJ54" s="280">
        <v>0</v>
      </c>
      <c r="DK54" s="280">
        <v>0</v>
      </c>
      <c r="DL54" s="280">
        <v>0</v>
      </c>
      <c r="DM54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647</v>
      </c>
      <c r="B7" s="278" t="s">
        <v>645</v>
      </c>
      <c r="C7" s="279" t="s">
        <v>646</v>
      </c>
      <c r="D7" s="280">
        <f aca="true" t="shared" si="0" ref="D7:AI7">SUM(D8:D54)</f>
        <v>579857</v>
      </c>
      <c r="E7" s="280">
        <f t="shared" si="0"/>
        <v>463746</v>
      </c>
      <c r="F7" s="280">
        <f t="shared" si="0"/>
        <v>417965</v>
      </c>
      <c r="G7" s="280">
        <f t="shared" si="0"/>
        <v>0</v>
      </c>
      <c r="H7" s="280">
        <f t="shared" si="0"/>
        <v>416802</v>
      </c>
      <c r="I7" s="280">
        <f t="shared" si="0"/>
        <v>61</v>
      </c>
      <c r="J7" s="280">
        <f t="shared" si="0"/>
        <v>158</v>
      </c>
      <c r="K7" s="280">
        <f t="shared" si="0"/>
        <v>1</v>
      </c>
      <c r="L7" s="280">
        <f t="shared" si="0"/>
        <v>943</v>
      </c>
      <c r="M7" s="280">
        <f t="shared" si="0"/>
        <v>45781</v>
      </c>
      <c r="N7" s="280">
        <f t="shared" si="0"/>
        <v>0</v>
      </c>
      <c r="O7" s="280">
        <f t="shared" si="0"/>
        <v>45610</v>
      </c>
      <c r="P7" s="280">
        <f t="shared" si="0"/>
        <v>1</v>
      </c>
      <c r="Q7" s="280">
        <f t="shared" si="0"/>
        <v>9</v>
      </c>
      <c r="R7" s="280">
        <f t="shared" si="0"/>
        <v>8</v>
      </c>
      <c r="S7" s="280">
        <f t="shared" si="0"/>
        <v>153</v>
      </c>
      <c r="T7" s="280">
        <f t="shared" si="0"/>
        <v>12618</v>
      </c>
      <c r="U7" s="280">
        <f t="shared" si="0"/>
        <v>9847</v>
      </c>
      <c r="V7" s="280">
        <f t="shared" si="0"/>
        <v>0</v>
      </c>
      <c r="W7" s="280">
        <f t="shared" si="0"/>
        <v>0</v>
      </c>
      <c r="X7" s="280">
        <f t="shared" si="0"/>
        <v>5747</v>
      </c>
      <c r="Y7" s="280">
        <f t="shared" si="0"/>
        <v>2956</v>
      </c>
      <c r="Z7" s="280">
        <f t="shared" si="0"/>
        <v>12</v>
      </c>
      <c r="AA7" s="280">
        <f t="shared" si="0"/>
        <v>1132</v>
      </c>
      <c r="AB7" s="280">
        <f t="shared" si="0"/>
        <v>2771</v>
      </c>
      <c r="AC7" s="280">
        <f t="shared" si="0"/>
        <v>0</v>
      </c>
      <c r="AD7" s="280">
        <f t="shared" si="0"/>
        <v>26</v>
      </c>
      <c r="AE7" s="280">
        <f t="shared" si="0"/>
        <v>1700</v>
      </c>
      <c r="AF7" s="280">
        <f t="shared" si="0"/>
        <v>189</v>
      </c>
      <c r="AG7" s="280">
        <f t="shared" si="0"/>
        <v>1</v>
      </c>
      <c r="AH7" s="280">
        <f t="shared" si="0"/>
        <v>855</v>
      </c>
      <c r="AI7" s="280">
        <f t="shared" si="0"/>
        <v>3021</v>
      </c>
      <c r="AJ7" s="280">
        <f aca="true" t="shared" si="1" ref="AJ7:BO7">SUM(AJ8:AJ54)</f>
        <v>2786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2786</v>
      </c>
      <c r="AO7" s="280">
        <f t="shared" si="1"/>
        <v>0</v>
      </c>
      <c r="AP7" s="280">
        <f t="shared" si="1"/>
        <v>0</v>
      </c>
      <c r="AQ7" s="280">
        <f t="shared" si="1"/>
        <v>235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235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SUM(BP8:BP54)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35758</v>
      </c>
      <c r="CC7" s="280">
        <f t="shared" si="2"/>
        <v>32772</v>
      </c>
      <c r="CD7" s="280">
        <f t="shared" si="2"/>
        <v>0</v>
      </c>
      <c r="CE7" s="280">
        <f t="shared" si="2"/>
        <v>32762</v>
      </c>
      <c r="CF7" s="280">
        <f t="shared" si="2"/>
        <v>0</v>
      </c>
      <c r="CG7" s="280">
        <f t="shared" si="2"/>
        <v>10</v>
      </c>
      <c r="CH7" s="280">
        <f t="shared" si="2"/>
        <v>0</v>
      </c>
      <c r="CI7" s="280">
        <f t="shared" si="2"/>
        <v>0</v>
      </c>
      <c r="CJ7" s="280">
        <f t="shared" si="2"/>
        <v>2986</v>
      </c>
      <c r="CK7" s="280">
        <f t="shared" si="2"/>
        <v>0</v>
      </c>
      <c r="CL7" s="280">
        <f t="shared" si="2"/>
        <v>2952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34</v>
      </c>
      <c r="CQ7" s="280">
        <f t="shared" si="2"/>
        <v>43744</v>
      </c>
      <c r="CR7" s="280">
        <f t="shared" si="2"/>
        <v>40795</v>
      </c>
      <c r="CS7" s="280">
        <f t="shared" si="2"/>
        <v>0</v>
      </c>
      <c r="CT7" s="280">
        <f t="shared" si="2"/>
        <v>315</v>
      </c>
      <c r="CU7" s="280">
        <f t="shared" si="2"/>
        <v>5122</v>
      </c>
      <c r="CV7" s="280">
        <f aca="true" t="shared" si="3" ref="CV7:EA7">SUM(CV8:CV54)</f>
        <v>35150</v>
      </c>
      <c r="CW7" s="280">
        <f t="shared" si="3"/>
        <v>41</v>
      </c>
      <c r="CX7" s="280">
        <f t="shared" si="3"/>
        <v>167</v>
      </c>
      <c r="CY7" s="280">
        <f t="shared" si="3"/>
        <v>2949</v>
      </c>
      <c r="CZ7" s="280">
        <f t="shared" si="3"/>
        <v>0</v>
      </c>
      <c r="DA7" s="280">
        <f t="shared" si="3"/>
        <v>486</v>
      </c>
      <c r="DB7" s="280">
        <f t="shared" si="3"/>
        <v>504</v>
      </c>
      <c r="DC7" s="280">
        <f t="shared" si="3"/>
        <v>1616</v>
      </c>
      <c r="DD7" s="280">
        <f t="shared" si="3"/>
        <v>2</v>
      </c>
      <c r="DE7" s="280">
        <f t="shared" si="3"/>
        <v>341</v>
      </c>
      <c r="DF7" s="280">
        <f t="shared" si="3"/>
        <v>1139</v>
      </c>
      <c r="DG7" s="280">
        <f t="shared" si="3"/>
        <v>986</v>
      </c>
      <c r="DH7" s="280">
        <f t="shared" si="3"/>
        <v>0</v>
      </c>
      <c r="DI7" s="280">
        <f t="shared" si="3"/>
        <v>0</v>
      </c>
      <c r="DJ7" s="280">
        <f t="shared" si="3"/>
        <v>362</v>
      </c>
      <c r="DK7" s="280">
        <f t="shared" si="3"/>
        <v>624</v>
      </c>
      <c r="DL7" s="280">
        <f t="shared" si="3"/>
        <v>0</v>
      </c>
      <c r="DM7" s="280">
        <f t="shared" si="3"/>
        <v>0</v>
      </c>
      <c r="DN7" s="280">
        <f t="shared" si="3"/>
        <v>153</v>
      </c>
      <c r="DO7" s="280">
        <f t="shared" si="3"/>
        <v>0</v>
      </c>
      <c r="DP7" s="280">
        <f t="shared" si="3"/>
        <v>0</v>
      </c>
      <c r="DQ7" s="280">
        <f t="shared" si="3"/>
        <v>77</v>
      </c>
      <c r="DR7" s="280">
        <f t="shared" si="3"/>
        <v>76</v>
      </c>
      <c r="DS7" s="280">
        <f t="shared" si="3"/>
        <v>0</v>
      </c>
      <c r="DT7" s="280">
        <f t="shared" si="3"/>
        <v>0</v>
      </c>
      <c r="DU7" s="280">
        <f t="shared" si="3"/>
        <v>17000</v>
      </c>
      <c r="DV7" s="280">
        <f t="shared" si="3"/>
        <v>15060</v>
      </c>
      <c r="DW7" s="280">
        <f t="shared" si="3"/>
        <v>34</v>
      </c>
      <c r="DX7" s="280">
        <f t="shared" si="3"/>
        <v>1906</v>
      </c>
      <c r="DY7" s="280">
        <f t="shared" si="3"/>
        <v>0</v>
      </c>
      <c r="DZ7" s="280">
        <f t="shared" si="3"/>
        <v>2831</v>
      </c>
      <c r="EA7" s="280">
        <f t="shared" si="3"/>
        <v>1237</v>
      </c>
      <c r="EB7" s="280">
        <f aca="true" t="shared" si="4" ref="EB7:EN7">SUM(EB8:EB54)</f>
        <v>0</v>
      </c>
      <c r="EC7" s="280">
        <f t="shared" si="4"/>
        <v>0</v>
      </c>
      <c r="ED7" s="280">
        <f t="shared" si="4"/>
        <v>1077</v>
      </c>
      <c r="EE7" s="280">
        <f t="shared" si="4"/>
        <v>36</v>
      </c>
      <c r="EF7" s="280">
        <f t="shared" si="4"/>
        <v>0</v>
      </c>
      <c r="EG7" s="280">
        <f t="shared" si="4"/>
        <v>124</v>
      </c>
      <c r="EH7" s="280">
        <f t="shared" si="4"/>
        <v>1594</v>
      </c>
      <c r="EI7" s="280">
        <f t="shared" si="4"/>
        <v>0</v>
      </c>
      <c r="EJ7" s="280">
        <f t="shared" si="4"/>
        <v>0</v>
      </c>
      <c r="EK7" s="280">
        <f t="shared" si="4"/>
        <v>1580</v>
      </c>
      <c r="EL7" s="280">
        <f t="shared" si="4"/>
        <v>0</v>
      </c>
      <c r="EM7" s="280">
        <f t="shared" si="4"/>
        <v>0</v>
      </c>
      <c r="EN7" s="280">
        <f t="shared" si="4"/>
        <v>14</v>
      </c>
    </row>
    <row r="8" spans="1:144" ht="12" customHeight="1">
      <c r="A8" s="282" t="s">
        <v>193</v>
      </c>
      <c r="B8" s="283" t="s">
        <v>549</v>
      </c>
      <c r="C8" s="282" t="s">
        <v>596</v>
      </c>
      <c r="D8" s="280">
        <f>SUM(E8,T8,AI8,AX8,BM8,CB8,CQ8,DF8,DU8,DZ8)</f>
        <v>261576</v>
      </c>
      <c r="E8" s="280">
        <f>SUM(F8,M8)</f>
        <v>236259</v>
      </c>
      <c r="F8" s="280">
        <f>SUM(G8:L8)</f>
        <v>217118</v>
      </c>
      <c r="G8" s="280">
        <v>0</v>
      </c>
      <c r="H8" s="280">
        <v>216212</v>
      </c>
      <c r="I8" s="280">
        <v>0</v>
      </c>
      <c r="J8" s="280">
        <v>0</v>
      </c>
      <c r="K8" s="280">
        <v>0</v>
      </c>
      <c r="L8" s="280">
        <v>906</v>
      </c>
      <c r="M8" s="280">
        <f>SUM(N8:S8)</f>
        <v>19141</v>
      </c>
      <c r="N8" s="280">
        <v>0</v>
      </c>
      <c r="O8" s="280">
        <v>19141</v>
      </c>
      <c r="P8" s="280">
        <v>0</v>
      </c>
      <c r="Q8" s="280">
        <v>0</v>
      </c>
      <c r="R8" s="280">
        <v>0</v>
      </c>
      <c r="S8" s="280">
        <v>0</v>
      </c>
      <c r="T8" s="280">
        <f>SUM(U8,AB8)</f>
        <v>438</v>
      </c>
      <c r="U8" s="280">
        <f>SUM(V8:AA8)</f>
        <v>390</v>
      </c>
      <c r="V8" s="280">
        <v>0</v>
      </c>
      <c r="W8" s="280">
        <v>0</v>
      </c>
      <c r="X8" s="280">
        <v>75</v>
      </c>
      <c r="Y8" s="280">
        <v>0</v>
      </c>
      <c r="Z8" s="280">
        <v>0</v>
      </c>
      <c r="AA8" s="280">
        <v>315</v>
      </c>
      <c r="AB8" s="280">
        <f>SUM(AC8:AH8)</f>
        <v>48</v>
      </c>
      <c r="AC8" s="280">
        <v>0</v>
      </c>
      <c r="AD8" s="280">
        <v>0</v>
      </c>
      <c r="AE8" s="280">
        <v>48</v>
      </c>
      <c r="AF8" s="280">
        <v>0</v>
      </c>
      <c r="AG8" s="280">
        <v>0</v>
      </c>
      <c r="AH8" s="280">
        <v>0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23320</v>
      </c>
      <c r="CR8" s="280">
        <f>SUM(CS8:CX8)</f>
        <v>23160</v>
      </c>
      <c r="CS8" s="280">
        <v>0</v>
      </c>
      <c r="CT8" s="280">
        <v>0</v>
      </c>
      <c r="CU8" s="280">
        <v>4223</v>
      </c>
      <c r="CV8" s="280">
        <v>18924</v>
      </c>
      <c r="CW8" s="280">
        <v>13</v>
      </c>
      <c r="CX8" s="280">
        <v>0</v>
      </c>
      <c r="CY8" s="280">
        <f>SUM(CZ8:DE8)</f>
        <v>160</v>
      </c>
      <c r="CZ8" s="280">
        <v>0</v>
      </c>
      <c r="DA8" s="280">
        <v>0</v>
      </c>
      <c r="DB8" s="280">
        <v>160</v>
      </c>
      <c r="DC8" s="280">
        <v>0</v>
      </c>
      <c r="DD8" s="280">
        <v>0</v>
      </c>
      <c r="DE8" s="280">
        <v>0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208</v>
      </c>
      <c r="DV8" s="280">
        <v>208</v>
      </c>
      <c r="DW8" s="280">
        <v>0</v>
      </c>
      <c r="DX8" s="280">
        <v>0</v>
      </c>
      <c r="DY8" s="280">
        <v>0</v>
      </c>
      <c r="DZ8" s="280">
        <f>SUM(EA8,EH8)</f>
        <v>1351</v>
      </c>
      <c r="EA8" s="280">
        <f>SUM(EB8:EG8)</f>
        <v>230</v>
      </c>
      <c r="EB8" s="280">
        <v>0</v>
      </c>
      <c r="EC8" s="280">
        <v>0</v>
      </c>
      <c r="ED8" s="280">
        <v>230</v>
      </c>
      <c r="EE8" s="280">
        <v>0</v>
      </c>
      <c r="EF8" s="280">
        <v>0</v>
      </c>
      <c r="EG8" s="280">
        <v>0</v>
      </c>
      <c r="EH8" s="280">
        <f>SUM(EI8:EN8)</f>
        <v>1121</v>
      </c>
      <c r="EI8" s="280">
        <v>0</v>
      </c>
      <c r="EJ8" s="280">
        <v>0</v>
      </c>
      <c r="EK8" s="280">
        <v>1121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193</v>
      </c>
      <c r="B9" s="283" t="s">
        <v>550</v>
      </c>
      <c r="C9" s="282" t="s">
        <v>597</v>
      </c>
      <c r="D9" s="280">
        <f aca="true" t="shared" si="5" ref="D9:D54">SUM(E9,T9,AI9,AX9,BM9,CB9,CQ9,DF9,DU9,DZ9)</f>
        <v>42774</v>
      </c>
      <c r="E9" s="280">
        <f aca="true" t="shared" si="6" ref="E9:E54">SUM(F9,M9)</f>
        <v>36503</v>
      </c>
      <c r="F9" s="280">
        <f aca="true" t="shared" si="7" ref="F9:F54">SUM(G9:L9)</f>
        <v>32338</v>
      </c>
      <c r="G9" s="280">
        <v>0</v>
      </c>
      <c r="H9" s="280">
        <v>32338</v>
      </c>
      <c r="I9" s="280">
        <v>0</v>
      </c>
      <c r="J9" s="280">
        <v>0</v>
      </c>
      <c r="K9" s="280">
        <v>0</v>
      </c>
      <c r="L9" s="280">
        <v>0</v>
      </c>
      <c r="M9" s="280">
        <f aca="true" t="shared" si="8" ref="M9:M54">SUM(N9:S9)</f>
        <v>4165</v>
      </c>
      <c r="N9" s="280">
        <v>0</v>
      </c>
      <c r="O9" s="280">
        <v>4165</v>
      </c>
      <c r="P9" s="280">
        <v>0</v>
      </c>
      <c r="Q9" s="280">
        <v>0</v>
      </c>
      <c r="R9" s="280">
        <v>0</v>
      </c>
      <c r="S9" s="280">
        <v>0</v>
      </c>
      <c r="T9" s="280">
        <f aca="true" t="shared" si="9" ref="T9:T54">SUM(U9,AB9)</f>
        <v>0</v>
      </c>
      <c r="U9" s="280">
        <f aca="true" t="shared" si="10" ref="U9:U54">SUM(V9:AA9)</f>
        <v>0</v>
      </c>
      <c r="V9" s="280">
        <v>0</v>
      </c>
      <c r="W9" s="280">
        <v>0</v>
      </c>
      <c r="X9" s="280">
        <v>0</v>
      </c>
      <c r="Y9" s="280">
        <v>0</v>
      </c>
      <c r="Z9" s="280">
        <v>0</v>
      </c>
      <c r="AA9" s="280">
        <v>0</v>
      </c>
      <c r="AB9" s="280">
        <f aca="true" t="shared" si="11" ref="AB9:AB54">SUM(AC9:AH9)</f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f aca="true" t="shared" si="12" ref="AI9:AI54">SUM(AJ9,AQ9)</f>
        <v>0</v>
      </c>
      <c r="AJ9" s="280">
        <f aca="true" t="shared" si="13" ref="AJ9:AJ54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54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54">SUM(AY9,BF9)</f>
        <v>0</v>
      </c>
      <c r="AY9" s="280">
        <f aca="true" t="shared" si="16" ref="AY9:AY54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54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54">SUM(BN9,BU9)</f>
        <v>0</v>
      </c>
      <c r="BN9" s="280">
        <f aca="true" t="shared" si="19" ref="BN9:BN54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54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54">SUM(CC9,CJ9)</f>
        <v>0</v>
      </c>
      <c r="CC9" s="280">
        <f aca="true" t="shared" si="22" ref="CC9:CC54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54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54">SUM(CR9,CY9)</f>
        <v>0</v>
      </c>
      <c r="CR9" s="280">
        <f aca="true" t="shared" si="25" ref="CR9:CR54">SUM(CS9:CX9)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f aca="true" t="shared" si="26" ref="CY9:CY54">SUM(CZ9:DE9)</f>
        <v>0</v>
      </c>
      <c r="CZ9" s="280"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f aca="true" t="shared" si="27" ref="DF9:DF54">SUM(DG9,DN9)</f>
        <v>352</v>
      </c>
      <c r="DG9" s="280">
        <f aca="true" t="shared" si="28" ref="DG9:DG54">SUM(DH9:DM9)</f>
        <v>281</v>
      </c>
      <c r="DH9" s="280">
        <v>0</v>
      </c>
      <c r="DI9" s="280">
        <v>0</v>
      </c>
      <c r="DJ9" s="280">
        <v>281</v>
      </c>
      <c r="DK9" s="280">
        <v>0</v>
      </c>
      <c r="DL9" s="280">
        <v>0</v>
      </c>
      <c r="DM9" s="280">
        <v>0</v>
      </c>
      <c r="DN9" s="280">
        <f aca="true" t="shared" si="29" ref="DN9:DN54">SUM(DO9:DT9)</f>
        <v>71</v>
      </c>
      <c r="DO9" s="280">
        <v>0</v>
      </c>
      <c r="DP9" s="280">
        <v>0</v>
      </c>
      <c r="DQ9" s="280">
        <v>71</v>
      </c>
      <c r="DR9" s="280">
        <v>0</v>
      </c>
      <c r="DS9" s="280">
        <v>0</v>
      </c>
      <c r="DT9" s="280">
        <v>0</v>
      </c>
      <c r="DU9" s="280">
        <f aca="true" t="shared" si="30" ref="DU9:DU54">SUM(DV9:DY9)</f>
        <v>5919</v>
      </c>
      <c r="DV9" s="280">
        <v>5333</v>
      </c>
      <c r="DW9" s="280">
        <v>0</v>
      </c>
      <c r="DX9" s="280">
        <v>586</v>
      </c>
      <c r="DY9" s="280">
        <v>0</v>
      </c>
      <c r="DZ9" s="280">
        <f aca="true" t="shared" si="31" ref="DZ9:DZ54">SUM(EA9,EH9)</f>
        <v>0</v>
      </c>
      <c r="EA9" s="280">
        <f aca="true" t="shared" si="32" ref="EA9:EA54">SUM(EB9:EG9)</f>
        <v>0</v>
      </c>
      <c r="EB9" s="280">
        <v>0</v>
      </c>
      <c r="EC9" s="280">
        <v>0</v>
      </c>
      <c r="ED9" s="280">
        <v>0</v>
      </c>
      <c r="EE9" s="280">
        <v>0</v>
      </c>
      <c r="EF9" s="280">
        <v>0</v>
      </c>
      <c r="EG9" s="280">
        <v>0</v>
      </c>
      <c r="EH9" s="280">
        <f aca="true" t="shared" si="33" ref="EH9:EH54">SUM(EI9:EN9)</f>
        <v>0</v>
      </c>
      <c r="EI9" s="280">
        <v>0</v>
      </c>
      <c r="EJ9" s="280">
        <v>0</v>
      </c>
      <c r="EK9" s="280">
        <v>0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193</v>
      </c>
      <c r="B10" s="283" t="s">
        <v>551</v>
      </c>
      <c r="C10" s="282" t="s">
        <v>598</v>
      </c>
      <c r="D10" s="280">
        <f t="shared" si="5"/>
        <v>13745</v>
      </c>
      <c r="E10" s="280">
        <f t="shared" si="6"/>
        <v>11057</v>
      </c>
      <c r="F10" s="280">
        <f t="shared" si="7"/>
        <v>9764</v>
      </c>
      <c r="G10" s="280">
        <v>0</v>
      </c>
      <c r="H10" s="280">
        <v>9764</v>
      </c>
      <c r="I10" s="280">
        <v>0</v>
      </c>
      <c r="J10" s="280">
        <v>0</v>
      </c>
      <c r="K10" s="280">
        <v>0</v>
      </c>
      <c r="L10" s="280">
        <v>0</v>
      </c>
      <c r="M10" s="280">
        <f t="shared" si="8"/>
        <v>1293</v>
      </c>
      <c r="N10" s="280">
        <v>0</v>
      </c>
      <c r="O10" s="280">
        <v>1293</v>
      </c>
      <c r="P10" s="280">
        <v>0</v>
      </c>
      <c r="Q10" s="280">
        <v>0</v>
      </c>
      <c r="R10" s="280">
        <v>0</v>
      </c>
      <c r="S10" s="280">
        <v>0</v>
      </c>
      <c r="T10" s="280">
        <f t="shared" si="9"/>
        <v>909</v>
      </c>
      <c r="U10" s="280">
        <f t="shared" si="10"/>
        <v>726</v>
      </c>
      <c r="V10" s="280">
        <v>0</v>
      </c>
      <c r="W10" s="280">
        <v>0</v>
      </c>
      <c r="X10" s="280">
        <v>700</v>
      </c>
      <c r="Y10" s="280">
        <v>0</v>
      </c>
      <c r="Z10" s="280">
        <v>6</v>
      </c>
      <c r="AA10" s="280">
        <v>20</v>
      </c>
      <c r="AB10" s="280">
        <f t="shared" si="11"/>
        <v>183</v>
      </c>
      <c r="AC10" s="280">
        <v>0</v>
      </c>
      <c r="AD10" s="280">
        <v>0</v>
      </c>
      <c r="AE10" s="280">
        <v>138</v>
      </c>
      <c r="AF10" s="280">
        <v>0</v>
      </c>
      <c r="AG10" s="280">
        <v>0</v>
      </c>
      <c r="AH10" s="280">
        <v>45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686</v>
      </c>
      <c r="CR10" s="280">
        <f t="shared" si="25"/>
        <v>635</v>
      </c>
      <c r="CS10" s="280">
        <v>0</v>
      </c>
      <c r="CT10" s="280">
        <v>0</v>
      </c>
      <c r="CU10" s="280">
        <v>0</v>
      </c>
      <c r="CV10" s="280">
        <v>635</v>
      </c>
      <c r="CW10" s="280">
        <v>0</v>
      </c>
      <c r="CX10" s="280">
        <v>0</v>
      </c>
      <c r="CY10" s="280">
        <f t="shared" si="26"/>
        <v>51</v>
      </c>
      <c r="CZ10" s="280">
        <v>0</v>
      </c>
      <c r="DA10" s="280">
        <v>0</v>
      </c>
      <c r="DB10" s="280">
        <v>0</v>
      </c>
      <c r="DC10" s="280">
        <v>51</v>
      </c>
      <c r="DD10" s="280">
        <v>0</v>
      </c>
      <c r="DE10" s="280">
        <v>0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1093</v>
      </c>
      <c r="DV10" s="280">
        <v>1093</v>
      </c>
      <c r="DW10" s="280">
        <v>0</v>
      </c>
      <c r="DX10" s="280">
        <v>0</v>
      </c>
      <c r="DY10" s="280">
        <v>0</v>
      </c>
      <c r="DZ10" s="280">
        <f t="shared" si="31"/>
        <v>0</v>
      </c>
      <c r="EA10" s="280">
        <f t="shared" si="32"/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f t="shared" si="33"/>
        <v>0</v>
      </c>
      <c r="EI10" s="280">
        <v>0</v>
      </c>
      <c r="EJ10" s="280">
        <v>0</v>
      </c>
      <c r="EK10" s="280">
        <v>0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193</v>
      </c>
      <c r="B11" s="283" t="s">
        <v>552</v>
      </c>
      <c r="C11" s="282" t="s">
        <v>599</v>
      </c>
      <c r="D11" s="280">
        <f t="shared" si="5"/>
        <v>17864</v>
      </c>
      <c r="E11" s="280">
        <f t="shared" si="6"/>
        <v>0</v>
      </c>
      <c r="F11" s="280">
        <f t="shared" si="7"/>
        <v>0</v>
      </c>
      <c r="G11" s="280">
        <v>0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0</v>
      </c>
      <c r="N11" s="280">
        <v>0</v>
      </c>
      <c r="O11" s="280">
        <v>0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0</v>
      </c>
      <c r="U11" s="280">
        <f t="shared" si="10"/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v>0</v>
      </c>
      <c r="AA11" s="280">
        <v>0</v>
      </c>
      <c r="AB11" s="280">
        <f t="shared" si="11"/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13761</v>
      </c>
      <c r="CC11" s="280">
        <f t="shared" si="22"/>
        <v>13149</v>
      </c>
      <c r="CD11" s="280">
        <v>0</v>
      </c>
      <c r="CE11" s="280">
        <v>13149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612</v>
      </c>
      <c r="CK11" s="280">
        <v>0</v>
      </c>
      <c r="CL11" s="280">
        <v>612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3592</v>
      </c>
      <c r="CR11" s="280">
        <f t="shared" si="25"/>
        <v>3592</v>
      </c>
      <c r="CS11" s="280">
        <v>0</v>
      </c>
      <c r="CT11" s="280">
        <v>0</v>
      </c>
      <c r="CU11" s="280">
        <v>0</v>
      </c>
      <c r="CV11" s="280">
        <v>3592</v>
      </c>
      <c r="CW11" s="280">
        <v>0</v>
      </c>
      <c r="CX11" s="280">
        <v>0</v>
      </c>
      <c r="CY11" s="280">
        <f t="shared" si="26"/>
        <v>0</v>
      </c>
      <c r="CZ11" s="280"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f t="shared" si="31"/>
        <v>511</v>
      </c>
      <c r="EA11" s="280">
        <f t="shared" si="32"/>
        <v>454</v>
      </c>
      <c r="EB11" s="280">
        <v>0</v>
      </c>
      <c r="EC11" s="280">
        <v>0</v>
      </c>
      <c r="ED11" s="280">
        <v>454</v>
      </c>
      <c r="EE11" s="280">
        <v>0</v>
      </c>
      <c r="EF11" s="280">
        <v>0</v>
      </c>
      <c r="EG11" s="280">
        <v>0</v>
      </c>
      <c r="EH11" s="280">
        <f t="shared" si="33"/>
        <v>57</v>
      </c>
      <c r="EI11" s="280">
        <v>0</v>
      </c>
      <c r="EJ11" s="280">
        <v>0</v>
      </c>
      <c r="EK11" s="280">
        <v>57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193</v>
      </c>
      <c r="B12" s="283" t="s">
        <v>553</v>
      </c>
      <c r="C12" s="282" t="s">
        <v>600</v>
      </c>
      <c r="D12" s="280">
        <f t="shared" si="5"/>
        <v>8181</v>
      </c>
      <c r="E12" s="280">
        <f t="shared" si="6"/>
        <v>4627</v>
      </c>
      <c r="F12" s="280">
        <f t="shared" si="7"/>
        <v>3321</v>
      </c>
      <c r="G12" s="280">
        <v>0</v>
      </c>
      <c r="H12" s="280">
        <v>3321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1306</v>
      </c>
      <c r="N12" s="280">
        <v>0</v>
      </c>
      <c r="O12" s="280">
        <v>1306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369</v>
      </c>
      <c r="U12" s="280">
        <f t="shared" si="10"/>
        <v>308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308</v>
      </c>
      <c r="AB12" s="280">
        <f t="shared" si="11"/>
        <v>61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61</v>
      </c>
      <c r="AI12" s="280">
        <f t="shared" si="12"/>
        <v>1244</v>
      </c>
      <c r="AJ12" s="280">
        <f t="shared" si="13"/>
        <v>1049</v>
      </c>
      <c r="AK12" s="280">
        <v>0</v>
      </c>
      <c r="AL12" s="280">
        <v>0</v>
      </c>
      <c r="AM12" s="280">
        <v>0</v>
      </c>
      <c r="AN12" s="280">
        <v>1049</v>
      </c>
      <c r="AO12" s="280">
        <v>0</v>
      </c>
      <c r="AP12" s="280">
        <v>0</v>
      </c>
      <c r="AQ12" s="280">
        <f t="shared" si="14"/>
        <v>195</v>
      </c>
      <c r="AR12" s="280">
        <v>0</v>
      </c>
      <c r="AS12" s="280">
        <v>0</v>
      </c>
      <c r="AT12" s="280">
        <v>0</v>
      </c>
      <c r="AU12" s="280">
        <v>195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0</v>
      </c>
      <c r="CR12" s="280">
        <f t="shared" si="25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f t="shared" si="26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1941</v>
      </c>
      <c r="DV12" s="280">
        <v>1496</v>
      </c>
      <c r="DW12" s="280">
        <v>0</v>
      </c>
      <c r="DX12" s="280">
        <v>445</v>
      </c>
      <c r="DY12" s="280">
        <v>0</v>
      </c>
      <c r="DZ12" s="280">
        <f t="shared" si="31"/>
        <v>0</v>
      </c>
      <c r="EA12" s="280">
        <f t="shared" si="32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33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193</v>
      </c>
      <c r="B13" s="283" t="s">
        <v>554</v>
      </c>
      <c r="C13" s="282" t="s">
        <v>601</v>
      </c>
      <c r="D13" s="280">
        <f t="shared" si="5"/>
        <v>17068</v>
      </c>
      <c r="E13" s="280">
        <f t="shared" si="6"/>
        <v>14744</v>
      </c>
      <c r="F13" s="280">
        <f t="shared" si="7"/>
        <v>10409</v>
      </c>
      <c r="G13" s="280">
        <v>0</v>
      </c>
      <c r="H13" s="280">
        <v>10409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8"/>
        <v>4335</v>
      </c>
      <c r="N13" s="280">
        <v>0</v>
      </c>
      <c r="O13" s="280">
        <v>4335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533</v>
      </c>
      <c r="U13" s="280">
        <f t="shared" si="10"/>
        <v>351</v>
      </c>
      <c r="V13" s="280">
        <v>0</v>
      </c>
      <c r="W13" s="280">
        <v>0</v>
      </c>
      <c r="X13" s="280">
        <v>310</v>
      </c>
      <c r="Y13" s="280">
        <v>0</v>
      </c>
      <c r="Z13" s="280">
        <v>0</v>
      </c>
      <c r="AA13" s="280">
        <v>41</v>
      </c>
      <c r="AB13" s="280">
        <f t="shared" si="11"/>
        <v>182</v>
      </c>
      <c r="AC13" s="280">
        <v>0</v>
      </c>
      <c r="AD13" s="280">
        <v>0</v>
      </c>
      <c r="AE13" s="280">
        <v>120</v>
      </c>
      <c r="AF13" s="280">
        <v>0</v>
      </c>
      <c r="AG13" s="280">
        <v>0</v>
      </c>
      <c r="AH13" s="280">
        <v>62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989</v>
      </c>
      <c r="CR13" s="280">
        <f t="shared" si="25"/>
        <v>979</v>
      </c>
      <c r="CS13" s="280">
        <v>0</v>
      </c>
      <c r="CT13" s="280">
        <v>0</v>
      </c>
      <c r="CU13" s="280">
        <v>0</v>
      </c>
      <c r="CV13" s="280">
        <v>979</v>
      </c>
      <c r="CW13" s="280">
        <v>0</v>
      </c>
      <c r="CX13" s="280">
        <v>0</v>
      </c>
      <c r="CY13" s="280">
        <f t="shared" si="26"/>
        <v>10</v>
      </c>
      <c r="CZ13" s="280">
        <v>0</v>
      </c>
      <c r="DA13" s="280">
        <v>0</v>
      </c>
      <c r="DB13" s="280">
        <v>0</v>
      </c>
      <c r="DC13" s="280">
        <v>10</v>
      </c>
      <c r="DD13" s="280">
        <v>0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802</v>
      </c>
      <c r="DV13" s="280">
        <v>639</v>
      </c>
      <c r="DW13" s="280">
        <v>0</v>
      </c>
      <c r="DX13" s="280">
        <v>163</v>
      </c>
      <c r="DY13" s="280">
        <v>0</v>
      </c>
      <c r="DZ13" s="280">
        <f t="shared" si="31"/>
        <v>0</v>
      </c>
      <c r="EA13" s="280">
        <f t="shared" si="32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193</v>
      </c>
      <c r="B14" s="283" t="s">
        <v>555</v>
      </c>
      <c r="C14" s="282" t="s">
        <v>602</v>
      </c>
      <c r="D14" s="280">
        <f t="shared" si="5"/>
        <v>14312</v>
      </c>
      <c r="E14" s="280">
        <f t="shared" si="6"/>
        <v>11287</v>
      </c>
      <c r="F14" s="280">
        <f t="shared" si="7"/>
        <v>10795</v>
      </c>
      <c r="G14" s="280">
        <v>0</v>
      </c>
      <c r="H14" s="280">
        <v>10795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8"/>
        <v>492</v>
      </c>
      <c r="N14" s="280">
        <v>0</v>
      </c>
      <c r="O14" s="280">
        <v>492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9"/>
        <v>1722</v>
      </c>
      <c r="U14" s="280">
        <f t="shared" si="10"/>
        <v>1664</v>
      </c>
      <c r="V14" s="280">
        <v>0</v>
      </c>
      <c r="W14" s="280">
        <v>0</v>
      </c>
      <c r="X14" s="280">
        <v>60</v>
      </c>
      <c r="Y14" s="280">
        <v>1514</v>
      </c>
      <c r="Z14" s="280">
        <v>0</v>
      </c>
      <c r="AA14" s="280">
        <v>90</v>
      </c>
      <c r="AB14" s="280">
        <f t="shared" si="11"/>
        <v>58</v>
      </c>
      <c r="AC14" s="280">
        <v>0</v>
      </c>
      <c r="AD14" s="280">
        <v>0</v>
      </c>
      <c r="AE14" s="280">
        <v>13</v>
      </c>
      <c r="AF14" s="280">
        <v>40</v>
      </c>
      <c r="AG14" s="280">
        <v>0</v>
      </c>
      <c r="AH14" s="280">
        <v>5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802</v>
      </c>
      <c r="CR14" s="280">
        <f t="shared" si="25"/>
        <v>333</v>
      </c>
      <c r="CS14" s="280">
        <v>0</v>
      </c>
      <c r="CT14" s="280">
        <v>315</v>
      </c>
      <c r="CU14" s="280">
        <v>0</v>
      </c>
      <c r="CV14" s="280">
        <v>0</v>
      </c>
      <c r="CW14" s="280">
        <v>18</v>
      </c>
      <c r="CX14" s="280">
        <v>0</v>
      </c>
      <c r="CY14" s="280">
        <f t="shared" si="26"/>
        <v>469</v>
      </c>
      <c r="CZ14" s="280">
        <v>0</v>
      </c>
      <c r="DA14" s="280">
        <v>469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f t="shared" si="31"/>
        <v>501</v>
      </c>
      <c r="EA14" s="280">
        <f t="shared" si="32"/>
        <v>300</v>
      </c>
      <c r="EB14" s="280">
        <v>0</v>
      </c>
      <c r="EC14" s="280">
        <v>0</v>
      </c>
      <c r="ED14" s="280">
        <v>227</v>
      </c>
      <c r="EE14" s="280">
        <v>0</v>
      </c>
      <c r="EF14" s="280">
        <v>0</v>
      </c>
      <c r="EG14" s="280">
        <v>73</v>
      </c>
      <c r="EH14" s="280">
        <f t="shared" si="33"/>
        <v>201</v>
      </c>
      <c r="EI14" s="280">
        <v>0</v>
      </c>
      <c r="EJ14" s="280">
        <v>0</v>
      </c>
      <c r="EK14" s="280">
        <v>194</v>
      </c>
      <c r="EL14" s="280">
        <v>0</v>
      </c>
      <c r="EM14" s="280">
        <v>0</v>
      </c>
      <c r="EN14" s="280">
        <v>7</v>
      </c>
    </row>
    <row r="15" spans="1:144" ht="12" customHeight="1">
      <c r="A15" s="282" t="s">
        <v>193</v>
      </c>
      <c r="B15" s="283" t="s">
        <v>556</v>
      </c>
      <c r="C15" s="282" t="s">
        <v>603</v>
      </c>
      <c r="D15" s="280">
        <f t="shared" si="5"/>
        <v>13137</v>
      </c>
      <c r="E15" s="280">
        <f t="shared" si="6"/>
        <v>2825</v>
      </c>
      <c r="F15" s="280">
        <f t="shared" si="7"/>
        <v>2733</v>
      </c>
      <c r="G15" s="280">
        <v>0</v>
      </c>
      <c r="H15" s="280">
        <v>2733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8"/>
        <v>92</v>
      </c>
      <c r="N15" s="280">
        <v>0</v>
      </c>
      <c r="O15" s="280">
        <v>92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9"/>
        <v>67</v>
      </c>
      <c r="U15" s="280">
        <f t="shared" si="10"/>
        <v>43</v>
      </c>
      <c r="V15" s="280">
        <v>0</v>
      </c>
      <c r="W15" s="280">
        <v>0</v>
      </c>
      <c r="X15" s="280">
        <v>32</v>
      </c>
      <c r="Y15" s="280">
        <v>9</v>
      </c>
      <c r="Z15" s="280">
        <v>0</v>
      </c>
      <c r="AA15" s="280">
        <v>2</v>
      </c>
      <c r="AB15" s="280">
        <f t="shared" si="11"/>
        <v>24</v>
      </c>
      <c r="AC15" s="280">
        <v>0</v>
      </c>
      <c r="AD15" s="280">
        <v>11</v>
      </c>
      <c r="AE15" s="280">
        <v>6</v>
      </c>
      <c r="AF15" s="280">
        <v>2</v>
      </c>
      <c r="AG15" s="280">
        <v>0</v>
      </c>
      <c r="AH15" s="280">
        <v>5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9027</v>
      </c>
      <c r="CC15" s="280">
        <f t="shared" si="22"/>
        <v>8392</v>
      </c>
      <c r="CD15" s="280">
        <v>0</v>
      </c>
      <c r="CE15" s="280">
        <v>8392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635</v>
      </c>
      <c r="CK15" s="280">
        <v>0</v>
      </c>
      <c r="CL15" s="280">
        <v>601</v>
      </c>
      <c r="CM15" s="280">
        <v>0</v>
      </c>
      <c r="CN15" s="280">
        <v>0</v>
      </c>
      <c r="CO15" s="280">
        <v>0</v>
      </c>
      <c r="CP15" s="280">
        <v>34</v>
      </c>
      <c r="CQ15" s="280">
        <f t="shared" si="24"/>
        <v>1089</v>
      </c>
      <c r="CR15" s="280">
        <f t="shared" si="25"/>
        <v>957</v>
      </c>
      <c r="CS15" s="280">
        <v>0</v>
      </c>
      <c r="CT15" s="280">
        <v>0</v>
      </c>
      <c r="CU15" s="280">
        <v>403</v>
      </c>
      <c r="CV15" s="280">
        <v>554</v>
      </c>
      <c r="CW15" s="280">
        <v>0</v>
      </c>
      <c r="CX15" s="280">
        <v>0</v>
      </c>
      <c r="CY15" s="280">
        <f t="shared" si="26"/>
        <v>132</v>
      </c>
      <c r="CZ15" s="280">
        <v>0</v>
      </c>
      <c r="DA15" s="280">
        <v>17</v>
      </c>
      <c r="DB15" s="280">
        <v>97</v>
      </c>
      <c r="DC15" s="280">
        <v>0</v>
      </c>
      <c r="DD15" s="280">
        <v>0</v>
      </c>
      <c r="DE15" s="280">
        <v>18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129</v>
      </c>
      <c r="DV15" s="280">
        <v>124</v>
      </c>
      <c r="DW15" s="280">
        <v>5</v>
      </c>
      <c r="DX15" s="280">
        <v>0</v>
      </c>
      <c r="DY15" s="280">
        <v>0</v>
      </c>
      <c r="DZ15" s="280">
        <f t="shared" si="31"/>
        <v>0</v>
      </c>
      <c r="EA15" s="280">
        <f t="shared" si="32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33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ht="12" customHeight="1">
      <c r="A16" s="282" t="s">
        <v>193</v>
      </c>
      <c r="B16" s="283" t="s">
        <v>557</v>
      </c>
      <c r="C16" s="282" t="s">
        <v>604</v>
      </c>
      <c r="D16" s="280">
        <f t="shared" si="5"/>
        <v>12044</v>
      </c>
      <c r="E16" s="280">
        <f t="shared" si="6"/>
        <v>9527</v>
      </c>
      <c r="F16" s="280">
        <f t="shared" si="7"/>
        <v>8277</v>
      </c>
      <c r="G16" s="280">
        <v>0</v>
      </c>
      <c r="H16" s="280">
        <v>8277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1250</v>
      </c>
      <c r="N16" s="280">
        <v>0</v>
      </c>
      <c r="O16" s="280">
        <v>1250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788</v>
      </c>
      <c r="U16" s="280">
        <f t="shared" si="10"/>
        <v>562</v>
      </c>
      <c r="V16" s="280">
        <v>0</v>
      </c>
      <c r="W16" s="280">
        <v>0</v>
      </c>
      <c r="X16" s="280">
        <v>548</v>
      </c>
      <c r="Y16" s="280">
        <v>0</v>
      </c>
      <c r="Z16" s="280">
        <v>0</v>
      </c>
      <c r="AA16" s="280">
        <v>14</v>
      </c>
      <c r="AB16" s="280">
        <f t="shared" si="11"/>
        <v>226</v>
      </c>
      <c r="AC16" s="280">
        <v>0</v>
      </c>
      <c r="AD16" s="280">
        <v>0</v>
      </c>
      <c r="AE16" s="280">
        <v>200</v>
      </c>
      <c r="AF16" s="280">
        <v>0</v>
      </c>
      <c r="AG16" s="280">
        <v>0</v>
      </c>
      <c r="AH16" s="280">
        <v>26</v>
      </c>
      <c r="AI16" s="280">
        <f t="shared" si="12"/>
        <v>695</v>
      </c>
      <c r="AJ16" s="280">
        <f t="shared" si="13"/>
        <v>695</v>
      </c>
      <c r="AK16" s="280">
        <v>0</v>
      </c>
      <c r="AL16" s="280">
        <v>0</v>
      </c>
      <c r="AM16" s="280">
        <v>0</v>
      </c>
      <c r="AN16" s="280">
        <v>695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0</v>
      </c>
      <c r="CR16" s="280">
        <f t="shared" si="25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f t="shared" si="26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1034</v>
      </c>
      <c r="DV16" s="280">
        <v>1034</v>
      </c>
      <c r="DW16" s="280">
        <v>0</v>
      </c>
      <c r="DX16" s="280">
        <v>0</v>
      </c>
      <c r="DY16" s="280">
        <v>0</v>
      </c>
      <c r="DZ16" s="280">
        <f t="shared" si="31"/>
        <v>0</v>
      </c>
      <c r="EA16" s="280">
        <f t="shared" si="32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33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193</v>
      </c>
      <c r="B17" s="283" t="s">
        <v>558</v>
      </c>
      <c r="C17" s="282" t="s">
        <v>605</v>
      </c>
      <c r="D17" s="280">
        <f t="shared" si="5"/>
        <v>8792</v>
      </c>
      <c r="E17" s="280">
        <f t="shared" si="6"/>
        <v>7440</v>
      </c>
      <c r="F17" s="280">
        <f t="shared" si="7"/>
        <v>6908</v>
      </c>
      <c r="G17" s="280">
        <v>0</v>
      </c>
      <c r="H17" s="280">
        <v>6908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8"/>
        <v>532</v>
      </c>
      <c r="N17" s="280">
        <v>0</v>
      </c>
      <c r="O17" s="280">
        <v>532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9"/>
        <v>500</v>
      </c>
      <c r="U17" s="280">
        <f t="shared" si="10"/>
        <v>376</v>
      </c>
      <c r="V17" s="280">
        <v>0</v>
      </c>
      <c r="W17" s="280">
        <v>0</v>
      </c>
      <c r="X17" s="280">
        <v>376</v>
      </c>
      <c r="Y17" s="280">
        <v>0</v>
      </c>
      <c r="Z17" s="280">
        <v>0</v>
      </c>
      <c r="AA17" s="280">
        <v>0</v>
      </c>
      <c r="AB17" s="280">
        <f t="shared" si="11"/>
        <v>124</v>
      </c>
      <c r="AC17" s="280">
        <v>0</v>
      </c>
      <c r="AD17" s="280">
        <v>0</v>
      </c>
      <c r="AE17" s="280">
        <v>124</v>
      </c>
      <c r="AF17" s="280">
        <v>0</v>
      </c>
      <c r="AG17" s="280">
        <v>0</v>
      </c>
      <c r="AH17" s="280">
        <v>0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852</v>
      </c>
      <c r="CR17" s="280">
        <f t="shared" si="25"/>
        <v>721</v>
      </c>
      <c r="CS17" s="280">
        <v>0</v>
      </c>
      <c r="CT17" s="280">
        <v>0</v>
      </c>
      <c r="CU17" s="280">
        <v>0</v>
      </c>
      <c r="CV17" s="280">
        <v>721</v>
      </c>
      <c r="CW17" s="280">
        <v>0</v>
      </c>
      <c r="CX17" s="280">
        <v>0</v>
      </c>
      <c r="CY17" s="280">
        <f t="shared" si="26"/>
        <v>131</v>
      </c>
      <c r="CZ17" s="280">
        <v>0</v>
      </c>
      <c r="DA17" s="280">
        <v>0</v>
      </c>
      <c r="DB17" s="280">
        <v>0</v>
      </c>
      <c r="DC17" s="280">
        <v>131</v>
      </c>
      <c r="DD17" s="280">
        <v>0</v>
      </c>
      <c r="DE17" s="280">
        <v>0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f t="shared" si="31"/>
        <v>0</v>
      </c>
      <c r="EA17" s="280">
        <f t="shared" si="32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33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193</v>
      </c>
      <c r="B18" s="283" t="s">
        <v>559</v>
      </c>
      <c r="C18" s="282" t="s">
        <v>606</v>
      </c>
      <c r="D18" s="280">
        <f t="shared" si="5"/>
        <v>16991</v>
      </c>
      <c r="E18" s="280">
        <f t="shared" si="6"/>
        <v>14506</v>
      </c>
      <c r="F18" s="280">
        <f t="shared" si="7"/>
        <v>13615</v>
      </c>
      <c r="G18" s="280">
        <v>0</v>
      </c>
      <c r="H18" s="280">
        <v>13615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8"/>
        <v>891</v>
      </c>
      <c r="N18" s="280">
        <v>0</v>
      </c>
      <c r="O18" s="280">
        <v>891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424</v>
      </c>
      <c r="U18" s="280">
        <f t="shared" si="10"/>
        <v>199</v>
      </c>
      <c r="V18" s="280">
        <v>0</v>
      </c>
      <c r="W18" s="280">
        <v>0</v>
      </c>
      <c r="X18" s="280">
        <v>112</v>
      </c>
      <c r="Y18" s="280">
        <v>81</v>
      </c>
      <c r="Z18" s="280">
        <v>0</v>
      </c>
      <c r="AA18" s="280">
        <v>6</v>
      </c>
      <c r="AB18" s="280">
        <f t="shared" si="11"/>
        <v>225</v>
      </c>
      <c r="AC18" s="280">
        <v>0</v>
      </c>
      <c r="AD18" s="280">
        <v>0</v>
      </c>
      <c r="AE18" s="280">
        <v>69</v>
      </c>
      <c r="AF18" s="280">
        <v>91</v>
      </c>
      <c r="AG18" s="280">
        <v>0</v>
      </c>
      <c r="AH18" s="280">
        <v>65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0</v>
      </c>
      <c r="CR18" s="280">
        <f t="shared" si="25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f t="shared" si="26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2061</v>
      </c>
      <c r="DV18" s="280">
        <v>2061</v>
      </c>
      <c r="DW18" s="280">
        <v>0</v>
      </c>
      <c r="DX18" s="280">
        <v>0</v>
      </c>
      <c r="DY18" s="280">
        <v>0</v>
      </c>
      <c r="DZ18" s="280">
        <f t="shared" si="31"/>
        <v>0</v>
      </c>
      <c r="EA18" s="280">
        <f t="shared" si="32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33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193</v>
      </c>
      <c r="B19" s="283" t="s">
        <v>560</v>
      </c>
      <c r="C19" s="282" t="s">
        <v>607</v>
      </c>
      <c r="D19" s="280">
        <f t="shared" si="5"/>
        <v>9359</v>
      </c>
      <c r="E19" s="280">
        <f t="shared" si="6"/>
        <v>0</v>
      </c>
      <c r="F19" s="280">
        <f t="shared" si="7"/>
        <v>0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0</v>
      </c>
      <c r="N19" s="280">
        <v>0</v>
      </c>
      <c r="O19" s="280">
        <v>0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0</v>
      </c>
      <c r="U19" s="280">
        <f t="shared" si="10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11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8279</v>
      </c>
      <c r="CC19" s="280">
        <f t="shared" si="22"/>
        <v>7409</v>
      </c>
      <c r="CD19" s="280">
        <v>0</v>
      </c>
      <c r="CE19" s="280">
        <v>7409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870</v>
      </c>
      <c r="CK19" s="280">
        <v>0</v>
      </c>
      <c r="CL19" s="280">
        <v>870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1080</v>
      </c>
      <c r="CR19" s="280">
        <f t="shared" si="25"/>
        <v>875</v>
      </c>
      <c r="CS19" s="280">
        <v>0</v>
      </c>
      <c r="CT19" s="280">
        <v>0</v>
      </c>
      <c r="CU19" s="280">
        <v>103</v>
      </c>
      <c r="CV19" s="280">
        <v>772</v>
      </c>
      <c r="CW19" s="280">
        <v>0</v>
      </c>
      <c r="CX19" s="280">
        <v>0</v>
      </c>
      <c r="CY19" s="280">
        <f t="shared" si="26"/>
        <v>205</v>
      </c>
      <c r="CZ19" s="280">
        <v>0</v>
      </c>
      <c r="DA19" s="280">
        <v>0</v>
      </c>
      <c r="DB19" s="280">
        <v>66</v>
      </c>
      <c r="DC19" s="280">
        <v>115</v>
      </c>
      <c r="DD19" s="280">
        <v>0</v>
      </c>
      <c r="DE19" s="280">
        <v>24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f t="shared" si="31"/>
        <v>0</v>
      </c>
      <c r="EA19" s="280">
        <f t="shared" si="32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33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193</v>
      </c>
      <c r="B20" s="283" t="s">
        <v>561</v>
      </c>
      <c r="C20" s="282" t="s">
        <v>608</v>
      </c>
      <c r="D20" s="280">
        <f t="shared" si="5"/>
        <v>29886</v>
      </c>
      <c r="E20" s="280">
        <f t="shared" si="6"/>
        <v>22546</v>
      </c>
      <c r="F20" s="280">
        <f t="shared" si="7"/>
        <v>19291</v>
      </c>
      <c r="G20" s="280">
        <v>0</v>
      </c>
      <c r="H20" s="280">
        <v>19291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8"/>
        <v>3255</v>
      </c>
      <c r="N20" s="280">
        <v>0</v>
      </c>
      <c r="O20" s="280">
        <v>3255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2717</v>
      </c>
      <c r="U20" s="280">
        <f t="shared" si="10"/>
        <v>2030</v>
      </c>
      <c r="V20" s="280">
        <v>0</v>
      </c>
      <c r="W20" s="280">
        <v>0</v>
      </c>
      <c r="X20" s="280">
        <v>2030</v>
      </c>
      <c r="Y20" s="280">
        <v>0</v>
      </c>
      <c r="Z20" s="280">
        <v>0</v>
      </c>
      <c r="AA20" s="280">
        <v>0</v>
      </c>
      <c r="AB20" s="280">
        <f t="shared" si="11"/>
        <v>687</v>
      </c>
      <c r="AC20" s="280">
        <v>0</v>
      </c>
      <c r="AD20" s="280">
        <v>0</v>
      </c>
      <c r="AE20" s="280">
        <v>687</v>
      </c>
      <c r="AF20" s="280">
        <v>0</v>
      </c>
      <c r="AG20" s="280">
        <v>0</v>
      </c>
      <c r="AH20" s="280">
        <v>0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10</v>
      </c>
      <c r="CC20" s="280">
        <f t="shared" si="22"/>
        <v>10</v>
      </c>
      <c r="CD20" s="280">
        <v>0</v>
      </c>
      <c r="CE20" s="280">
        <v>0</v>
      </c>
      <c r="CF20" s="280">
        <v>0</v>
      </c>
      <c r="CG20" s="280">
        <v>10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4566</v>
      </c>
      <c r="CR20" s="280">
        <f t="shared" si="25"/>
        <v>4278</v>
      </c>
      <c r="CS20" s="280">
        <v>0</v>
      </c>
      <c r="CT20" s="280">
        <v>0</v>
      </c>
      <c r="CU20" s="280">
        <v>0</v>
      </c>
      <c r="CV20" s="280">
        <v>4278</v>
      </c>
      <c r="CW20" s="280">
        <v>0</v>
      </c>
      <c r="CX20" s="280">
        <v>0</v>
      </c>
      <c r="CY20" s="280">
        <f t="shared" si="26"/>
        <v>288</v>
      </c>
      <c r="CZ20" s="280">
        <v>0</v>
      </c>
      <c r="DA20" s="280">
        <v>0</v>
      </c>
      <c r="DB20" s="280">
        <v>0</v>
      </c>
      <c r="DC20" s="280">
        <v>288</v>
      </c>
      <c r="DD20" s="280">
        <v>0</v>
      </c>
      <c r="DE20" s="280">
        <v>0</v>
      </c>
      <c r="DF20" s="280">
        <f t="shared" si="27"/>
        <v>42</v>
      </c>
      <c r="DG20" s="280">
        <f t="shared" si="28"/>
        <v>36</v>
      </c>
      <c r="DH20" s="280">
        <v>0</v>
      </c>
      <c r="DI20" s="280">
        <v>0</v>
      </c>
      <c r="DJ20" s="280">
        <v>36</v>
      </c>
      <c r="DK20" s="280">
        <v>0</v>
      </c>
      <c r="DL20" s="280">
        <v>0</v>
      </c>
      <c r="DM20" s="280">
        <v>0</v>
      </c>
      <c r="DN20" s="280">
        <f t="shared" si="29"/>
        <v>6</v>
      </c>
      <c r="DO20" s="280">
        <v>0</v>
      </c>
      <c r="DP20" s="280">
        <v>0</v>
      </c>
      <c r="DQ20" s="280">
        <v>6</v>
      </c>
      <c r="DR20" s="280">
        <v>0</v>
      </c>
      <c r="DS20" s="280">
        <v>0</v>
      </c>
      <c r="DT20" s="280">
        <v>0</v>
      </c>
      <c r="DU20" s="280">
        <f t="shared" si="30"/>
        <v>5</v>
      </c>
      <c r="DV20" s="280">
        <v>5</v>
      </c>
      <c r="DW20" s="280">
        <v>0</v>
      </c>
      <c r="DX20" s="280">
        <v>0</v>
      </c>
      <c r="DY20" s="280">
        <v>0</v>
      </c>
      <c r="DZ20" s="280">
        <f t="shared" si="31"/>
        <v>0</v>
      </c>
      <c r="EA20" s="280">
        <f t="shared" si="32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33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193</v>
      </c>
      <c r="B21" s="283" t="s">
        <v>562</v>
      </c>
      <c r="C21" s="282" t="s">
        <v>609</v>
      </c>
      <c r="D21" s="280">
        <f t="shared" si="5"/>
        <v>12529</v>
      </c>
      <c r="E21" s="280">
        <f t="shared" si="6"/>
        <v>11135</v>
      </c>
      <c r="F21" s="280">
        <f t="shared" si="7"/>
        <v>11046</v>
      </c>
      <c r="G21" s="280">
        <v>0</v>
      </c>
      <c r="H21" s="280">
        <v>11027</v>
      </c>
      <c r="I21" s="280">
        <v>0</v>
      </c>
      <c r="J21" s="280">
        <v>0</v>
      </c>
      <c r="K21" s="280">
        <v>0</v>
      </c>
      <c r="L21" s="280">
        <v>19</v>
      </c>
      <c r="M21" s="280">
        <f t="shared" si="8"/>
        <v>89</v>
      </c>
      <c r="N21" s="280">
        <v>0</v>
      </c>
      <c r="O21" s="280">
        <v>50</v>
      </c>
      <c r="P21" s="280">
        <v>0</v>
      </c>
      <c r="Q21" s="280">
        <v>0</v>
      </c>
      <c r="R21" s="280">
        <v>0</v>
      </c>
      <c r="S21" s="280">
        <v>39</v>
      </c>
      <c r="T21" s="280">
        <f t="shared" si="9"/>
        <v>229</v>
      </c>
      <c r="U21" s="280">
        <f t="shared" si="10"/>
        <v>197</v>
      </c>
      <c r="V21" s="280">
        <v>0</v>
      </c>
      <c r="W21" s="280">
        <v>0</v>
      </c>
      <c r="X21" s="280">
        <v>142</v>
      </c>
      <c r="Y21" s="280">
        <v>42</v>
      </c>
      <c r="Z21" s="280">
        <v>0</v>
      </c>
      <c r="AA21" s="280">
        <v>13</v>
      </c>
      <c r="AB21" s="280">
        <f t="shared" si="11"/>
        <v>32</v>
      </c>
      <c r="AC21" s="280">
        <v>0</v>
      </c>
      <c r="AD21" s="280">
        <v>0</v>
      </c>
      <c r="AE21" s="280">
        <v>16</v>
      </c>
      <c r="AF21" s="280">
        <v>0</v>
      </c>
      <c r="AG21" s="280">
        <v>0</v>
      </c>
      <c r="AH21" s="280">
        <v>16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1149</v>
      </c>
      <c r="CR21" s="280">
        <f t="shared" si="25"/>
        <v>1110</v>
      </c>
      <c r="CS21" s="280">
        <v>0</v>
      </c>
      <c r="CT21" s="280">
        <v>0</v>
      </c>
      <c r="CU21" s="280">
        <v>67</v>
      </c>
      <c r="CV21" s="280">
        <v>1043</v>
      </c>
      <c r="CW21" s="280">
        <v>0</v>
      </c>
      <c r="CX21" s="280">
        <v>0</v>
      </c>
      <c r="CY21" s="280">
        <f t="shared" si="26"/>
        <v>39</v>
      </c>
      <c r="CZ21" s="280">
        <v>0</v>
      </c>
      <c r="DA21" s="280">
        <v>0</v>
      </c>
      <c r="DB21" s="280">
        <v>0</v>
      </c>
      <c r="DC21" s="280">
        <v>39</v>
      </c>
      <c r="DD21" s="280">
        <v>0</v>
      </c>
      <c r="DE21" s="280">
        <v>0</v>
      </c>
      <c r="DF21" s="280">
        <f t="shared" si="27"/>
        <v>0</v>
      </c>
      <c r="DG21" s="280">
        <f t="shared" si="28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16</v>
      </c>
      <c r="DV21" s="280">
        <v>0</v>
      </c>
      <c r="DW21" s="280">
        <v>16</v>
      </c>
      <c r="DX21" s="280">
        <v>0</v>
      </c>
      <c r="DY21" s="280">
        <v>0</v>
      </c>
      <c r="DZ21" s="280">
        <f t="shared" si="31"/>
        <v>0</v>
      </c>
      <c r="EA21" s="280">
        <f t="shared" si="32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33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193</v>
      </c>
      <c r="B22" s="283" t="s">
        <v>563</v>
      </c>
      <c r="C22" s="282" t="s">
        <v>610</v>
      </c>
      <c r="D22" s="280">
        <f t="shared" si="5"/>
        <v>4348</v>
      </c>
      <c r="E22" s="280">
        <f t="shared" si="6"/>
        <v>4084</v>
      </c>
      <c r="F22" s="280">
        <f t="shared" si="7"/>
        <v>3739</v>
      </c>
      <c r="G22" s="280">
        <v>0</v>
      </c>
      <c r="H22" s="280">
        <v>3739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8"/>
        <v>345</v>
      </c>
      <c r="N22" s="280">
        <v>0</v>
      </c>
      <c r="O22" s="280">
        <v>345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9"/>
        <v>264</v>
      </c>
      <c r="U22" s="280">
        <f t="shared" si="10"/>
        <v>165</v>
      </c>
      <c r="V22" s="280">
        <v>0</v>
      </c>
      <c r="W22" s="280">
        <v>0</v>
      </c>
      <c r="X22" s="280">
        <v>47</v>
      </c>
      <c r="Y22" s="280">
        <v>99</v>
      </c>
      <c r="Z22" s="280">
        <v>0</v>
      </c>
      <c r="AA22" s="280">
        <v>19</v>
      </c>
      <c r="AB22" s="280">
        <f t="shared" si="11"/>
        <v>99</v>
      </c>
      <c r="AC22" s="280">
        <v>0</v>
      </c>
      <c r="AD22" s="280">
        <v>0</v>
      </c>
      <c r="AE22" s="280">
        <v>34</v>
      </c>
      <c r="AF22" s="280">
        <v>43</v>
      </c>
      <c r="AG22" s="280">
        <v>0</v>
      </c>
      <c r="AH22" s="280">
        <v>22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0</v>
      </c>
      <c r="CR22" s="280">
        <f t="shared" si="25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f t="shared" si="26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f t="shared" si="31"/>
        <v>0</v>
      </c>
      <c r="EA22" s="280">
        <f t="shared" si="32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33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193</v>
      </c>
      <c r="B23" s="283" t="s">
        <v>564</v>
      </c>
      <c r="C23" s="282" t="s">
        <v>611</v>
      </c>
      <c r="D23" s="280">
        <f t="shared" si="5"/>
        <v>2654</v>
      </c>
      <c r="E23" s="280">
        <f t="shared" si="6"/>
        <v>1838</v>
      </c>
      <c r="F23" s="280">
        <f t="shared" si="7"/>
        <v>1701</v>
      </c>
      <c r="G23" s="280">
        <v>0</v>
      </c>
      <c r="H23" s="280">
        <v>1701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8"/>
        <v>137</v>
      </c>
      <c r="N23" s="280">
        <v>0</v>
      </c>
      <c r="O23" s="280">
        <v>137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212</v>
      </c>
      <c r="U23" s="280">
        <f t="shared" si="10"/>
        <v>187</v>
      </c>
      <c r="V23" s="280">
        <v>0</v>
      </c>
      <c r="W23" s="280">
        <v>0</v>
      </c>
      <c r="X23" s="280">
        <v>61</v>
      </c>
      <c r="Y23" s="280">
        <v>117</v>
      </c>
      <c r="Z23" s="280">
        <v>0</v>
      </c>
      <c r="AA23" s="280">
        <v>9</v>
      </c>
      <c r="AB23" s="280">
        <f t="shared" si="11"/>
        <v>25</v>
      </c>
      <c r="AC23" s="280">
        <v>0</v>
      </c>
      <c r="AD23" s="280">
        <v>0</v>
      </c>
      <c r="AE23" s="280">
        <v>10</v>
      </c>
      <c r="AF23" s="280">
        <v>7</v>
      </c>
      <c r="AG23" s="280">
        <v>0</v>
      </c>
      <c r="AH23" s="280">
        <v>8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0</v>
      </c>
      <c r="CR23" s="280">
        <f t="shared" si="25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f t="shared" si="26"/>
        <v>0</v>
      </c>
      <c r="CZ23" s="280"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f t="shared" si="27"/>
        <v>0</v>
      </c>
      <c r="DG23" s="280">
        <f t="shared" si="28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604</v>
      </c>
      <c r="DV23" s="280">
        <v>528</v>
      </c>
      <c r="DW23" s="280">
        <v>0</v>
      </c>
      <c r="DX23" s="280">
        <v>76</v>
      </c>
      <c r="DY23" s="280">
        <v>0</v>
      </c>
      <c r="DZ23" s="280">
        <f t="shared" si="31"/>
        <v>0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193</v>
      </c>
      <c r="B24" s="283" t="s">
        <v>565</v>
      </c>
      <c r="C24" s="282" t="s">
        <v>612</v>
      </c>
      <c r="D24" s="280">
        <f t="shared" si="5"/>
        <v>1113</v>
      </c>
      <c r="E24" s="280">
        <f t="shared" si="6"/>
        <v>985</v>
      </c>
      <c r="F24" s="280">
        <f t="shared" si="7"/>
        <v>631</v>
      </c>
      <c r="G24" s="280">
        <v>0</v>
      </c>
      <c r="H24" s="280">
        <v>631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8"/>
        <v>354</v>
      </c>
      <c r="N24" s="280">
        <v>0</v>
      </c>
      <c r="O24" s="280">
        <v>354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73</v>
      </c>
      <c r="U24" s="280">
        <f t="shared" si="10"/>
        <v>56</v>
      </c>
      <c r="V24" s="280">
        <v>0</v>
      </c>
      <c r="W24" s="280">
        <v>0</v>
      </c>
      <c r="X24" s="280">
        <v>55</v>
      </c>
      <c r="Y24" s="280">
        <v>0</v>
      </c>
      <c r="Z24" s="280">
        <v>0</v>
      </c>
      <c r="AA24" s="280">
        <v>1</v>
      </c>
      <c r="AB24" s="280">
        <f t="shared" si="11"/>
        <v>17</v>
      </c>
      <c r="AC24" s="280">
        <v>0</v>
      </c>
      <c r="AD24" s="280">
        <v>0</v>
      </c>
      <c r="AE24" s="280">
        <v>13</v>
      </c>
      <c r="AF24" s="280">
        <v>0</v>
      </c>
      <c r="AG24" s="280">
        <v>0</v>
      </c>
      <c r="AH24" s="280">
        <v>4</v>
      </c>
      <c r="AI24" s="280">
        <f t="shared" si="12"/>
        <v>1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1</v>
      </c>
      <c r="AR24" s="280">
        <v>0</v>
      </c>
      <c r="AS24" s="280">
        <v>0</v>
      </c>
      <c r="AT24" s="280">
        <v>0</v>
      </c>
      <c r="AU24" s="280">
        <v>1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0</v>
      </c>
      <c r="CR24" s="280">
        <f t="shared" si="25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f t="shared" si="26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7"/>
        <v>0</v>
      </c>
      <c r="DG24" s="280">
        <f t="shared" si="28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54</v>
      </c>
      <c r="DV24" s="280">
        <v>43</v>
      </c>
      <c r="DW24" s="280">
        <v>0</v>
      </c>
      <c r="DX24" s="280">
        <v>11</v>
      </c>
      <c r="DY24" s="280">
        <v>0</v>
      </c>
      <c r="DZ24" s="280">
        <f t="shared" si="31"/>
        <v>0</v>
      </c>
      <c r="EA24" s="280">
        <f t="shared" si="32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33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193</v>
      </c>
      <c r="B25" s="283" t="s">
        <v>566</v>
      </c>
      <c r="C25" s="282" t="s">
        <v>613</v>
      </c>
      <c r="D25" s="280">
        <f t="shared" si="5"/>
        <v>2305</v>
      </c>
      <c r="E25" s="280">
        <f t="shared" si="6"/>
        <v>2067</v>
      </c>
      <c r="F25" s="280">
        <f t="shared" si="7"/>
        <v>1345</v>
      </c>
      <c r="G25" s="280">
        <v>0</v>
      </c>
      <c r="H25" s="280">
        <v>1345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8"/>
        <v>722</v>
      </c>
      <c r="N25" s="280">
        <v>0</v>
      </c>
      <c r="O25" s="280">
        <v>722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9"/>
        <v>50</v>
      </c>
      <c r="U25" s="280">
        <f t="shared" si="10"/>
        <v>46</v>
      </c>
      <c r="V25" s="280">
        <v>0</v>
      </c>
      <c r="W25" s="280">
        <v>0</v>
      </c>
      <c r="X25" s="280">
        <v>40</v>
      </c>
      <c r="Y25" s="280">
        <v>0</v>
      </c>
      <c r="Z25" s="280">
        <v>0</v>
      </c>
      <c r="AA25" s="280">
        <v>6</v>
      </c>
      <c r="AB25" s="280">
        <f t="shared" si="11"/>
        <v>4</v>
      </c>
      <c r="AC25" s="280">
        <v>0</v>
      </c>
      <c r="AD25" s="280">
        <v>0</v>
      </c>
      <c r="AE25" s="280">
        <v>2</v>
      </c>
      <c r="AF25" s="280">
        <v>0</v>
      </c>
      <c r="AG25" s="280">
        <v>0</v>
      </c>
      <c r="AH25" s="280">
        <v>2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0</v>
      </c>
      <c r="CR25" s="280">
        <f t="shared" si="25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f t="shared" si="26"/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f t="shared" si="27"/>
        <v>61</v>
      </c>
      <c r="DG25" s="280">
        <f t="shared" si="28"/>
        <v>37</v>
      </c>
      <c r="DH25" s="280">
        <v>0</v>
      </c>
      <c r="DI25" s="280">
        <v>0</v>
      </c>
      <c r="DJ25" s="280">
        <v>0</v>
      </c>
      <c r="DK25" s="280">
        <v>37</v>
      </c>
      <c r="DL25" s="280">
        <v>0</v>
      </c>
      <c r="DM25" s="280">
        <v>0</v>
      </c>
      <c r="DN25" s="280">
        <f t="shared" si="29"/>
        <v>24</v>
      </c>
      <c r="DO25" s="280">
        <v>0</v>
      </c>
      <c r="DP25" s="280">
        <v>0</v>
      </c>
      <c r="DQ25" s="280">
        <v>0</v>
      </c>
      <c r="DR25" s="280">
        <v>24</v>
      </c>
      <c r="DS25" s="280">
        <v>0</v>
      </c>
      <c r="DT25" s="280">
        <v>0</v>
      </c>
      <c r="DU25" s="280">
        <f t="shared" si="30"/>
        <v>127</v>
      </c>
      <c r="DV25" s="280">
        <v>107</v>
      </c>
      <c r="DW25" s="280">
        <v>0</v>
      </c>
      <c r="DX25" s="280">
        <v>20</v>
      </c>
      <c r="DY25" s="280">
        <v>0</v>
      </c>
      <c r="DZ25" s="280">
        <f t="shared" si="31"/>
        <v>0</v>
      </c>
      <c r="EA25" s="280">
        <f t="shared" si="32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33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193</v>
      </c>
      <c r="B26" s="283" t="s">
        <v>567</v>
      </c>
      <c r="C26" s="282" t="s">
        <v>614</v>
      </c>
      <c r="D26" s="280">
        <f t="shared" si="5"/>
        <v>4309</v>
      </c>
      <c r="E26" s="280">
        <f t="shared" si="6"/>
        <v>3874</v>
      </c>
      <c r="F26" s="280">
        <f t="shared" si="7"/>
        <v>3001</v>
      </c>
      <c r="G26" s="280">
        <v>0</v>
      </c>
      <c r="H26" s="280">
        <v>3001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8"/>
        <v>873</v>
      </c>
      <c r="N26" s="280">
        <v>0</v>
      </c>
      <c r="O26" s="280">
        <v>873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9"/>
        <v>111</v>
      </c>
      <c r="U26" s="280">
        <f t="shared" si="10"/>
        <v>85</v>
      </c>
      <c r="V26" s="280">
        <v>0</v>
      </c>
      <c r="W26" s="280">
        <v>0</v>
      </c>
      <c r="X26" s="280">
        <v>81</v>
      </c>
      <c r="Y26" s="280">
        <v>0</v>
      </c>
      <c r="Z26" s="280">
        <v>0</v>
      </c>
      <c r="AA26" s="280">
        <v>4</v>
      </c>
      <c r="AB26" s="280">
        <f t="shared" si="11"/>
        <v>26</v>
      </c>
      <c r="AC26" s="280">
        <v>0</v>
      </c>
      <c r="AD26" s="280">
        <v>0</v>
      </c>
      <c r="AE26" s="280">
        <v>13</v>
      </c>
      <c r="AF26" s="280">
        <v>0</v>
      </c>
      <c r="AG26" s="280">
        <v>0</v>
      </c>
      <c r="AH26" s="280">
        <v>13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133</v>
      </c>
      <c r="CR26" s="280">
        <f t="shared" si="25"/>
        <v>126</v>
      </c>
      <c r="CS26" s="280">
        <v>0</v>
      </c>
      <c r="CT26" s="280">
        <v>0</v>
      </c>
      <c r="CU26" s="280">
        <v>0</v>
      </c>
      <c r="CV26" s="280">
        <v>126</v>
      </c>
      <c r="CW26" s="280">
        <v>0</v>
      </c>
      <c r="CX26" s="280">
        <v>0</v>
      </c>
      <c r="CY26" s="280">
        <f t="shared" si="26"/>
        <v>7</v>
      </c>
      <c r="CZ26" s="280">
        <v>0</v>
      </c>
      <c r="DA26" s="280">
        <v>0</v>
      </c>
      <c r="DB26" s="280">
        <v>0</v>
      </c>
      <c r="DC26" s="280">
        <v>7</v>
      </c>
      <c r="DD26" s="280">
        <v>0</v>
      </c>
      <c r="DE26" s="280">
        <v>0</v>
      </c>
      <c r="DF26" s="280">
        <f t="shared" si="27"/>
        <v>0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30"/>
        <v>191</v>
      </c>
      <c r="DV26" s="280">
        <v>176</v>
      </c>
      <c r="DW26" s="280">
        <v>0</v>
      </c>
      <c r="DX26" s="280">
        <v>15</v>
      </c>
      <c r="DY26" s="280">
        <v>0</v>
      </c>
      <c r="DZ26" s="280">
        <f t="shared" si="31"/>
        <v>0</v>
      </c>
      <c r="EA26" s="280">
        <f t="shared" si="32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33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193</v>
      </c>
      <c r="B27" s="283" t="s">
        <v>568</v>
      </c>
      <c r="C27" s="282" t="s">
        <v>615</v>
      </c>
      <c r="D27" s="280">
        <f t="shared" si="5"/>
        <v>1822</v>
      </c>
      <c r="E27" s="280">
        <f t="shared" si="6"/>
        <v>1619</v>
      </c>
      <c r="F27" s="280">
        <f t="shared" si="7"/>
        <v>1175</v>
      </c>
      <c r="G27" s="280">
        <v>0</v>
      </c>
      <c r="H27" s="280">
        <v>1175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8"/>
        <v>444</v>
      </c>
      <c r="N27" s="280">
        <v>0</v>
      </c>
      <c r="O27" s="280">
        <v>444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9"/>
        <v>53</v>
      </c>
      <c r="U27" s="280">
        <f t="shared" si="10"/>
        <v>44</v>
      </c>
      <c r="V27" s="280">
        <v>0</v>
      </c>
      <c r="W27" s="280">
        <v>0</v>
      </c>
      <c r="X27" s="280">
        <v>40</v>
      </c>
      <c r="Y27" s="280">
        <v>0</v>
      </c>
      <c r="Z27" s="280">
        <v>0</v>
      </c>
      <c r="AA27" s="280">
        <v>4</v>
      </c>
      <c r="AB27" s="280">
        <f t="shared" si="11"/>
        <v>9</v>
      </c>
      <c r="AC27" s="280">
        <v>0</v>
      </c>
      <c r="AD27" s="280">
        <v>0</v>
      </c>
      <c r="AE27" s="280">
        <v>3</v>
      </c>
      <c r="AF27" s="280">
        <v>0</v>
      </c>
      <c r="AG27" s="280">
        <v>0</v>
      </c>
      <c r="AH27" s="280">
        <v>6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f t="shared" si="22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28</v>
      </c>
      <c r="CR27" s="280">
        <f t="shared" si="25"/>
        <v>25</v>
      </c>
      <c r="CS27" s="280">
        <v>0</v>
      </c>
      <c r="CT27" s="280">
        <v>0</v>
      </c>
      <c r="CU27" s="280">
        <v>0</v>
      </c>
      <c r="CV27" s="280">
        <v>25</v>
      </c>
      <c r="CW27" s="280">
        <v>0</v>
      </c>
      <c r="CX27" s="280">
        <v>0</v>
      </c>
      <c r="CY27" s="280">
        <f t="shared" si="26"/>
        <v>3</v>
      </c>
      <c r="CZ27" s="280">
        <v>0</v>
      </c>
      <c r="DA27" s="280">
        <v>0</v>
      </c>
      <c r="DB27" s="280">
        <v>0</v>
      </c>
      <c r="DC27" s="280">
        <v>3</v>
      </c>
      <c r="DD27" s="280">
        <v>0</v>
      </c>
      <c r="DE27" s="280">
        <v>0</v>
      </c>
      <c r="DF27" s="280">
        <f t="shared" si="27"/>
        <v>0</v>
      </c>
      <c r="DG27" s="280">
        <f t="shared" si="28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122</v>
      </c>
      <c r="DV27" s="280">
        <v>117</v>
      </c>
      <c r="DW27" s="280">
        <v>0</v>
      </c>
      <c r="DX27" s="280">
        <v>5</v>
      </c>
      <c r="DY27" s="280">
        <v>0</v>
      </c>
      <c r="DZ27" s="280">
        <f t="shared" si="31"/>
        <v>0</v>
      </c>
      <c r="EA27" s="280">
        <f t="shared" si="32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33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ht="12" customHeight="1">
      <c r="A28" s="282" t="s">
        <v>193</v>
      </c>
      <c r="B28" s="283" t="s">
        <v>569</v>
      </c>
      <c r="C28" s="282" t="s">
        <v>616</v>
      </c>
      <c r="D28" s="280">
        <f t="shared" si="5"/>
        <v>8878</v>
      </c>
      <c r="E28" s="280">
        <f t="shared" si="6"/>
        <v>7336</v>
      </c>
      <c r="F28" s="280">
        <f t="shared" si="7"/>
        <v>7116</v>
      </c>
      <c r="G28" s="280">
        <v>0</v>
      </c>
      <c r="H28" s="280">
        <v>7116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8"/>
        <v>220</v>
      </c>
      <c r="N28" s="280">
        <v>0</v>
      </c>
      <c r="O28" s="280">
        <v>220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1147</v>
      </c>
      <c r="U28" s="280">
        <f t="shared" si="10"/>
        <v>1129</v>
      </c>
      <c r="V28" s="280">
        <v>0</v>
      </c>
      <c r="W28" s="280">
        <v>0</v>
      </c>
      <c r="X28" s="280">
        <v>43</v>
      </c>
      <c r="Y28" s="280">
        <v>1046</v>
      </c>
      <c r="Z28" s="280">
        <v>0</v>
      </c>
      <c r="AA28" s="280">
        <v>40</v>
      </c>
      <c r="AB28" s="280">
        <f t="shared" si="11"/>
        <v>18</v>
      </c>
      <c r="AC28" s="280">
        <v>0</v>
      </c>
      <c r="AD28" s="280">
        <v>0</v>
      </c>
      <c r="AE28" s="280">
        <v>6</v>
      </c>
      <c r="AF28" s="280">
        <v>6</v>
      </c>
      <c r="AG28" s="280">
        <v>0</v>
      </c>
      <c r="AH28" s="280">
        <v>6</v>
      </c>
      <c r="AI28" s="280">
        <f t="shared" si="12"/>
        <v>0</v>
      </c>
      <c r="AJ28" s="280">
        <f t="shared" si="13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10</v>
      </c>
      <c r="CR28" s="280">
        <f t="shared" si="25"/>
        <v>10</v>
      </c>
      <c r="CS28" s="280">
        <v>0</v>
      </c>
      <c r="CT28" s="280">
        <v>0</v>
      </c>
      <c r="CU28" s="280">
        <v>0</v>
      </c>
      <c r="CV28" s="280">
        <v>0</v>
      </c>
      <c r="CW28" s="280">
        <v>10</v>
      </c>
      <c r="CX28" s="280">
        <v>0</v>
      </c>
      <c r="CY28" s="280">
        <f t="shared" si="26"/>
        <v>0</v>
      </c>
      <c r="CZ28" s="280"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f t="shared" si="27"/>
        <v>0</v>
      </c>
      <c r="DG28" s="280">
        <f t="shared" si="28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9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30"/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f t="shared" si="31"/>
        <v>385</v>
      </c>
      <c r="EA28" s="280">
        <f t="shared" si="32"/>
        <v>183</v>
      </c>
      <c r="EB28" s="280">
        <v>0</v>
      </c>
      <c r="EC28" s="280">
        <v>0</v>
      </c>
      <c r="ED28" s="280">
        <v>132</v>
      </c>
      <c r="EE28" s="280">
        <v>0</v>
      </c>
      <c r="EF28" s="280">
        <v>0</v>
      </c>
      <c r="EG28" s="280">
        <v>51</v>
      </c>
      <c r="EH28" s="280">
        <f t="shared" si="33"/>
        <v>202</v>
      </c>
      <c r="EI28" s="280">
        <v>0</v>
      </c>
      <c r="EJ28" s="280">
        <v>0</v>
      </c>
      <c r="EK28" s="280">
        <v>195</v>
      </c>
      <c r="EL28" s="280">
        <v>0</v>
      </c>
      <c r="EM28" s="280">
        <v>0</v>
      </c>
      <c r="EN28" s="280">
        <v>7</v>
      </c>
    </row>
    <row r="29" spans="1:144" ht="12" customHeight="1">
      <c r="A29" s="282" t="s">
        <v>193</v>
      </c>
      <c r="B29" s="283" t="s">
        <v>570</v>
      </c>
      <c r="C29" s="282" t="s">
        <v>617</v>
      </c>
      <c r="D29" s="280">
        <f t="shared" si="5"/>
        <v>7875</v>
      </c>
      <c r="E29" s="280">
        <f t="shared" si="6"/>
        <v>6996</v>
      </c>
      <c r="F29" s="280">
        <f t="shared" si="7"/>
        <v>6729</v>
      </c>
      <c r="G29" s="280">
        <v>0</v>
      </c>
      <c r="H29" s="280">
        <v>6723</v>
      </c>
      <c r="I29" s="280">
        <v>0</v>
      </c>
      <c r="J29" s="280">
        <v>0</v>
      </c>
      <c r="K29" s="280">
        <v>0</v>
      </c>
      <c r="L29" s="280">
        <v>6</v>
      </c>
      <c r="M29" s="280">
        <f t="shared" si="8"/>
        <v>267</v>
      </c>
      <c r="N29" s="280">
        <v>0</v>
      </c>
      <c r="O29" s="280">
        <v>207</v>
      </c>
      <c r="P29" s="280">
        <v>0</v>
      </c>
      <c r="Q29" s="280">
        <v>0</v>
      </c>
      <c r="R29" s="280">
        <v>0</v>
      </c>
      <c r="S29" s="280">
        <v>60</v>
      </c>
      <c r="T29" s="280">
        <f t="shared" si="9"/>
        <v>160</v>
      </c>
      <c r="U29" s="280">
        <f t="shared" si="10"/>
        <v>126</v>
      </c>
      <c r="V29" s="280">
        <v>0</v>
      </c>
      <c r="W29" s="280">
        <v>0</v>
      </c>
      <c r="X29" s="280">
        <v>97</v>
      </c>
      <c r="Y29" s="280">
        <v>24</v>
      </c>
      <c r="Z29" s="280">
        <v>0</v>
      </c>
      <c r="AA29" s="280">
        <v>5</v>
      </c>
      <c r="AB29" s="280">
        <f t="shared" si="11"/>
        <v>34</v>
      </c>
      <c r="AC29" s="280">
        <v>0</v>
      </c>
      <c r="AD29" s="280">
        <v>0</v>
      </c>
      <c r="AE29" s="280">
        <v>20</v>
      </c>
      <c r="AF29" s="280">
        <v>0</v>
      </c>
      <c r="AG29" s="280">
        <v>0</v>
      </c>
      <c r="AH29" s="280">
        <v>14</v>
      </c>
      <c r="AI29" s="280">
        <f t="shared" si="12"/>
        <v>0</v>
      </c>
      <c r="AJ29" s="280">
        <f t="shared" si="13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14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5"/>
        <v>0</v>
      </c>
      <c r="AY29" s="280">
        <f t="shared" si="16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7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8"/>
        <v>0</v>
      </c>
      <c r="BN29" s="280">
        <f t="shared" si="19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20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f t="shared" si="22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3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24"/>
        <v>713</v>
      </c>
      <c r="CR29" s="280">
        <f t="shared" si="25"/>
        <v>633</v>
      </c>
      <c r="CS29" s="280">
        <v>0</v>
      </c>
      <c r="CT29" s="280">
        <v>0</v>
      </c>
      <c r="CU29" s="280">
        <v>44</v>
      </c>
      <c r="CV29" s="280">
        <v>589</v>
      </c>
      <c r="CW29" s="280">
        <v>0</v>
      </c>
      <c r="CX29" s="280">
        <v>0</v>
      </c>
      <c r="CY29" s="280">
        <f t="shared" si="26"/>
        <v>80</v>
      </c>
      <c r="CZ29" s="280">
        <v>0</v>
      </c>
      <c r="DA29" s="280">
        <v>0</v>
      </c>
      <c r="DB29" s="280">
        <v>0</v>
      </c>
      <c r="DC29" s="280">
        <v>80</v>
      </c>
      <c r="DD29" s="280">
        <v>0</v>
      </c>
      <c r="DE29" s="280">
        <v>0</v>
      </c>
      <c r="DF29" s="280">
        <f t="shared" si="27"/>
        <v>0</v>
      </c>
      <c r="DG29" s="280">
        <f t="shared" si="28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9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30"/>
        <v>6</v>
      </c>
      <c r="DV29" s="280">
        <v>0</v>
      </c>
      <c r="DW29" s="280">
        <v>6</v>
      </c>
      <c r="DX29" s="280">
        <v>0</v>
      </c>
      <c r="DY29" s="280">
        <v>0</v>
      </c>
      <c r="DZ29" s="280">
        <f t="shared" si="31"/>
        <v>0</v>
      </c>
      <c r="EA29" s="280">
        <f t="shared" si="32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33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ht="12" customHeight="1">
      <c r="A30" s="282" t="s">
        <v>193</v>
      </c>
      <c r="B30" s="283" t="s">
        <v>571</v>
      </c>
      <c r="C30" s="282" t="s">
        <v>618</v>
      </c>
      <c r="D30" s="280">
        <f t="shared" si="5"/>
        <v>9458</v>
      </c>
      <c r="E30" s="280">
        <f t="shared" si="6"/>
        <v>8615</v>
      </c>
      <c r="F30" s="280">
        <f t="shared" si="7"/>
        <v>8409</v>
      </c>
      <c r="G30" s="280">
        <v>0</v>
      </c>
      <c r="H30" s="280">
        <v>8399</v>
      </c>
      <c r="I30" s="280">
        <v>0</v>
      </c>
      <c r="J30" s="280">
        <v>0</v>
      </c>
      <c r="K30" s="280">
        <v>0</v>
      </c>
      <c r="L30" s="280">
        <v>10</v>
      </c>
      <c r="M30" s="280">
        <f t="shared" si="8"/>
        <v>206</v>
      </c>
      <c r="N30" s="280">
        <v>0</v>
      </c>
      <c r="O30" s="280">
        <v>167</v>
      </c>
      <c r="P30" s="280">
        <v>0</v>
      </c>
      <c r="Q30" s="280">
        <v>0</v>
      </c>
      <c r="R30" s="280">
        <v>0</v>
      </c>
      <c r="S30" s="280">
        <v>39</v>
      </c>
      <c r="T30" s="280">
        <f t="shared" si="9"/>
        <v>152</v>
      </c>
      <c r="U30" s="280">
        <f t="shared" si="10"/>
        <v>124</v>
      </c>
      <c r="V30" s="280">
        <v>0</v>
      </c>
      <c r="W30" s="280">
        <v>0</v>
      </c>
      <c r="X30" s="280">
        <v>90</v>
      </c>
      <c r="Y30" s="280">
        <v>24</v>
      </c>
      <c r="Z30" s="280">
        <v>0</v>
      </c>
      <c r="AA30" s="280">
        <v>10</v>
      </c>
      <c r="AB30" s="280">
        <f t="shared" si="11"/>
        <v>28</v>
      </c>
      <c r="AC30" s="280">
        <v>0</v>
      </c>
      <c r="AD30" s="280">
        <v>0</v>
      </c>
      <c r="AE30" s="280">
        <v>15</v>
      </c>
      <c r="AF30" s="280">
        <v>0</v>
      </c>
      <c r="AG30" s="280">
        <v>0</v>
      </c>
      <c r="AH30" s="280">
        <v>13</v>
      </c>
      <c r="AI30" s="280">
        <f t="shared" si="12"/>
        <v>0</v>
      </c>
      <c r="AJ30" s="280">
        <f t="shared" si="13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14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5"/>
        <v>0</v>
      </c>
      <c r="AY30" s="280">
        <f t="shared" si="16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7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8"/>
        <v>0</v>
      </c>
      <c r="BN30" s="280">
        <f t="shared" si="19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20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f t="shared" si="22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24"/>
        <v>0</v>
      </c>
      <c r="CR30" s="280">
        <f t="shared" si="25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f t="shared" si="26"/>
        <v>0</v>
      </c>
      <c r="CZ30" s="280"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f t="shared" si="27"/>
        <v>684</v>
      </c>
      <c r="DG30" s="280">
        <f t="shared" si="28"/>
        <v>632</v>
      </c>
      <c r="DH30" s="280">
        <v>0</v>
      </c>
      <c r="DI30" s="280">
        <v>0</v>
      </c>
      <c r="DJ30" s="280">
        <v>45</v>
      </c>
      <c r="DK30" s="280">
        <v>587</v>
      </c>
      <c r="DL30" s="280">
        <v>0</v>
      </c>
      <c r="DM30" s="280">
        <v>0</v>
      </c>
      <c r="DN30" s="280">
        <f t="shared" si="29"/>
        <v>52</v>
      </c>
      <c r="DO30" s="280">
        <v>0</v>
      </c>
      <c r="DP30" s="280">
        <v>0</v>
      </c>
      <c r="DQ30" s="280">
        <v>0</v>
      </c>
      <c r="DR30" s="280">
        <v>52</v>
      </c>
      <c r="DS30" s="280">
        <v>0</v>
      </c>
      <c r="DT30" s="280">
        <v>0</v>
      </c>
      <c r="DU30" s="280">
        <f t="shared" si="30"/>
        <v>7</v>
      </c>
      <c r="DV30" s="280">
        <v>0</v>
      </c>
      <c r="DW30" s="280">
        <v>7</v>
      </c>
      <c r="DX30" s="280">
        <v>0</v>
      </c>
      <c r="DY30" s="280">
        <v>0</v>
      </c>
      <c r="DZ30" s="280">
        <f t="shared" si="31"/>
        <v>0</v>
      </c>
      <c r="EA30" s="280">
        <f t="shared" si="32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33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ht="12" customHeight="1">
      <c r="A31" s="282" t="s">
        <v>193</v>
      </c>
      <c r="B31" s="283" t="s">
        <v>572</v>
      </c>
      <c r="C31" s="282" t="s">
        <v>619</v>
      </c>
      <c r="D31" s="280">
        <f t="shared" si="5"/>
        <v>1535</v>
      </c>
      <c r="E31" s="280">
        <f t="shared" si="6"/>
        <v>1152</v>
      </c>
      <c r="F31" s="280">
        <f t="shared" si="7"/>
        <v>1044</v>
      </c>
      <c r="G31" s="280">
        <v>0</v>
      </c>
      <c r="H31" s="280">
        <v>1044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8"/>
        <v>108</v>
      </c>
      <c r="N31" s="280">
        <v>0</v>
      </c>
      <c r="O31" s="280">
        <v>108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9"/>
        <v>0</v>
      </c>
      <c r="U31" s="280">
        <f t="shared" si="10"/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0</v>
      </c>
      <c r="AB31" s="280">
        <f t="shared" si="11"/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f t="shared" si="12"/>
        <v>0</v>
      </c>
      <c r="AJ31" s="280">
        <f t="shared" si="13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14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5"/>
        <v>0</v>
      </c>
      <c r="AY31" s="280">
        <f t="shared" si="16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7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8"/>
        <v>0</v>
      </c>
      <c r="BN31" s="280">
        <f t="shared" si="19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20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113</v>
      </c>
      <c r="CC31" s="280">
        <f t="shared" si="22"/>
        <v>14</v>
      </c>
      <c r="CD31" s="280">
        <v>0</v>
      </c>
      <c r="CE31" s="280">
        <v>14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3"/>
        <v>99</v>
      </c>
      <c r="CK31" s="280">
        <v>0</v>
      </c>
      <c r="CL31" s="280">
        <v>99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24"/>
        <v>153</v>
      </c>
      <c r="CR31" s="280">
        <f t="shared" si="25"/>
        <v>70</v>
      </c>
      <c r="CS31" s="280">
        <v>0</v>
      </c>
      <c r="CT31" s="280">
        <v>0</v>
      </c>
      <c r="CU31" s="280">
        <v>14</v>
      </c>
      <c r="CV31" s="280">
        <v>56</v>
      </c>
      <c r="CW31" s="280">
        <v>0</v>
      </c>
      <c r="CX31" s="280">
        <v>0</v>
      </c>
      <c r="CY31" s="280">
        <f t="shared" si="26"/>
        <v>83</v>
      </c>
      <c r="CZ31" s="280">
        <v>0</v>
      </c>
      <c r="DA31" s="280">
        <v>0</v>
      </c>
      <c r="DB31" s="280">
        <v>4</v>
      </c>
      <c r="DC31" s="280">
        <v>46</v>
      </c>
      <c r="DD31" s="280">
        <v>2</v>
      </c>
      <c r="DE31" s="280">
        <v>31</v>
      </c>
      <c r="DF31" s="280">
        <f t="shared" si="27"/>
        <v>0</v>
      </c>
      <c r="DG31" s="280">
        <f t="shared" si="28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9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30"/>
        <v>117</v>
      </c>
      <c r="DV31" s="280">
        <v>85</v>
      </c>
      <c r="DW31" s="280">
        <v>0</v>
      </c>
      <c r="DX31" s="280">
        <v>32</v>
      </c>
      <c r="DY31" s="280">
        <v>0</v>
      </c>
      <c r="DZ31" s="280">
        <f t="shared" si="31"/>
        <v>0</v>
      </c>
      <c r="EA31" s="280">
        <f t="shared" si="32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33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ht="12" customHeight="1">
      <c r="A32" s="282" t="s">
        <v>193</v>
      </c>
      <c r="B32" s="283" t="s">
        <v>573</v>
      </c>
      <c r="C32" s="282" t="s">
        <v>620</v>
      </c>
      <c r="D32" s="280">
        <f t="shared" si="5"/>
        <v>3122</v>
      </c>
      <c r="E32" s="280">
        <f t="shared" si="6"/>
        <v>2333</v>
      </c>
      <c r="F32" s="280">
        <f t="shared" si="7"/>
        <v>1917</v>
      </c>
      <c r="G32" s="280">
        <v>0</v>
      </c>
      <c r="H32" s="280">
        <v>1917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8"/>
        <v>416</v>
      </c>
      <c r="N32" s="280">
        <v>0</v>
      </c>
      <c r="O32" s="280">
        <v>416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9"/>
        <v>0</v>
      </c>
      <c r="U32" s="280">
        <f t="shared" si="10"/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v>0</v>
      </c>
      <c r="AA32" s="280">
        <v>0</v>
      </c>
      <c r="AB32" s="280">
        <f t="shared" si="11"/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f t="shared" si="12"/>
        <v>0</v>
      </c>
      <c r="AJ32" s="280">
        <f t="shared" si="13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14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5"/>
        <v>0</v>
      </c>
      <c r="AY32" s="280">
        <f t="shared" si="16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7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8"/>
        <v>0</v>
      </c>
      <c r="BN32" s="280">
        <f t="shared" si="19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20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218</v>
      </c>
      <c r="CC32" s="280">
        <f t="shared" si="22"/>
        <v>15</v>
      </c>
      <c r="CD32" s="280">
        <v>0</v>
      </c>
      <c r="CE32" s="280">
        <v>15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3"/>
        <v>203</v>
      </c>
      <c r="CK32" s="280">
        <v>0</v>
      </c>
      <c r="CL32" s="280">
        <v>203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24"/>
        <v>323</v>
      </c>
      <c r="CR32" s="280">
        <f t="shared" si="25"/>
        <v>121</v>
      </c>
      <c r="CS32" s="280">
        <v>0</v>
      </c>
      <c r="CT32" s="280">
        <v>0</v>
      </c>
      <c r="CU32" s="280">
        <v>23</v>
      </c>
      <c r="CV32" s="280">
        <v>98</v>
      </c>
      <c r="CW32" s="280">
        <v>0</v>
      </c>
      <c r="CX32" s="280">
        <v>0</v>
      </c>
      <c r="CY32" s="280">
        <f t="shared" si="26"/>
        <v>202</v>
      </c>
      <c r="CZ32" s="280">
        <v>0</v>
      </c>
      <c r="DA32" s="280">
        <v>0</v>
      </c>
      <c r="DB32" s="280">
        <v>8</v>
      </c>
      <c r="DC32" s="280">
        <v>87</v>
      </c>
      <c r="DD32" s="280">
        <v>0</v>
      </c>
      <c r="DE32" s="280">
        <v>107</v>
      </c>
      <c r="DF32" s="280">
        <f t="shared" si="27"/>
        <v>0</v>
      </c>
      <c r="DG32" s="280">
        <f t="shared" si="28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9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30"/>
        <v>248</v>
      </c>
      <c r="DV32" s="280">
        <v>166</v>
      </c>
      <c r="DW32" s="280">
        <v>0</v>
      </c>
      <c r="DX32" s="280">
        <v>82</v>
      </c>
      <c r="DY32" s="280">
        <v>0</v>
      </c>
      <c r="DZ32" s="280">
        <f t="shared" si="31"/>
        <v>0</v>
      </c>
      <c r="EA32" s="280">
        <f t="shared" si="32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33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ht="12" customHeight="1">
      <c r="A33" s="282" t="s">
        <v>193</v>
      </c>
      <c r="B33" s="283" t="s">
        <v>574</v>
      </c>
      <c r="C33" s="282" t="s">
        <v>621</v>
      </c>
      <c r="D33" s="280">
        <f t="shared" si="5"/>
        <v>248</v>
      </c>
      <c r="E33" s="280">
        <f t="shared" si="6"/>
        <v>0</v>
      </c>
      <c r="F33" s="280">
        <f t="shared" si="7"/>
        <v>0</v>
      </c>
      <c r="G33" s="280">
        <v>0</v>
      </c>
      <c r="H33" s="280">
        <v>0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8"/>
        <v>0</v>
      </c>
      <c r="N33" s="280">
        <v>0</v>
      </c>
      <c r="O33" s="280">
        <v>0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9"/>
        <v>0</v>
      </c>
      <c r="U33" s="280">
        <f t="shared" si="10"/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80">
        <v>0</v>
      </c>
      <c r="AB33" s="280">
        <f t="shared" si="11"/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f t="shared" si="12"/>
        <v>0</v>
      </c>
      <c r="AJ33" s="280">
        <f t="shared" si="13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14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5"/>
        <v>0</v>
      </c>
      <c r="AY33" s="280">
        <f t="shared" si="16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7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8"/>
        <v>0</v>
      </c>
      <c r="BN33" s="280">
        <f t="shared" si="19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20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202</v>
      </c>
      <c r="CC33" s="280">
        <f t="shared" si="22"/>
        <v>176</v>
      </c>
      <c r="CD33" s="280">
        <v>0</v>
      </c>
      <c r="CE33" s="280">
        <v>176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3"/>
        <v>26</v>
      </c>
      <c r="CK33" s="280">
        <v>0</v>
      </c>
      <c r="CL33" s="280">
        <v>26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24"/>
        <v>46</v>
      </c>
      <c r="CR33" s="280">
        <f t="shared" si="25"/>
        <v>41</v>
      </c>
      <c r="CS33" s="280">
        <v>0</v>
      </c>
      <c r="CT33" s="280">
        <v>0</v>
      </c>
      <c r="CU33" s="280">
        <v>5</v>
      </c>
      <c r="CV33" s="280">
        <v>36</v>
      </c>
      <c r="CW33" s="280">
        <v>0</v>
      </c>
      <c r="CX33" s="280">
        <v>0</v>
      </c>
      <c r="CY33" s="280">
        <f t="shared" si="26"/>
        <v>5</v>
      </c>
      <c r="CZ33" s="280">
        <v>0</v>
      </c>
      <c r="DA33" s="280">
        <v>0</v>
      </c>
      <c r="DB33" s="280">
        <v>1</v>
      </c>
      <c r="DC33" s="280">
        <v>3</v>
      </c>
      <c r="DD33" s="280">
        <v>0</v>
      </c>
      <c r="DE33" s="280">
        <v>1</v>
      </c>
      <c r="DF33" s="280">
        <f t="shared" si="27"/>
        <v>0</v>
      </c>
      <c r="DG33" s="280">
        <f t="shared" si="28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9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30"/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f t="shared" si="31"/>
        <v>0</v>
      </c>
      <c r="EA33" s="280">
        <f t="shared" si="32"/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33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ht="12" customHeight="1">
      <c r="A34" s="282" t="s">
        <v>193</v>
      </c>
      <c r="B34" s="283" t="s">
        <v>575</v>
      </c>
      <c r="C34" s="282" t="s">
        <v>622</v>
      </c>
      <c r="D34" s="280">
        <f t="shared" si="5"/>
        <v>1687</v>
      </c>
      <c r="E34" s="280">
        <f t="shared" si="6"/>
        <v>0</v>
      </c>
      <c r="F34" s="280">
        <f t="shared" si="7"/>
        <v>0</v>
      </c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8"/>
        <v>0</v>
      </c>
      <c r="N34" s="280">
        <v>0</v>
      </c>
      <c r="O34" s="280">
        <v>0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9"/>
        <v>0</v>
      </c>
      <c r="U34" s="280">
        <f t="shared" si="10"/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0</v>
      </c>
      <c r="AB34" s="280">
        <f t="shared" si="11"/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f t="shared" si="12"/>
        <v>0</v>
      </c>
      <c r="AJ34" s="280">
        <f t="shared" si="13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14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5"/>
        <v>0</v>
      </c>
      <c r="AY34" s="280">
        <f t="shared" si="16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7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8"/>
        <v>0</v>
      </c>
      <c r="BN34" s="280">
        <f t="shared" si="19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20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1412</v>
      </c>
      <c r="CC34" s="280">
        <f t="shared" si="22"/>
        <v>1144</v>
      </c>
      <c r="CD34" s="280">
        <v>0</v>
      </c>
      <c r="CE34" s="280">
        <v>1144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3"/>
        <v>268</v>
      </c>
      <c r="CK34" s="280">
        <v>0</v>
      </c>
      <c r="CL34" s="280">
        <v>268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24"/>
        <v>275</v>
      </c>
      <c r="CR34" s="280">
        <f t="shared" si="25"/>
        <v>214</v>
      </c>
      <c r="CS34" s="280">
        <v>0</v>
      </c>
      <c r="CT34" s="280">
        <v>0</v>
      </c>
      <c r="CU34" s="280">
        <v>4</v>
      </c>
      <c r="CV34" s="280">
        <v>210</v>
      </c>
      <c r="CW34" s="280">
        <v>0</v>
      </c>
      <c r="CX34" s="280">
        <v>0</v>
      </c>
      <c r="CY34" s="280">
        <f t="shared" si="26"/>
        <v>61</v>
      </c>
      <c r="CZ34" s="280">
        <v>0</v>
      </c>
      <c r="DA34" s="280">
        <v>0</v>
      </c>
      <c r="DB34" s="280">
        <v>27</v>
      </c>
      <c r="DC34" s="280">
        <v>28</v>
      </c>
      <c r="DD34" s="280">
        <v>0</v>
      </c>
      <c r="DE34" s="280">
        <v>6</v>
      </c>
      <c r="DF34" s="280">
        <f t="shared" si="27"/>
        <v>0</v>
      </c>
      <c r="DG34" s="280">
        <f t="shared" si="28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9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30"/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f t="shared" si="31"/>
        <v>0</v>
      </c>
      <c r="EA34" s="280">
        <f t="shared" si="32"/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f t="shared" si="33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  <row r="35" spans="1:144" ht="12" customHeight="1">
      <c r="A35" s="282" t="s">
        <v>193</v>
      </c>
      <c r="B35" s="283" t="s">
        <v>576</v>
      </c>
      <c r="C35" s="282" t="s">
        <v>623</v>
      </c>
      <c r="D35" s="280">
        <f t="shared" si="5"/>
        <v>1878</v>
      </c>
      <c r="E35" s="280">
        <f t="shared" si="6"/>
        <v>1654</v>
      </c>
      <c r="F35" s="280">
        <f t="shared" si="7"/>
        <v>1524</v>
      </c>
      <c r="G35" s="280">
        <v>0</v>
      </c>
      <c r="H35" s="280">
        <v>1524</v>
      </c>
      <c r="I35" s="280">
        <v>0</v>
      </c>
      <c r="J35" s="280">
        <v>0</v>
      </c>
      <c r="K35" s="280">
        <v>0</v>
      </c>
      <c r="L35" s="280">
        <v>0</v>
      </c>
      <c r="M35" s="280">
        <f t="shared" si="8"/>
        <v>130</v>
      </c>
      <c r="N35" s="280">
        <v>0</v>
      </c>
      <c r="O35" s="280">
        <v>130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9"/>
        <v>23</v>
      </c>
      <c r="U35" s="280">
        <f t="shared" si="10"/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v>0</v>
      </c>
      <c r="AA35" s="280">
        <v>0</v>
      </c>
      <c r="AB35" s="280">
        <f t="shared" si="11"/>
        <v>23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23</v>
      </c>
      <c r="AI35" s="280">
        <f t="shared" si="12"/>
        <v>0</v>
      </c>
      <c r="AJ35" s="280">
        <f t="shared" si="13"/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f t="shared" si="14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5"/>
        <v>0</v>
      </c>
      <c r="AY35" s="280">
        <f t="shared" si="16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7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8"/>
        <v>0</v>
      </c>
      <c r="BN35" s="280">
        <f t="shared" si="19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20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0</v>
      </c>
      <c r="CC35" s="280">
        <f t="shared" si="22"/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3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24"/>
        <v>64</v>
      </c>
      <c r="CR35" s="280">
        <f t="shared" si="25"/>
        <v>50</v>
      </c>
      <c r="CS35" s="280">
        <v>0</v>
      </c>
      <c r="CT35" s="280">
        <v>0</v>
      </c>
      <c r="CU35" s="280">
        <v>26</v>
      </c>
      <c r="CV35" s="280">
        <v>8</v>
      </c>
      <c r="CW35" s="280">
        <v>0</v>
      </c>
      <c r="CX35" s="280">
        <v>16</v>
      </c>
      <c r="CY35" s="280">
        <f t="shared" si="26"/>
        <v>14</v>
      </c>
      <c r="CZ35" s="280"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14</v>
      </c>
      <c r="DF35" s="280">
        <f t="shared" si="27"/>
        <v>0</v>
      </c>
      <c r="DG35" s="280">
        <f t="shared" si="28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9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30"/>
        <v>137</v>
      </c>
      <c r="DV35" s="280">
        <v>136</v>
      </c>
      <c r="DW35" s="280">
        <v>0</v>
      </c>
      <c r="DX35" s="280">
        <v>1</v>
      </c>
      <c r="DY35" s="280">
        <v>0</v>
      </c>
      <c r="DZ35" s="280">
        <f t="shared" si="31"/>
        <v>0</v>
      </c>
      <c r="EA35" s="280">
        <f t="shared" si="32"/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f t="shared" si="33"/>
        <v>0</v>
      </c>
      <c r="EI35" s="280">
        <v>0</v>
      </c>
      <c r="EJ35" s="280">
        <v>0</v>
      </c>
      <c r="EK35" s="280">
        <v>0</v>
      </c>
      <c r="EL35" s="280">
        <v>0</v>
      </c>
      <c r="EM35" s="280">
        <v>0</v>
      </c>
      <c r="EN35" s="280">
        <v>0</v>
      </c>
    </row>
    <row r="36" spans="1:144" ht="12" customHeight="1">
      <c r="A36" s="282" t="s">
        <v>193</v>
      </c>
      <c r="B36" s="283" t="s">
        <v>577</v>
      </c>
      <c r="C36" s="282" t="s">
        <v>624</v>
      </c>
      <c r="D36" s="280">
        <f t="shared" si="5"/>
        <v>3259</v>
      </c>
      <c r="E36" s="280">
        <f t="shared" si="6"/>
        <v>0</v>
      </c>
      <c r="F36" s="280">
        <f t="shared" si="7"/>
        <v>0</v>
      </c>
      <c r="G36" s="280">
        <v>0</v>
      </c>
      <c r="H36" s="280">
        <v>0</v>
      </c>
      <c r="I36" s="280">
        <v>0</v>
      </c>
      <c r="J36" s="280">
        <v>0</v>
      </c>
      <c r="K36" s="280">
        <v>0</v>
      </c>
      <c r="L36" s="280">
        <v>0</v>
      </c>
      <c r="M36" s="280">
        <f t="shared" si="8"/>
        <v>0</v>
      </c>
      <c r="N36" s="280">
        <v>0</v>
      </c>
      <c r="O36" s="280">
        <v>0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9"/>
        <v>0</v>
      </c>
      <c r="U36" s="280">
        <f t="shared" si="10"/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v>0</v>
      </c>
      <c r="AA36" s="280">
        <v>0</v>
      </c>
      <c r="AB36" s="280">
        <f t="shared" si="11"/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f t="shared" si="12"/>
        <v>0</v>
      </c>
      <c r="AJ36" s="280">
        <f t="shared" si="13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14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5"/>
        <v>0</v>
      </c>
      <c r="AY36" s="280">
        <f t="shared" si="16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7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8"/>
        <v>0</v>
      </c>
      <c r="BN36" s="280">
        <f t="shared" si="19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20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1"/>
        <v>2736</v>
      </c>
      <c r="CC36" s="280">
        <f t="shared" si="22"/>
        <v>2463</v>
      </c>
      <c r="CD36" s="280">
        <v>0</v>
      </c>
      <c r="CE36" s="280">
        <v>2463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3"/>
        <v>273</v>
      </c>
      <c r="CK36" s="280">
        <v>0</v>
      </c>
      <c r="CL36" s="280">
        <v>273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24"/>
        <v>523</v>
      </c>
      <c r="CR36" s="280">
        <f t="shared" si="25"/>
        <v>314</v>
      </c>
      <c r="CS36" s="280">
        <v>0</v>
      </c>
      <c r="CT36" s="280">
        <v>0</v>
      </c>
      <c r="CU36" s="280">
        <v>3</v>
      </c>
      <c r="CV36" s="280">
        <v>311</v>
      </c>
      <c r="CW36" s="280">
        <v>0</v>
      </c>
      <c r="CX36" s="280">
        <v>0</v>
      </c>
      <c r="CY36" s="280">
        <f t="shared" si="26"/>
        <v>209</v>
      </c>
      <c r="CZ36" s="280">
        <v>0</v>
      </c>
      <c r="DA36" s="280">
        <v>0</v>
      </c>
      <c r="DB36" s="280">
        <v>78</v>
      </c>
      <c r="DC36" s="280">
        <v>116</v>
      </c>
      <c r="DD36" s="280">
        <v>0</v>
      </c>
      <c r="DE36" s="280">
        <v>15</v>
      </c>
      <c r="DF36" s="280">
        <f t="shared" si="27"/>
        <v>0</v>
      </c>
      <c r="DG36" s="280">
        <f t="shared" si="28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9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30"/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f t="shared" si="31"/>
        <v>0</v>
      </c>
      <c r="EA36" s="280">
        <f t="shared" si="32"/>
        <v>0</v>
      </c>
      <c r="EB36" s="280">
        <v>0</v>
      </c>
      <c r="EC36" s="280">
        <v>0</v>
      </c>
      <c r="ED36" s="280">
        <v>0</v>
      </c>
      <c r="EE36" s="280">
        <v>0</v>
      </c>
      <c r="EF36" s="280">
        <v>0</v>
      </c>
      <c r="EG36" s="280">
        <v>0</v>
      </c>
      <c r="EH36" s="280">
        <f t="shared" si="33"/>
        <v>0</v>
      </c>
      <c r="EI36" s="280">
        <v>0</v>
      </c>
      <c r="EJ36" s="280">
        <v>0</v>
      </c>
      <c r="EK36" s="280">
        <v>0</v>
      </c>
      <c r="EL36" s="280">
        <v>0</v>
      </c>
      <c r="EM36" s="280">
        <v>0</v>
      </c>
      <c r="EN36" s="280">
        <v>0</v>
      </c>
    </row>
    <row r="37" spans="1:144" ht="12" customHeight="1">
      <c r="A37" s="282" t="s">
        <v>193</v>
      </c>
      <c r="B37" s="283" t="s">
        <v>578</v>
      </c>
      <c r="C37" s="282" t="s">
        <v>625</v>
      </c>
      <c r="D37" s="280">
        <f t="shared" si="5"/>
        <v>4254</v>
      </c>
      <c r="E37" s="280">
        <f t="shared" si="6"/>
        <v>3774</v>
      </c>
      <c r="F37" s="280">
        <f t="shared" si="7"/>
        <v>3659</v>
      </c>
      <c r="G37" s="280">
        <v>0</v>
      </c>
      <c r="H37" s="280">
        <v>3659</v>
      </c>
      <c r="I37" s="280">
        <v>0</v>
      </c>
      <c r="J37" s="280">
        <v>0</v>
      </c>
      <c r="K37" s="280">
        <v>0</v>
      </c>
      <c r="L37" s="280">
        <v>0</v>
      </c>
      <c r="M37" s="280">
        <f t="shared" si="8"/>
        <v>115</v>
      </c>
      <c r="N37" s="280">
        <v>0</v>
      </c>
      <c r="O37" s="280">
        <v>115</v>
      </c>
      <c r="P37" s="280">
        <v>0</v>
      </c>
      <c r="Q37" s="280">
        <v>0</v>
      </c>
      <c r="R37" s="280">
        <v>0</v>
      </c>
      <c r="S37" s="280">
        <v>0</v>
      </c>
      <c r="T37" s="280">
        <f t="shared" si="9"/>
        <v>2</v>
      </c>
      <c r="U37" s="280">
        <f t="shared" si="10"/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v>0</v>
      </c>
      <c r="AA37" s="280">
        <v>0</v>
      </c>
      <c r="AB37" s="280">
        <f t="shared" si="11"/>
        <v>2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2</v>
      </c>
      <c r="AI37" s="280">
        <f t="shared" si="12"/>
        <v>0</v>
      </c>
      <c r="AJ37" s="280">
        <f t="shared" si="13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14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5"/>
        <v>0</v>
      </c>
      <c r="AY37" s="280">
        <f t="shared" si="16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7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8"/>
        <v>0</v>
      </c>
      <c r="BN37" s="280">
        <f t="shared" si="19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20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1"/>
        <v>0</v>
      </c>
      <c r="CC37" s="280">
        <f t="shared" si="22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3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24"/>
        <v>368</v>
      </c>
      <c r="CR37" s="280">
        <f t="shared" si="25"/>
        <v>360</v>
      </c>
      <c r="CS37" s="280">
        <v>0</v>
      </c>
      <c r="CT37" s="280">
        <v>0</v>
      </c>
      <c r="CU37" s="280">
        <v>0</v>
      </c>
      <c r="CV37" s="280">
        <v>360</v>
      </c>
      <c r="CW37" s="280">
        <v>0</v>
      </c>
      <c r="CX37" s="280">
        <v>0</v>
      </c>
      <c r="CY37" s="280">
        <f t="shared" si="26"/>
        <v>8</v>
      </c>
      <c r="CZ37" s="280">
        <v>0</v>
      </c>
      <c r="DA37" s="280">
        <v>0</v>
      </c>
      <c r="DB37" s="280">
        <v>0</v>
      </c>
      <c r="DC37" s="280">
        <v>8</v>
      </c>
      <c r="DD37" s="280">
        <v>0</v>
      </c>
      <c r="DE37" s="280">
        <v>0</v>
      </c>
      <c r="DF37" s="280">
        <f t="shared" si="27"/>
        <v>0</v>
      </c>
      <c r="DG37" s="280">
        <f t="shared" si="28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9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30"/>
        <v>89</v>
      </c>
      <c r="DV37" s="280">
        <v>89</v>
      </c>
      <c r="DW37" s="280">
        <v>0</v>
      </c>
      <c r="DX37" s="280">
        <v>0</v>
      </c>
      <c r="DY37" s="280">
        <v>0</v>
      </c>
      <c r="DZ37" s="280">
        <f t="shared" si="31"/>
        <v>21</v>
      </c>
      <c r="EA37" s="280">
        <f t="shared" si="32"/>
        <v>21</v>
      </c>
      <c r="EB37" s="280">
        <v>0</v>
      </c>
      <c r="EC37" s="280">
        <v>0</v>
      </c>
      <c r="ED37" s="280">
        <v>0</v>
      </c>
      <c r="EE37" s="280">
        <v>21</v>
      </c>
      <c r="EF37" s="280">
        <v>0</v>
      </c>
      <c r="EG37" s="280">
        <v>0</v>
      </c>
      <c r="EH37" s="280">
        <f t="shared" si="33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  <row r="38" spans="1:144" ht="12" customHeight="1">
      <c r="A38" s="282" t="s">
        <v>193</v>
      </c>
      <c r="B38" s="283" t="s">
        <v>579</v>
      </c>
      <c r="C38" s="282" t="s">
        <v>626</v>
      </c>
      <c r="D38" s="280">
        <f t="shared" si="5"/>
        <v>4127</v>
      </c>
      <c r="E38" s="280">
        <f t="shared" si="6"/>
        <v>3865</v>
      </c>
      <c r="F38" s="280">
        <f t="shared" si="7"/>
        <v>3769</v>
      </c>
      <c r="G38" s="280">
        <v>0</v>
      </c>
      <c r="H38" s="280">
        <v>3769</v>
      </c>
      <c r="I38" s="280">
        <v>0</v>
      </c>
      <c r="J38" s="280">
        <v>0</v>
      </c>
      <c r="K38" s="280">
        <v>0</v>
      </c>
      <c r="L38" s="280">
        <v>0</v>
      </c>
      <c r="M38" s="280">
        <f t="shared" si="8"/>
        <v>96</v>
      </c>
      <c r="N38" s="280">
        <v>0</v>
      </c>
      <c r="O38" s="280">
        <v>96</v>
      </c>
      <c r="P38" s="280">
        <v>0</v>
      </c>
      <c r="Q38" s="280">
        <v>0</v>
      </c>
      <c r="R38" s="280">
        <v>0</v>
      </c>
      <c r="S38" s="280">
        <v>0</v>
      </c>
      <c r="T38" s="280">
        <f t="shared" si="9"/>
        <v>68</v>
      </c>
      <c r="U38" s="280">
        <f t="shared" si="10"/>
        <v>14</v>
      </c>
      <c r="V38" s="280">
        <v>0</v>
      </c>
      <c r="W38" s="280">
        <v>0</v>
      </c>
      <c r="X38" s="280">
        <v>0</v>
      </c>
      <c r="Y38" s="280">
        <v>0</v>
      </c>
      <c r="Z38" s="280">
        <v>0</v>
      </c>
      <c r="AA38" s="280">
        <v>14</v>
      </c>
      <c r="AB38" s="280">
        <f t="shared" si="11"/>
        <v>54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54</v>
      </c>
      <c r="AI38" s="280">
        <f t="shared" si="12"/>
        <v>0</v>
      </c>
      <c r="AJ38" s="280">
        <f t="shared" si="13"/>
        <v>0</v>
      </c>
      <c r="AK38" s="280">
        <v>0</v>
      </c>
      <c r="AL38" s="280">
        <v>0</v>
      </c>
      <c r="AM38" s="280">
        <v>0</v>
      </c>
      <c r="AN38" s="280">
        <v>0</v>
      </c>
      <c r="AO38" s="280">
        <v>0</v>
      </c>
      <c r="AP38" s="280">
        <v>0</v>
      </c>
      <c r="AQ38" s="280">
        <f t="shared" si="14"/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f t="shared" si="15"/>
        <v>0</v>
      </c>
      <c r="AY38" s="280">
        <f t="shared" si="16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7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8"/>
        <v>0</v>
      </c>
      <c r="BN38" s="280">
        <f t="shared" si="19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20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1"/>
        <v>0</v>
      </c>
      <c r="CC38" s="280">
        <f t="shared" si="22"/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23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24"/>
        <v>104</v>
      </c>
      <c r="CR38" s="280">
        <f t="shared" si="25"/>
        <v>88</v>
      </c>
      <c r="CS38" s="280">
        <v>0</v>
      </c>
      <c r="CT38" s="280">
        <v>0</v>
      </c>
      <c r="CU38" s="280">
        <v>46</v>
      </c>
      <c r="CV38" s="280">
        <v>7</v>
      </c>
      <c r="CW38" s="280">
        <v>0</v>
      </c>
      <c r="CX38" s="280">
        <v>35</v>
      </c>
      <c r="CY38" s="280">
        <f t="shared" si="26"/>
        <v>16</v>
      </c>
      <c r="CZ38" s="280"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16</v>
      </c>
      <c r="DF38" s="280">
        <f t="shared" si="27"/>
        <v>0</v>
      </c>
      <c r="DG38" s="280">
        <f t="shared" si="28"/>
        <v>0</v>
      </c>
      <c r="DH38" s="280">
        <v>0</v>
      </c>
      <c r="DI38" s="280">
        <v>0</v>
      </c>
      <c r="DJ38" s="280">
        <v>0</v>
      </c>
      <c r="DK38" s="280">
        <v>0</v>
      </c>
      <c r="DL38" s="280">
        <v>0</v>
      </c>
      <c r="DM38" s="280">
        <v>0</v>
      </c>
      <c r="DN38" s="280">
        <f t="shared" si="29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30"/>
        <v>90</v>
      </c>
      <c r="DV38" s="280">
        <v>89</v>
      </c>
      <c r="DW38" s="280">
        <v>0</v>
      </c>
      <c r="DX38" s="280">
        <v>1</v>
      </c>
      <c r="DY38" s="280">
        <v>0</v>
      </c>
      <c r="DZ38" s="280">
        <f t="shared" si="31"/>
        <v>0</v>
      </c>
      <c r="EA38" s="280">
        <f t="shared" si="32"/>
        <v>0</v>
      </c>
      <c r="EB38" s="280">
        <v>0</v>
      </c>
      <c r="EC38" s="280">
        <v>0</v>
      </c>
      <c r="ED38" s="280">
        <v>0</v>
      </c>
      <c r="EE38" s="280">
        <v>0</v>
      </c>
      <c r="EF38" s="280">
        <v>0</v>
      </c>
      <c r="EG38" s="280">
        <v>0</v>
      </c>
      <c r="EH38" s="280">
        <f t="shared" si="33"/>
        <v>0</v>
      </c>
      <c r="EI38" s="280">
        <v>0</v>
      </c>
      <c r="EJ38" s="280">
        <v>0</v>
      </c>
      <c r="EK38" s="280">
        <v>0</v>
      </c>
      <c r="EL38" s="280">
        <v>0</v>
      </c>
      <c r="EM38" s="280">
        <v>0</v>
      </c>
      <c r="EN38" s="280">
        <v>0</v>
      </c>
    </row>
    <row r="39" spans="1:144" ht="12" customHeight="1">
      <c r="A39" s="282" t="s">
        <v>193</v>
      </c>
      <c r="B39" s="283" t="s">
        <v>580</v>
      </c>
      <c r="C39" s="282" t="s">
        <v>627</v>
      </c>
      <c r="D39" s="280">
        <f t="shared" si="5"/>
        <v>10231</v>
      </c>
      <c r="E39" s="280">
        <f t="shared" si="6"/>
        <v>9043</v>
      </c>
      <c r="F39" s="280">
        <f t="shared" si="7"/>
        <v>8131</v>
      </c>
      <c r="G39" s="280">
        <v>0</v>
      </c>
      <c r="H39" s="280">
        <v>8131</v>
      </c>
      <c r="I39" s="280">
        <v>0</v>
      </c>
      <c r="J39" s="280">
        <v>0</v>
      </c>
      <c r="K39" s="280">
        <v>0</v>
      </c>
      <c r="L39" s="280">
        <v>0</v>
      </c>
      <c r="M39" s="280">
        <f t="shared" si="8"/>
        <v>912</v>
      </c>
      <c r="N39" s="280">
        <v>0</v>
      </c>
      <c r="O39" s="280">
        <v>912</v>
      </c>
      <c r="P39" s="280">
        <v>0</v>
      </c>
      <c r="Q39" s="280">
        <v>0</v>
      </c>
      <c r="R39" s="280">
        <v>0</v>
      </c>
      <c r="S39" s="280">
        <v>0</v>
      </c>
      <c r="T39" s="280">
        <f t="shared" si="9"/>
        <v>290</v>
      </c>
      <c r="U39" s="280">
        <f t="shared" si="10"/>
        <v>21</v>
      </c>
      <c r="V39" s="280">
        <v>0</v>
      </c>
      <c r="W39" s="280">
        <v>0</v>
      </c>
      <c r="X39" s="280">
        <v>0</v>
      </c>
      <c r="Y39" s="280">
        <v>0</v>
      </c>
      <c r="Z39" s="280">
        <v>0</v>
      </c>
      <c r="AA39" s="280">
        <v>21</v>
      </c>
      <c r="AB39" s="280">
        <f t="shared" si="11"/>
        <v>269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269</v>
      </c>
      <c r="AI39" s="280">
        <f t="shared" si="12"/>
        <v>0</v>
      </c>
      <c r="AJ39" s="280">
        <f t="shared" si="13"/>
        <v>0</v>
      </c>
      <c r="AK39" s="280">
        <v>0</v>
      </c>
      <c r="AL39" s="280">
        <v>0</v>
      </c>
      <c r="AM39" s="280">
        <v>0</v>
      </c>
      <c r="AN39" s="280">
        <v>0</v>
      </c>
      <c r="AO39" s="280">
        <v>0</v>
      </c>
      <c r="AP39" s="280">
        <v>0</v>
      </c>
      <c r="AQ39" s="280">
        <f t="shared" si="14"/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f t="shared" si="15"/>
        <v>0</v>
      </c>
      <c r="AY39" s="280">
        <f t="shared" si="16"/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>
        <v>0</v>
      </c>
      <c r="BF39" s="280">
        <f t="shared" si="17"/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f t="shared" si="18"/>
        <v>0</v>
      </c>
      <c r="BN39" s="280">
        <f t="shared" si="19"/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f t="shared" si="20"/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21"/>
        <v>0</v>
      </c>
      <c r="CC39" s="280">
        <f t="shared" si="22"/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23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f t="shared" si="24"/>
        <v>359</v>
      </c>
      <c r="CR39" s="280">
        <f t="shared" si="25"/>
        <v>250</v>
      </c>
      <c r="CS39" s="280">
        <v>0</v>
      </c>
      <c r="CT39" s="280">
        <v>0</v>
      </c>
      <c r="CU39" s="280">
        <v>149</v>
      </c>
      <c r="CV39" s="280">
        <v>0</v>
      </c>
      <c r="CW39" s="280">
        <v>0</v>
      </c>
      <c r="CX39" s="280">
        <v>101</v>
      </c>
      <c r="CY39" s="280">
        <f t="shared" si="26"/>
        <v>109</v>
      </c>
      <c r="CZ39" s="280"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109</v>
      </c>
      <c r="DF39" s="280">
        <f t="shared" si="27"/>
        <v>0</v>
      </c>
      <c r="DG39" s="280">
        <f t="shared" si="28"/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f t="shared" si="29"/>
        <v>0</v>
      </c>
      <c r="DO39" s="280">
        <v>0</v>
      </c>
      <c r="DP39" s="280">
        <v>0</v>
      </c>
      <c r="DQ39" s="280">
        <v>0</v>
      </c>
      <c r="DR39" s="280">
        <v>0</v>
      </c>
      <c r="DS39" s="280">
        <v>0</v>
      </c>
      <c r="DT39" s="280">
        <v>0</v>
      </c>
      <c r="DU39" s="280">
        <f t="shared" si="30"/>
        <v>539</v>
      </c>
      <c r="DV39" s="280">
        <v>528</v>
      </c>
      <c r="DW39" s="280">
        <v>0</v>
      </c>
      <c r="DX39" s="280">
        <v>11</v>
      </c>
      <c r="DY39" s="280">
        <v>0</v>
      </c>
      <c r="DZ39" s="280">
        <f t="shared" si="31"/>
        <v>0</v>
      </c>
      <c r="EA39" s="280">
        <f t="shared" si="32"/>
        <v>0</v>
      </c>
      <c r="EB39" s="280">
        <v>0</v>
      </c>
      <c r="EC39" s="280">
        <v>0</v>
      </c>
      <c r="ED39" s="280">
        <v>0</v>
      </c>
      <c r="EE39" s="280">
        <v>0</v>
      </c>
      <c r="EF39" s="280">
        <v>0</v>
      </c>
      <c r="EG39" s="280">
        <v>0</v>
      </c>
      <c r="EH39" s="280">
        <f t="shared" si="33"/>
        <v>0</v>
      </c>
      <c r="EI39" s="280">
        <v>0</v>
      </c>
      <c r="EJ39" s="280">
        <v>0</v>
      </c>
      <c r="EK39" s="280">
        <v>0</v>
      </c>
      <c r="EL39" s="280">
        <v>0</v>
      </c>
      <c r="EM39" s="280">
        <v>0</v>
      </c>
      <c r="EN39" s="280">
        <v>0</v>
      </c>
    </row>
    <row r="40" spans="1:144" ht="12" customHeight="1">
      <c r="A40" s="282" t="s">
        <v>193</v>
      </c>
      <c r="B40" s="283" t="s">
        <v>581</v>
      </c>
      <c r="C40" s="282" t="s">
        <v>628</v>
      </c>
      <c r="D40" s="280">
        <f t="shared" si="5"/>
        <v>2542</v>
      </c>
      <c r="E40" s="280">
        <f t="shared" si="6"/>
        <v>2181</v>
      </c>
      <c r="F40" s="280">
        <f t="shared" si="7"/>
        <v>2112</v>
      </c>
      <c r="G40" s="280">
        <v>0</v>
      </c>
      <c r="H40" s="280">
        <v>2112</v>
      </c>
      <c r="I40" s="280">
        <v>0</v>
      </c>
      <c r="J40" s="280">
        <v>0</v>
      </c>
      <c r="K40" s="280">
        <v>0</v>
      </c>
      <c r="L40" s="280">
        <v>0</v>
      </c>
      <c r="M40" s="280">
        <f t="shared" si="8"/>
        <v>69</v>
      </c>
      <c r="N40" s="280">
        <v>0</v>
      </c>
      <c r="O40" s="280">
        <v>69</v>
      </c>
      <c r="P40" s="280">
        <v>0</v>
      </c>
      <c r="Q40" s="280">
        <v>0</v>
      </c>
      <c r="R40" s="280">
        <v>0</v>
      </c>
      <c r="S40" s="280">
        <v>0</v>
      </c>
      <c r="T40" s="280">
        <f t="shared" si="9"/>
        <v>64</v>
      </c>
      <c r="U40" s="280">
        <f t="shared" si="10"/>
        <v>62</v>
      </c>
      <c r="V40" s="280">
        <v>0</v>
      </c>
      <c r="W40" s="280">
        <v>0</v>
      </c>
      <c r="X40" s="280">
        <v>0</v>
      </c>
      <c r="Y40" s="280">
        <v>0</v>
      </c>
      <c r="Z40" s="280">
        <v>0</v>
      </c>
      <c r="AA40" s="280">
        <v>62</v>
      </c>
      <c r="AB40" s="280">
        <f t="shared" si="11"/>
        <v>2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2</v>
      </c>
      <c r="AI40" s="280">
        <f t="shared" si="12"/>
        <v>0</v>
      </c>
      <c r="AJ40" s="280">
        <f t="shared" si="13"/>
        <v>0</v>
      </c>
      <c r="AK40" s="280">
        <v>0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f t="shared" si="14"/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f t="shared" si="15"/>
        <v>0</v>
      </c>
      <c r="AY40" s="280">
        <f t="shared" si="16"/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>
        <v>0</v>
      </c>
      <c r="BF40" s="280">
        <f t="shared" si="17"/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f t="shared" si="18"/>
        <v>0</v>
      </c>
      <c r="BN40" s="280">
        <f t="shared" si="19"/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f t="shared" si="20"/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21"/>
        <v>0</v>
      </c>
      <c r="CC40" s="280">
        <f t="shared" si="22"/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23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f t="shared" si="24"/>
        <v>222</v>
      </c>
      <c r="CR40" s="280">
        <f t="shared" si="25"/>
        <v>216</v>
      </c>
      <c r="CS40" s="280">
        <v>0</v>
      </c>
      <c r="CT40" s="280">
        <v>0</v>
      </c>
      <c r="CU40" s="280">
        <v>0</v>
      </c>
      <c r="CV40" s="280">
        <v>216</v>
      </c>
      <c r="CW40" s="280">
        <v>0</v>
      </c>
      <c r="CX40" s="280">
        <v>0</v>
      </c>
      <c r="CY40" s="280">
        <f t="shared" si="26"/>
        <v>6</v>
      </c>
      <c r="CZ40" s="280">
        <v>0</v>
      </c>
      <c r="DA40" s="280">
        <v>0</v>
      </c>
      <c r="DB40" s="280">
        <v>0</v>
      </c>
      <c r="DC40" s="280">
        <v>6</v>
      </c>
      <c r="DD40" s="280">
        <v>0</v>
      </c>
      <c r="DE40" s="280">
        <v>0</v>
      </c>
      <c r="DF40" s="280">
        <f t="shared" si="27"/>
        <v>0</v>
      </c>
      <c r="DG40" s="280">
        <f t="shared" si="28"/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f t="shared" si="29"/>
        <v>0</v>
      </c>
      <c r="DO40" s="280">
        <v>0</v>
      </c>
      <c r="DP40" s="280">
        <v>0</v>
      </c>
      <c r="DQ40" s="280">
        <v>0</v>
      </c>
      <c r="DR40" s="280">
        <v>0</v>
      </c>
      <c r="DS40" s="280">
        <v>0</v>
      </c>
      <c r="DT40" s="280">
        <v>0</v>
      </c>
      <c r="DU40" s="280">
        <f t="shared" si="30"/>
        <v>60</v>
      </c>
      <c r="DV40" s="280">
        <v>60</v>
      </c>
      <c r="DW40" s="280">
        <v>0</v>
      </c>
      <c r="DX40" s="280">
        <v>0</v>
      </c>
      <c r="DY40" s="280">
        <v>0</v>
      </c>
      <c r="DZ40" s="280">
        <f t="shared" si="31"/>
        <v>15</v>
      </c>
      <c r="EA40" s="280">
        <f t="shared" si="32"/>
        <v>15</v>
      </c>
      <c r="EB40" s="280">
        <v>0</v>
      </c>
      <c r="EC40" s="280">
        <v>0</v>
      </c>
      <c r="ED40" s="280">
        <v>0</v>
      </c>
      <c r="EE40" s="280">
        <v>15</v>
      </c>
      <c r="EF40" s="280">
        <v>0</v>
      </c>
      <c r="EG40" s="280">
        <v>0</v>
      </c>
      <c r="EH40" s="280">
        <f t="shared" si="33"/>
        <v>0</v>
      </c>
      <c r="EI40" s="280">
        <v>0</v>
      </c>
      <c r="EJ40" s="280">
        <v>0</v>
      </c>
      <c r="EK40" s="280">
        <v>0</v>
      </c>
      <c r="EL40" s="280">
        <v>0</v>
      </c>
      <c r="EM40" s="280">
        <v>0</v>
      </c>
      <c r="EN40" s="280">
        <v>0</v>
      </c>
    </row>
    <row r="41" spans="1:144" ht="12" customHeight="1">
      <c r="A41" s="282" t="s">
        <v>193</v>
      </c>
      <c r="B41" s="283" t="s">
        <v>582</v>
      </c>
      <c r="C41" s="282" t="s">
        <v>629</v>
      </c>
      <c r="D41" s="280">
        <f t="shared" si="5"/>
        <v>3837</v>
      </c>
      <c r="E41" s="280">
        <f t="shared" si="6"/>
        <v>3348</v>
      </c>
      <c r="F41" s="280">
        <f t="shared" si="7"/>
        <v>2858</v>
      </c>
      <c r="G41" s="280">
        <v>0</v>
      </c>
      <c r="H41" s="280">
        <v>2858</v>
      </c>
      <c r="I41" s="280">
        <v>0</v>
      </c>
      <c r="J41" s="280">
        <v>0</v>
      </c>
      <c r="K41" s="280">
        <v>0</v>
      </c>
      <c r="L41" s="280">
        <v>0</v>
      </c>
      <c r="M41" s="280">
        <f t="shared" si="8"/>
        <v>490</v>
      </c>
      <c r="N41" s="280">
        <v>0</v>
      </c>
      <c r="O41" s="280">
        <v>490</v>
      </c>
      <c r="P41" s="280">
        <v>0</v>
      </c>
      <c r="Q41" s="280">
        <v>0</v>
      </c>
      <c r="R41" s="280">
        <v>0</v>
      </c>
      <c r="S41" s="280">
        <v>0</v>
      </c>
      <c r="T41" s="280">
        <f t="shared" si="9"/>
        <v>196</v>
      </c>
      <c r="U41" s="280">
        <f t="shared" si="10"/>
        <v>120</v>
      </c>
      <c r="V41" s="280">
        <v>0</v>
      </c>
      <c r="W41" s="280">
        <v>0</v>
      </c>
      <c r="X41" s="280">
        <v>0</v>
      </c>
      <c r="Y41" s="280">
        <v>0</v>
      </c>
      <c r="Z41" s="280">
        <v>0</v>
      </c>
      <c r="AA41" s="280">
        <v>120</v>
      </c>
      <c r="AB41" s="280">
        <f t="shared" si="11"/>
        <v>76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76</v>
      </c>
      <c r="AI41" s="280">
        <f t="shared" si="12"/>
        <v>0</v>
      </c>
      <c r="AJ41" s="280">
        <f t="shared" si="13"/>
        <v>0</v>
      </c>
      <c r="AK41" s="280">
        <v>0</v>
      </c>
      <c r="AL41" s="280">
        <v>0</v>
      </c>
      <c r="AM41" s="280">
        <v>0</v>
      </c>
      <c r="AN41" s="280">
        <v>0</v>
      </c>
      <c r="AO41" s="280">
        <v>0</v>
      </c>
      <c r="AP41" s="280">
        <v>0</v>
      </c>
      <c r="AQ41" s="280">
        <f t="shared" si="14"/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f t="shared" si="15"/>
        <v>0</v>
      </c>
      <c r="AY41" s="280">
        <f t="shared" si="16"/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>
        <v>0</v>
      </c>
      <c r="BF41" s="280">
        <f t="shared" si="17"/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v>0</v>
      </c>
      <c r="BM41" s="280">
        <f t="shared" si="18"/>
        <v>0</v>
      </c>
      <c r="BN41" s="280">
        <f t="shared" si="19"/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f t="shared" si="20"/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21"/>
        <v>0</v>
      </c>
      <c r="CC41" s="280">
        <f t="shared" si="22"/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23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f t="shared" si="24"/>
        <v>173</v>
      </c>
      <c r="CR41" s="280">
        <f t="shared" si="25"/>
        <v>52</v>
      </c>
      <c r="CS41" s="280">
        <v>0</v>
      </c>
      <c r="CT41" s="280">
        <v>0</v>
      </c>
      <c r="CU41" s="280">
        <v>12</v>
      </c>
      <c r="CV41" s="280">
        <v>40</v>
      </c>
      <c r="CW41" s="280">
        <v>0</v>
      </c>
      <c r="CX41" s="280">
        <v>0</v>
      </c>
      <c r="CY41" s="280">
        <f t="shared" si="26"/>
        <v>121</v>
      </c>
      <c r="CZ41" s="280">
        <v>0</v>
      </c>
      <c r="DA41" s="280">
        <v>0</v>
      </c>
      <c r="DB41" s="280">
        <v>55</v>
      </c>
      <c r="DC41" s="280">
        <v>66</v>
      </c>
      <c r="DD41" s="280">
        <v>0</v>
      </c>
      <c r="DE41" s="280">
        <v>0</v>
      </c>
      <c r="DF41" s="280">
        <f t="shared" si="27"/>
        <v>0</v>
      </c>
      <c r="DG41" s="280">
        <f t="shared" si="28"/>
        <v>0</v>
      </c>
      <c r="DH41" s="280">
        <v>0</v>
      </c>
      <c r="DI41" s="280">
        <v>0</v>
      </c>
      <c r="DJ41" s="280">
        <v>0</v>
      </c>
      <c r="DK41" s="280">
        <v>0</v>
      </c>
      <c r="DL41" s="280">
        <v>0</v>
      </c>
      <c r="DM41" s="280">
        <v>0</v>
      </c>
      <c r="DN41" s="280">
        <f t="shared" si="29"/>
        <v>0</v>
      </c>
      <c r="DO41" s="280">
        <v>0</v>
      </c>
      <c r="DP41" s="280">
        <v>0</v>
      </c>
      <c r="DQ41" s="280">
        <v>0</v>
      </c>
      <c r="DR41" s="280">
        <v>0</v>
      </c>
      <c r="DS41" s="280">
        <v>0</v>
      </c>
      <c r="DT41" s="280">
        <v>0</v>
      </c>
      <c r="DU41" s="280">
        <f t="shared" si="30"/>
        <v>120</v>
      </c>
      <c r="DV41" s="280">
        <v>120</v>
      </c>
      <c r="DW41" s="280">
        <v>0</v>
      </c>
      <c r="DX41" s="280">
        <v>0</v>
      </c>
      <c r="DY41" s="280">
        <v>0</v>
      </c>
      <c r="DZ41" s="280">
        <f t="shared" si="31"/>
        <v>0</v>
      </c>
      <c r="EA41" s="280">
        <f t="shared" si="32"/>
        <v>0</v>
      </c>
      <c r="EB41" s="280">
        <v>0</v>
      </c>
      <c r="EC41" s="280">
        <v>0</v>
      </c>
      <c r="ED41" s="280">
        <v>0</v>
      </c>
      <c r="EE41" s="280">
        <v>0</v>
      </c>
      <c r="EF41" s="280">
        <v>0</v>
      </c>
      <c r="EG41" s="280">
        <v>0</v>
      </c>
      <c r="EH41" s="280">
        <f t="shared" si="33"/>
        <v>0</v>
      </c>
      <c r="EI41" s="280">
        <v>0</v>
      </c>
      <c r="EJ41" s="280">
        <v>0</v>
      </c>
      <c r="EK41" s="280">
        <v>0</v>
      </c>
      <c r="EL41" s="280">
        <v>0</v>
      </c>
      <c r="EM41" s="280">
        <v>0</v>
      </c>
      <c r="EN41" s="280">
        <v>0</v>
      </c>
    </row>
    <row r="42" spans="1:144" ht="12" customHeight="1">
      <c r="A42" s="282" t="s">
        <v>193</v>
      </c>
      <c r="B42" s="283" t="s">
        <v>583</v>
      </c>
      <c r="C42" s="282" t="s">
        <v>630</v>
      </c>
      <c r="D42" s="280">
        <f t="shared" si="5"/>
        <v>3960</v>
      </c>
      <c r="E42" s="280">
        <f t="shared" si="6"/>
        <v>3639</v>
      </c>
      <c r="F42" s="280">
        <f t="shared" si="7"/>
        <v>2413</v>
      </c>
      <c r="G42" s="280">
        <v>0</v>
      </c>
      <c r="H42" s="280">
        <v>2413</v>
      </c>
      <c r="I42" s="280">
        <v>0</v>
      </c>
      <c r="J42" s="280">
        <v>0</v>
      </c>
      <c r="K42" s="280">
        <v>0</v>
      </c>
      <c r="L42" s="280">
        <v>0</v>
      </c>
      <c r="M42" s="280">
        <f t="shared" si="8"/>
        <v>1226</v>
      </c>
      <c r="N42" s="280">
        <v>0</v>
      </c>
      <c r="O42" s="280">
        <v>1226</v>
      </c>
      <c r="P42" s="280">
        <v>0</v>
      </c>
      <c r="Q42" s="280">
        <v>0</v>
      </c>
      <c r="R42" s="280">
        <v>0</v>
      </c>
      <c r="S42" s="280">
        <v>0</v>
      </c>
      <c r="T42" s="280">
        <f t="shared" si="9"/>
        <v>0</v>
      </c>
      <c r="U42" s="280">
        <f t="shared" si="10"/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v>0</v>
      </c>
      <c r="AA42" s="280">
        <v>0</v>
      </c>
      <c r="AB42" s="280">
        <f t="shared" si="11"/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f t="shared" si="12"/>
        <v>0</v>
      </c>
      <c r="AJ42" s="280">
        <f t="shared" si="13"/>
        <v>0</v>
      </c>
      <c r="AK42" s="280">
        <v>0</v>
      </c>
      <c r="AL42" s="280">
        <v>0</v>
      </c>
      <c r="AM42" s="280">
        <v>0</v>
      </c>
      <c r="AN42" s="280">
        <v>0</v>
      </c>
      <c r="AO42" s="280">
        <v>0</v>
      </c>
      <c r="AP42" s="280">
        <v>0</v>
      </c>
      <c r="AQ42" s="280">
        <f t="shared" si="14"/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f t="shared" si="15"/>
        <v>0</v>
      </c>
      <c r="AY42" s="280">
        <f t="shared" si="16"/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v>0</v>
      </c>
      <c r="BE42" s="280">
        <v>0</v>
      </c>
      <c r="BF42" s="280">
        <f t="shared" si="17"/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v>0</v>
      </c>
      <c r="BM42" s="280">
        <f t="shared" si="18"/>
        <v>0</v>
      </c>
      <c r="BN42" s="280">
        <f t="shared" si="19"/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f t="shared" si="20"/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21"/>
        <v>0</v>
      </c>
      <c r="CC42" s="280">
        <f t="shared" si="22"/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23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f t="shared" si="24"/>
        <v>321</v>
      </c>
      <c r="CR42" s="280">
        <f t="shared" si="25"/>
        <v>265</v>
      </c>
      <c r="CS42" s="280">
        <v>0</v>
      </c>
      <c r="CT42" s="280">
        <v>0</v>
      </c>
      <c r="CU42" s="280">
        <v>0</v>
      </c>
      <c r="CV42" s="280">
        <v>265</v>
      </c>
      <c r="CW42" s="280">
        <v>0</v>
      </c>
      <c r="CX42" s="280">
        <v>0</v>
      </c>
      <c r="CY42" s="280">
        <f t="shared" si="26"/>
        <v>56</v>
      </c>
      <c r="CZ42" s="280">
        <v>0</v>
      </c>
      <c r="DA42" s="280">
        <v>0</v>
      </c>
      <c r="DB42" s="280">
        <v>0</v>
      </c>
      <c r="DC42" s="280">
        <v>56</v>
      </c>
      <c r="DD42" s="280">
        <v>0</v>
      </c>
      <c r="DE42" s="280">
        <v>0</v>
      </c>
      <c r="DF42" s="280">
        <f t="shared" si="27"/>
        <v>0</v>
      </c>
      <c r="DG42" s="280">
        <f t="shared" si="28"/>
        <v>0</v>
      </c>
      <c r="DH42" s="280">
        <v>0</v>
      </c>
      <c r="DI42" s="280">
        <v>0</v>
      </c>
      <c r="DJ42" s="280">
        <v>0</v>
      </c>
      <c r="DK42" s="280">
        <v>0</v>
      </c>
      <c r="DL42" s="280">
        <v>0</v>
      </c>
      <c r="DM42" s="280">
        <v>0</v>
      </c>
      <c r="DN42" s="280">
        <f t="shared" si="29"/>
        <v>0</v>
      </c>
      <c r="DO42" s="280">
        <v>0</v>
      </c>
      <c r="DP42" s="280">
        <v>0</v>
      </c>
      <c r="DQ42" s="280">
        <v>0</v>
      </c>
      <c r="DR42" s="280">
        <v>0</v>
      </c>
      <c r="DS42" s="280">
        <v>0</v>
      </c>
      <c r="DT42" s="280">
        <v>0</v>
      </c>
      <c r="DU42" s="280">
        <f t="shared" si="30"/>
        <v>0</v>
      </c>
      <c r="DV42" s="280">
        <v>0</v>
      </c>
      <c r="DW42" s="280">
        <v>0</v>
      </c>
      <c r="DX42" s="280">
        <v>0</v>
      </c>
      <c r="DY42" s="280">
        <v>0</v>
      </c>
      <c r="DZ42" s="280">
        <f t="shared" si="31"/>
        <v>0</v>
      </c>
      <c r="EA42" s="280">
        <f t="shared" si="32"/>
        <v>0</v>
      </c>
      <c r="EB42" s="280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0">
        <f t="shared" si="33"/>
        <v>0</v>
      </c>
      <c r="EI42" s="280">
        <v>0</v>
      </c>
      <c r="EJ42" s="280">
        <v>0</v>
      </c>
      <c r="EK42" s="280">
        <v>0</v>
      </c>
      <c r="EL42" s="280">
        <v>0</v>
      </c>
      <c r="EM42" s="280">
        <v>0</v>
      </c>
      <c r="EN42" s="280">
        <v>0</v>
      </c>
    </row>
    <row r="43" spans="1:144" ht="12" customHeight="1">
      <c r="A43" s="282" t="s">
        <v>193</v>
      </c>
      <c r="B43" s="283" t="s">
        <v>584</v>
      </c>
      <c r="C43" s="282" t="s">
        <v>631</v>
      </c>
      <c r="D43" s="280">
        <f t="shared" si="5"/>
        <v>3718</v>
      </c>
      <c r="E43" s="280">
        <f t="shared" si="6"/>
        <v>1864</v>
      </c>
      <c r="F43" s="280">
        <f t="shared" si="7"/>
        <v>1416</v>
      </c>
      <c r="G43" s="280">
        <v>0</v>
      </c>
      <c r="H43" s="280">
        <v>1416</v>
      </c>
      <c r="I43" s="280">
        <v>0</v>
      </c>
      <c r="J43" s="280">
        <v>0</v>
      </c>
      <c r="K43" s="280">
        <v>0</v>
      </c>
      <c r="L43" s="280">
        <v>0</v>
      </c>
      <c r="M43" s="280">
        <f t="shared" si="8"/>
        <v>448</v>
      </c>
      <c r="N43" s="280">
        <v>0</v>
      </c>
      <c r="O43" s="280">
        <v>438</v>
      </c>
      <c r="P43" s="280">
        <v>0</v>
      </c>
      <c r="Q43" s="280">
        <v>0</v>
      </c>
      <c r="R43" s="280">
        <v>0</v>
      </c>
      <c r="S43" s="280">
        <v>10</v>
      </c>
      <c r="T43" s="280">
        <f t="shared" si="9"/>
        <v>0</v>
      </c>
      <c r="U43" s="280">
        <f t="shared" si="10"/>
        <v>0</v>
      </c>
      <c r="V43" s="280">
        <v>0</v>
      </c>
      <c r="W43" s="280">
        <v>0</v>
      </c>
      <c r="X43" s="280">
        <v>0</v>
      </c>
      <c r="Y43" s="280">
        <v>0</v>
      </c>
      <c r="Z43" s="280">
        <v>0</v>
      </c>
      <c r="AA43" s="280">
        <v>0</v>
      </c>
      <c r="AB43" s="280">
        <f t="shared" si="11"/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f t="shared" si="12"/>
        <v>674</v>
      </c>
      <c r="AJ43" s="280">
        <f t="shared" si="13"/>
        <v>635</v>
      </c>
      <c r="AK43" s="280">
        <v>0</v>
      </c>
      <c r="AL43" s="280">
        <v>0</v>
      </c>
      <c r="AM43" s="280">
        <v>0</v>
      </c>
      <c r="AN43" s="280">
        <v>635</v>
      </c>
      <c r="AO43" s="280">
        <v>0</v>
      </c>
      <c r="AP43" s="280">
        <v>0</v>
      </c>
      <c r="AQ43" s="280">
        <f t="shared" si="14"/>
        <v>39</v>
      </c>
      <c r="AR43" s="280">
        <v>0</v>
      </c>
      <c r="AS43" s="280">
        <v>0</v>
      </c>
      <c r="AT43" s="280">
        <v>0</v>
      </c>
      <c r="AU43" s="280">
        <v>39</v>
      </c>
      <c r="AV43" s="280">
        <v>0</v>
      </c>
      <c r="AW43" s="280">
        <v>0</v>
      </c>
      <c r="AX43" s="280">
        <f t="shared" si="15"/>
        <v>0</v>
      </c>
      <c r="AY43" s="280">
        <f t="shared" si="16"/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v>0</v>
      </c>
      <c r="BE43" s="280">
        <v>0</v>
      </c>
      <c r="BF43" s="280">
        <f t="shared" si="17"/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v>0</v>
      </c>
      <c r="BM43" s="280">
        <f t="shared" si="18"/>
        <v>0</v>
      </c>
      <c r="BN43" s="280">
        <f t="shared" si="19"/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f t="shared" si="20"/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21"/>
        <v>0</v>
      </c>
      <c r="CC43" s="280">
        <f t="shared" si="22"/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23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f t="shared" si="24"/>
        <v>0</v>
      </c>
      <c r="CR43" s="280">
        <f t="shared" si="25"/>
        <v>0</v>
      </c>
      <c r="CS43" s="280">
        <v>0</v>
      </c>
      <c r="CT43" s="280">
        <v>0</v>
      </c>
      <c r="CU43" s="280">
        <v>0</v>
      </c>
      <c r="CV43" s="280">
        <v>0</v>
      </c>
      <c r="CW43" s="280">
        <v>0</v>
      </c>
      <c r="CX43" s="280">
        <v>0</v>
      </c>
      <c r="CY43" s="280">
        <f t="shared" si="26"/>
        <v>0</v>
      </c>
      <c r="CZ43" s="280">
        <v>0</v>
      </c>
      <c r="DA43" s="280">
        <v>0</v>
      </c>
      <c r="DB43" s="280">
        <v>0</v>
      </c>
      <c r="DC43" s="280">
        <v>0</v>
      </c>
      <c r="DD43" s="280">
        <v>0</v>
      </c>
      <c r="DE43" s="280">
        <v>0</v>
      </c>
      <c r="DF43" s="280">
        <f t="shared" si="27"/>
        <v>0</v>
      </c>
      <c r="DG43" s="280">
        <f t="shared" si="28"/>
        <v>0</v>
      </c>
      <c r="DH43" s="280">
        <v>0</v>
      </c>
      <c r="DI43" s="280">
        <v>0</v>
      </c>
      <c r="DJ43" s="280">
        <v>0</v>
      </c>
      <c r="DK43" s="280">
        <v>0</v>
      </c>
      <c r="DL43" s="280">
        <v>0</v>
      </c>
      <c r="DM43" s="280">
        <v>0</v>
      </c>
      <c r="DN43" s="280">
        <f t="shared" si="29"/>
        <v>0</v>
      </c>
      <c r="DO43" s="280">
        <v>0</v>
      </c>
      <c r="DP43" s="280">
        <v>0</v>
      </c>
      <c r="DQ43" s="280">
        <v>0</v>
      </c>
      <c r="DR43" s="280">
        <v>0</v>
      </c>
      <c r="DS43" s="280">
        <v>0</v>
      </c>
      <c r="DT43" s="280">
        <v>0</v>
      </c>
      <c r="DU43" s="280">
        <f t="shared" si="30"/>
        <v>1133</v>
      </c>
      <c r="DV43" s="280">
        <v>675</v>
      </c>
      <c r="DW43" s="280">
        <v>0</v>
      </c>
      <c r="DX43" s="280">
        <v>458</v>
      </c>
      <c r="DY43" s="280">
        <v>0</v>
      </c>
      <c r="DZ43" s="280">
        <f t="shared" si="31"/>
        <v>47</v>
      </c>
      <c r="EA43" s="280">
        <f t="shared" si="32"/>
        <v>34</v>
      </c>
      <c r="EB43" s="280">
        <v>0</v>
      </c>
      <c r="EC43" s="280">
        <v>0</v>
      </c>
      <c r="ED43" s="280">
        <v>34</v>
      </c>
      <c r="EE43" s="280">
        <v>0</v>
      </c>
      <c r="EF43" s="280">
        <v>0</v>
      </c>
      <c r="EG43" s="280">
        <v>0</v>
      </c>
      <c r="EH43" s="280">
        <f t="shared" si="33"/>
        <v>13</v>
      </c>
      <c r="EI43" s="280">
        <v>0</v>
      </c>
      <c r="EJ43" s="280">
        <v>0</v>
      </c>
      <c r="EK43" s="280">
        <v>13</v>
      </c>
      <c r="EL43" s="280">
        <v>0</v>
      </c>
      <c r="EM43" s="280">
        <v>0</v>
      </c>
      <c r="EN43" s="280">
        <v>0</v>
      </c>
    </row>
    <row r="44" spans="1:144" ht="12" customHeight="1">
      <c r="A44" s="282" t="s">
        <v>193</v>
      </c>
      <c r="B44" s="283" t="s">
        <v>585</v>
      </c>
      <c r="C44" s="282" t="s">
        <v>632</v>
      </c>
      <c r="D44" s="280">
        <f t="shared" si="5"/>
        <v>933</v>
      </c>
      <c r="E44" s="280">
        <f t="shared" si="6"/>
        <v>746</v>
      </c>
      <c r="F44" s="280">
        <f t="shared" si="7"/>
        <v>640</v>
      </c>
      <c r="G44" s="280">
        <v>0</v>
      </c>
      <c r="H44" s="280">
        <v>418</v>
      </c>
      <c r="I44" s="280">
        <v>61</v>
      </c>
      <c r="J44" s="280">
        <v>158</v>
      </c>
      <c r="K44" s="280">
        <v>1</v>
      </c>
      <c r="L44" s="280">
        <v>2</v>
      </c>
      <c r="M44" s="280">
        <f t="shared" si="8"/>
        <v>106</v>
      </c>
      <c r="N44" s="280">
        <v>0</v>
      </c>
      <c r="O44" s="280">
        <v>84</v>
      </c>
      <c r="P44" s="280">
        <v>1</v>
      </c>
      <c r="Q44" s="280">
        <v>9</v>
      </c>
      <c r="R44" s="280">
        <v>8</v>
      </c>
      <c r="S44" s="280">
        <v>4</v>
      </c>
      <c r="T44" s="280">
        <f t="shared" si="9"/>
        <v>20</v>
      </c>
      <c r="U44" s="280">
        <f t="shared" si="10"/>
        <v>0</v>
      </c>
      <c r="V44" s="280">
        <v>0</v>
      </c>
      <c r="W44" s="280">
        <v>0</v>
      </c>
      <c r="X44" s="280">
        <v>0</v>
      </c>
      <c r="Y44" s="280">
        <v>0</v>
      </c>
      <c r="Z44" s="280">
        <v>0</v>
      </c>
      <c r="AA44" s="280">
        <v>0</v>
      </c>
      <c r="AB44" s="280">
        <f t="shared" si="11"/>
        <v>20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20</v>
      </c>
      <c r="AI44" s="280">
        <f t="shared" si="12"/>
        <v>167</v>
      </c>
      <c r="AJ44" s="280">
        <f t="shared" si="13"/>
        <v>167</v>
      </c>
      <c r="AK44" s="280">
        <v>0</v>
      </c>
      <c r="AL44" s="280">
        <v>0</v>
      </c>
      <c r="AM44" s="280">
        <v>0</v>
      </c>
      <c r="AN44" s="280">
        <v>167</v>
      </c>
      <c r="AO44" s="280">
        <v>0</v>
      </c>
      <c r="AP44" s="280">
        <v>0</v>
      </c>
      <c r="AQ44" s="280">
        <f t="shared" si="14"/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v>0</v>
      </c>
      <c r="AW44" s="280">
        <v>0</v>
      </c>
      <c r="AX44" s="280">
        <f t="shared" si="15"/>
        <v>0</v>
      </c>
      <c r="AY44" s="280">
        <f t="shared" si="16"/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v>0</v>
      </c>
      <c r="BE44" s="280">
        <v>0</v>
      </c>
      <c r="BF44" s="280">
        <f t="shared" si="17"/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v>0</v>
      </c>
      <c r="BM44" s="280">
        <f t="shared" si="18"/>
        <v>0</v>
      </c>
      <c r="BN44" s="280">
        <f t="shared" si="19"/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f t="shared" si="20"/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21"/>
        <v>0</v>
      </c>
      <c r="CC44" s="280">
        <f t="shared" si="22"/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23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f t="shared" si="24"/>
        <v>0</v>
      </c>
      <c r="CR44" s="280">
        <f t="shared" si="25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f t="shared" si="26"/>
        <v>0</v>
      </c>
      <c r="CZ44" s="280">
        <v>0</v>
      </c>
      <c r="DA44" s="280">
        <v>0</v>
      </c>
      <c r="DB44" s="280">
        <v>0</v>
      </c>
      <c r="DC44" s="280">
        <v>0</v>
      </c>
      <c r="DD44" s="280">
        <v>0</v>
      </c>
      <c r="DE44" s="280">
        <v>0</v>
      </c>
      <c r="DF44" s="280">
        <f t="shared" si="27"/>
        <v>0</v>
      </c>
      <c r="DG44" s="280">
        <f t="shared" si="28"/>
        <v>0</v>
      </c>
      <c r="DH44" s="280">
        <v>0</v>
      </c>
      <c r="DI44" s="280">
        <v>0</v>
      </c>
      <c r="DJ44" s="280">
        <v>0</v>
      </c>
      <c r="DK44" s="280">
        <v>0</v>
      </c>
      <c r="DL44" s="280">
        <v>0</v>
      </c>
      <c r="DM44" s="280">
        <v>0</v>
      </c>
      <c r="DN44" s="280">
        <f t="shared" si="29"/>
        <v>0</v>
      </c>
      <c r="DO44" s="280">
        <v>0</v>
      </c>
      <c r="DP44" s="280">
        <v>0</v>
      </c>
      <c r="DQ44" s="280">
        <v>0</v>
      </c>
      <c r="DR44" s="280">
        <v>0</v>
      </c>
      <c r="DS44" s="280">
        <v>0</v>
      </c>
      <c r="DT44" s="280">
        <v>0</v>
      </c>
      <c r="DU44" s="280">
        <f t="shared" si="30"/>
        <v>0</v>
      </c>
      <c r="DV44" s="280">
        <v>0</v>
      </c>
      <c r="DW44" s="280">
        <v>0</v>
      </c>
      <c r="DX44" s="280">
        <v>0</v>
      </c>
      <c r="DY44" s="280">
        <v>0</v>
      </c>
      <c r="DZ44" s="280">
        <f t="shared" si="31"/>
        <v>0</v>
      </c>
      <c r="EA44" s="280">
        <f t="shared" si="32"/>
        <v>0</v>
      </c>
      <c r="EB44" s="280">
        <v>0</v>
      </c>
      <c r="EC44" s="280">
        <v>0</v>
      </c>
      <c r="ED44" s="280">
        <v>0</v>
      </c>
      <c r="EE44" s="280">
        <v>0</v>
      </c>
      <c r="EF44" s="280">
        <v>0</v>
      </c>
      <c r="EG44" s="280">
        <v>0</v>
      </c>
      <c r="EH44" s="280">
        <f t="shared" si="33"/>
        <v>0</v>
      </c>
      <c r="EI44" s="280">
        <v>0</v>
      </c>
      <c r="EJ44" s="280">
        <v>0</v>
      </c>
      <c r="EK44" s="280">
        <v>0</v>
      </c>
      <c r="EL44" s="280">
        <v>0</v>
      </c>
      <c r="EM44" s="280">
        <v>0</v>
      </c>
      <c r="EN44" s="280">
        <v>0</v>
      </c>
    </row>
    <row r="45" spans="1:144" ht="12" customHeight="1">
      <c r="A45" s="282" t="s">
        <v>193</v>
      </c>
      <c r="B45" s="283" t="s">
        <v>586</v>
      </c>
      <c r="C45" s="282" t="s">
        <v>633</v>
      </c>
      <c r="D45" s="280">
        <f t="shared" si="5"/>
        <v>2066</v>
      </c>
      <c r="E45" s="280">
        <f t="shared" si="6"/>
        <v>1709</v>
      </c>
      <c r="F45" s="280">
        <f t="shared" si="7"/>
        <v>1450</v>
      </c>
      <c r="G45" s="280">
        <v>0</v>
      </c>
      <c r="H45" s="280">
        <v>1450</v>
      </c>
      <c r="I45" s="280">
        <v>0</v>
      </c>
      <c r="J45" s="280">
        <v>0</v>
      </c>
      <c r="K45" s="280">
        <v>0</v>
      </c>
      <c r="L45" s="280">
        <v>0</v>
      </c>
      <c r="M45" s="280">
        <f t="shared" si="8"/>
        <v>259</v>
      </c>
      <c r="N45" s="280">
        <v>0</v>
      </c>
      <c r="O45" s="280">
        <v>259</v>
      </c>
      <c r="P45" s="280">
        <v>0</v>
      </c>
      <c r="Q45" s="280">
        <v>0</v>
      </c>
      <c r="R45" s="280">
        <v>0</v>
      </c>
      <c r="S45" s="280">
        <v>0</v>
      </c>
      <c r="T45" s="280">
        <f t="shared" si="9"/>
        <v>123</v>
      </c>
      <c r="U45" s="280">
        <f t="shared" si="10"/>
        <v>67</v>
      </c>
      <c r="V45" s="280">
        <v>0</v>
      </c>
      <c r="W45" s="280">
        <v>0</v>
      </c>
      <c r="X45" s="280">
        <v>67</v>
      </c>
      <c r="Y45" s="280">
        <v>0</v>
      </c>
      <c r="Z45" s="280">
        <v>0</v>
      </c>
      <c r="AA45" s="280">
        <v>0</v>
      </c>
      <c r="AB45" s="280">
        <f t="shared" si="11"/>
        <v>56</v>
      </c>
      <c r="AC45" s="280">
        <v>0</v>
      </c>
      <c r="AD45" s="280">
        <v>0</v>
      </c>
      <c r="AE45" s="280">
        <v>45</v>
      </c>
      <c r="AF45" s="280">
        <v>0</v>
      </c>
      <c r="AG45" s="280">
        <v>1</v>
      </c>
      <c r="AH45" s="280">
        <v>10</v>
      </c>
      <c r="AI45" s="280">
        <f t="shared" si="12"/>
        <v>0</v>
      </c>
      <c r="AJ45" s="280">
        <f t="shared" si="13"/>
        <v>0</v>
      </c>
      <c r="AK45" s="280">
        <v>0</v>
      </c>
      <c r="AL45" s="280">
        <v>0</v>
      </c>
      <c r="AM45" s="280">
        <v>0</v>
      </c>
      <c r="AN45" s="280">
        <v>0</v>
      </c>
      <c r="AO45" s="280">
        <v>0</v>
      </c>
      <c r="AP45" s="280">
        <v>0</v>
      </c>
      <c r="AQ45" s="280">
        <f t="shared" si="14"/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v>0</v>
      </c>
      <c r="AW45" s="280">
        <v>0</v>
      </c>
      <c r="AX45" s="280">
        <f t="shared" si="15"/>
        <v>0</v>
      </c>
      <c r="AY45" s="280">
        <f t="shared" si="16"/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v>0</v>
      </c>
      <c r="BE45" s="280">
        <v>0</v>
      </c>
      <c r="BF45" s="280">
        <f t="shared" si="17"/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v>0</v>
      </c>
      <c r="BM45" s="280">
        <f t="shared" si="18"/>
        <v>0</v>
      </c>
      <c r="BN45" s="280">
        <f t="shared" si="19"/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f t="shared" si="20"/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21"/>
        <v>0</v>
      </c>
      <c r="CC45" s="280">
        <f t="shared" si="22"/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23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f t="shared" si="24"/>
        <v>234</v>
      </c>
      <c r="CR45" s="280">
        <f t="shared" si="25"/>
        <v>0</v>
      </c>
      <c r="CS45" s="280">
        <v>0</v>
      </c>
      <c r="CT45" s="280">
        <v>0</v>
      </c>
      <c r="CU45" s="280">
        <v>0</v>
      </c>
      <c r="CV45" s="280">
        <v>0</v>
      </c>
      <c r="CW45" s="280">
        <v>0</v>
      </c>
      <c r="CX45" s="280">
        <v>0</v>
      </c>
      <c r="CY45" s="280">
        <f t="shared" si="26"/>
        <v>234</v>
      </c>
      <c r="CZ45" s="280">
        <v>0</v>
      </c>
      <c r="DA45" s="280">
        <v>0</v>
      </c>
      <c r="DB45" s="280">
        <v>0</v>
      </c>
      <c r="DC45" s="280">
        <v>234</v>
      </c>
      <c r="DD45" s="280">
        <v>0</v>
      </c>
      <c r="DE45" s="280">
        <v>0</v>
      </c>
      <c r="DF45" s="280">
        <f t="shared" si="27"/>
        <v>0</v>
      </c>
      <c r="DG45" s="280">
        <f t="shared" si="28"/>
        <v>0</v>
      </c>
      <c r="DH45" s="280">
        <v>0</v>
      </c>
      <c r="DI45" s="280">
        <v>0</v>
      </c>
      <c r="DJ45" s="280">
        <v>0</v>
      </c>
      <c r="DK45" s="280">
        <v>0</v>
      </c>
      <c r="DL45" s="280">
        <v>0</v>
      </c>
      <c r="DM45" s="280">
        <v>0</v>
      </c>
      <c r="DN45" s="280">
        <f t="shared" si="29"/>
        <v>0</v>
      </c>
      <c r="DO45" s="280">
        <v>0</v>
      </c>
      <c r="DP45" s="280">
        <v>0</v>
      </c>
      <c r="DQ45" s="280">
        <v>0</v>
      </c>
      <c r="DR45" s="280">
        <v>0</v>
      </c>
      <c r="DS45" s="280">
        <v>0</v>
      </c>
      <c r="DT45" s="280">
        <v>0</v>
      </c>
      <c r="DU45" s="280">
        <f t="shared" si="30"/>
        <v>0</v>
      </c>
      <c r="DV45" s="280">
        <v>0</v>
      </c>
      <c r="DW45" s="280">
        <v>0</v>
      </c>
      <c r="DX45" s="280">
        <v>0</v>
      </c>
      <c r="DY45" s="280">
        <v>0</v>
      </c>
      <c r="DZ45" s="280">
        <f t="shared" si="31"/>
        <v>0</v>
      </c>
      <c r="EA45" s="280">
        <f t="shared" si="32"/>
        <v>0</v>
      </c>
      <c r="EB45" s="280">
        <v>0</v>
      </c>
      <c r="EC45" s="280">
        <v>0</v>
      </c>
      <c r="ED45" s="280">
        <v>0</v>
      </c>
      <c r="EE45" s="280">
        <v>0</v>
      </c>
      <c r="EF45" s="280">
        <v>0</v>
      </c>
      <c r="EG45" s="280">
        <v>0</v>
      </c>
      <c r="EH45" s="280">
        <f t="shared" si="33"/>
        <v>0</v>
      </c>
      <c r="EI45" s="280">
        <v>0</v>
      </c>
      <c r="EJ45" s="280">
        <v>0</v>
      </c>
      <c r="EK45" s="280">
        <v>0</v>
      </c>
      <c r="EL45" s="280">
        <v>0</v>
      </c>
      <c r="EM45" s="280">
        <v>0</v>
      </c>
      <c r="EN45" s="280">
        <v>0</v>
      </c>
    </row>
    <row r="46" spans="1:144" ht="12" customHeight="1">
      <c r="A46" s="282" t="s">
        <v>193</v>
      </c>
      <c r="B46" s="283" t="s">
        <v>587</v>
      </c>
      <c r="C46" s="282" t="s">
        <v>634</v>
      </c>
      <c r="D46" s="280">
        <f t="shared" si="5"/>
        <v>1957</v>
      </c>
      <c r="E46" s="280">
        <f t="shared" si="6"/>
        <v>1838</v>
      </c>
      <c r="F46" s="280">
        <f t="shared" si="7"/>
        <v>1617</v>
      </c>
      <c r="G46" s="280">
        <v>0</v>
      </c>
      <c r="H46" s="280">
        <v>1617</v>
      </c>
      <c r="I46" s="280">
        <v>0</v>
      </c>
      <c r="J46" s="280">
        <v>0</v>
      </c>
      <c r="K46" s="280">
        <v>0</v>
      </c>
      <c r="L46" s="280">
        <v>0</v>
      </c>
      <c r="M46" s="280">
        <f t="shared" si="8"/>
        <v>221</v>
      </c>
      <c r="N46" s="280">
        <v>0</v>
      </c>
      <c r="O46" s="280">
        <v>221</v>
      </c>
      <c r="P46" s="280">
        <v>0</v>
      </c>
      <c r="Q46" s="280">
        <v>0</v>
      </c>
      <c r="R46" s="280">
        <v>0</v>
      </c>
      <c r="S46" s="280">
        <v>0</v>
      </c>
      <c r="T46" s="280">
        <f t="shared" si="9"/>
        <v>114</v>
      </c>
      <c r="U46" s="280">
        <f t="shared" si="10"/>
        <v>90</v>
      </c>
      <c r="V46" s="280">
        <v>0</v>
      </c>
      <c r="W46" s="280">
        <v>0</v>
      </c>
      <c r="X46" s="280">
        <v>83</v>
      </c>
      <c r="Y46" s="280">
        <v>0</v>
      </c>
      <c r="Z46" s="280">
        <v>1</v>
      </c>
      <c r="AA46" s="280">
        <v>6</v>
      </c>
      <c r="AB46" s="280">
        <f t="shared" si="11"/>
        <v>24</v>
      </c>
      <c r="AC46" s="280">
        <v>0</v>
      </c>
      <c r="AD46" s="280">
        <v>0</v>
      </c>
      <c r="AE46" s="280">
        <v>18</v>
      </c>
      <c r="AF46" s="280">
        <v>0</v>
      </c>
      <c r="AG46" s="280">
        <v>0</v>
      </c>
      <c r="AH46" s="280">
        <v>6</v>
      </c>
      <c r="AI46" s="280">
        <f t="shared" si="12"/>
        <v>0</v>
      </c>
      <c r="AJ46" s="280">
        <f t="shared" si="13"/>
        <v>0</v>
      </c>
      <c r="AK46" s="280">
        <v>0</v>
      </c>
      <c r="AL46" s="280">
        <v>0</v>
      </c>
      <c r="AM46" s="280">
        <v>0</v>
      </c>
      <c r="AN46" s="280">
        <v>0</v>
      </c>
      <c r="AO46" s="280">
        <v>0</v>
      </c>
      <c r="AP46" s="280">
        <v>0</v>
      </c>
      <c r="AQ46" s="280">
        <f t="shared" si="14"/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v>0</v>
      </c>
      <c r="AW46" s="280">
        <v>0</v>
      </c>
      <c r="AX46" s="280">
        <f t="shared" si="15"/>
        <v>0</v>
      </c>
      <c r="AY46" s="280">
        <f t="shared" si="16"/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v>0</v>
      </c>
      <c r="BE46" s="280">
        <v>0</v>
      </c>
      <c r="BF46" s="280">
        <f t="shared" si="17"/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v>0</v>
      </c>
      <c r="BM46" s="280">
        <f t="shared" si="18"/>
        <v>0</v>
      </c>
      <c r="BN46" s="280">
        <f t="shared" si="19"/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f t="shared" si="20"/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21"/>
        <v>0</v>
      </c>
      <c r="CC46" s="280">
        <f t="shared" si="22"/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23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f t="shared" si="24"/>
        <v>5</v>
      </c>
      <c r="CR46" s="280">
        <f t="shared" si="25"/>
        <v>0</v>
      </c>
      <c r="CS46" s="280">
        <v>0</v>
      </c>
      <c r="CT46" s="280">
        <v>0</v>
      </c>
      <c r="CU46" s="280">
        <v>0</v>
      </c>
      <c r="CV46" s="280">
        <v>0</v>
      </c>
      <c r="CW46" s="280">
        <v>0</v>
      </c>
      <c r="CX46" s="280">
        <v>0</v>
      </c>
      <c r="CY46" s="280">
        <f t="shared" si="26"/>
        <v>5</v>
      </c>
      <c r="CZ46" s="280">
        <v>0</v>
      </c>
      <c r="DA46" s="280">
        <v>0</v>
      </c>
      <c r="DB46" s="280">
        <v>0</v>
      </c>
      <c r="DC46" s="280">
        <v>5</v>
      </c>
      <c r="DD46" s="280">
        <v>0</v>
      </c>
      <c r="DE46" s="280">
        <v>0</v>
      </c>
      <c r="DF46" s="280">
        <f t="shared" si="27"/>
        <v>0</v>
      </c>
      <c r="DG46" s="280">
        <f t="shared" si="28"/>
        <v>0</v>
      </c>
      <c r="DH46" s="280">
        <v>0</v>
      </c>
      <c r="DI46" s="280">
        <v>0</v>
      </c>
      <c r="DJ46" s="280">
        <v>0</v>
      </c>
      <c r="DK46" s="280">
        <v>0</v>
      </c>
      <c r="DL46" s="280">
        <v>0</v>
      </c>
      <c r="DM46" s="280">
        <v>0</v>
      </c>
      <c r="DN46" s="280">
        <f t="shared" si="29"/>
        <v>0</v>
      </c>
      <c r="DO46" s="280">
        <v>0</v>
      </c>
      <c r="DP46" s="280">
        <v>0</v>
      </c>
      <c r="DQ46" s="280">
        <v>0</v>
      </c>
      <c r="DR46" s="280">
        <v>0</v>
      </c>
      <c r="DS46" s="280">
        <v>0</v>
      </c>
      <c r="DT46" s="280">
        <v>0</v>
      </c>
      <c r="DU46" s="280">
        <f t="shared" si="30"/>
        <v>0</v>
      </c>
      <c r="DV46" s="280">
        <v>0</v>
      </c>
      <c r="DW46" s="280">
        <v>0</v>
      </c>
      <c r="DX46" s="280">
        <v>0</v>
      </c>
      <c r="DY46" s="280">
        <v>0</v>
      </c>
      <c r="DZ46" s="280">
        <f t="shared" si="31"/>
        <v>0</v>
      </c>
      <c r="EA46" s="280">
        <f t="shared" si="32"/>
        <v>0</v>
      </c>
      <c r="EB46" s="280">
        <v>0</v>
      </c>
      <c r="EC46" s="280">
        <v>0</v>
      </c>
      <c r="ED46" s="280">
        <v>0</v>
      </c>
      <c r="EE46" s="280">
        <v>0</v>
      </c>
      <c r="EF46" s="280">
        <v>0</v>
      </c>
      <c r="EG46" s="280">
        <v>0</v>
      </c>
      <c r="EH46" s="280">
        <f t="shared" si="33"/>
        <v>0</v>
      </c>
      <c r="EI46" s="280">
        <v>0</v>
      </c>
      <c r="EJ46" s="280">
        <v>0</v>
      </c>
      <c r="EK46" s="280">
        <v>0</v>
      </c>
      <c r="EL46" s="280">
        <v>0</v>
      </c>
      <c r="EM46" s="280">
        <v>0</v>
      </c>
      <c r="EN46" s="280">
        <v>0</v>
      </c>
    </row>
    <row r="47" spans="1:144" ht="12" customHeight="1">
      <c r="A47" s="282" t="s">
        <v>193</v>
      </c>
      <c r="B47" s="283" t="s">
        <v>588</v>
      </c>
      <c r="C47" s="282" t="s">
        <v>635</v>
      </c>
      <c r="D47" s="280">
        <f t="shared" si="5"/>
        <v>805</v>
      </c>
      <c r="E47" s="280">
        <f t="shared" si="6"/>
        <v>541</v>
      </c>
      <c r="F47" s="280">
        <f t="shared" si="7"/>
        <v>495</v>
      </c>
      <c r="G47" s="280">
        <v>0</v>
      </c>
      <c r="H47" s="280">
        <v>495</v>
      </c>
      <c r="I47" s="280">
        <v>0</v>
      </c>
      <c r="J47" s="280">
        <v>0</v>
      </c>
      <c r="K47" s="280">
        <v>0</v>
      </c>
      <c r="L47" s="280">
        <v>0</v>
      </c>
      <c r="M47" s="280">
        <f t="shared" si="8"/>
        <v>46</v>
      </c>
      <c r="N47" s="280">
        <v>0</v>
      </c>
      <c r="O47" s="280">
        <v>45</v>
      </c>
      <c r="P47" s="280">
        <v>0</v>
      </c>
      <c r="Q47" s="280">
        <v>0</v>
      </c>
      <c r="R47" s="280">
        <v>0</v>
      </c>
      <c r="S47" s="280">
        <v>1</v>
      </c>
      <c r="T47" s="280">
        <f t="shared" si="9"/>
        <v>41</v>
      </c>
      <c r="U47" s="280">
        <f t="shared" si="10"/>
        <v>33</v>
      </c>
      <c r="V47" s="280">
        <v>0</v>
      </c>
      <c r="W47" s="280">
        <v>0</v>
      </c>
      <c r="X47" s="280">
        <v>33</v>
      </c>
      <c r="Y47" s="280">
        <v>0</v>
      </c>
      <c r="Z47" s="280">
        <v>0</v>
      </c>
      <c r="AA47" s="280">
        <v>0</v>
      </c>
      <c r="AB47" s="280">
        <f t="shared" si="11"/>
        <v>8</v>
      </c>
      <c r="AC47" s="280">
        <v>0</v>
      </c>
      <c r="AD47" s="280">
        <v>0</v>
      </c>
      <c r="AE47" s="280">
        <v>8</v>
      </c>
      <c r="AF47" s="280">
        <v>0</v>
      </c>
      <c r="AG47" s="280">
        <v>0</v>
      </c>
      <c r="AH47" s="280">
        <v>0</v>
      </c>
      <c r="AI47" s="280">
        <f t="shared" si="12"/>
        <v>0</v>
      </c>
      <c r="AJ47" s="280">
        <f t="shared" si="13"/>
        <v>0</v>
      </c>
      <c r="AK47" s="280">
        <v>0</v>
      </c>
      <c r="AL47" s="280">
        <v>0</v>
      </c>
      <c r="AM47" s="280">
        <v>0</v>
      </c>
      <c r="AN47" s="280">
        <v>0</v>
      </c>
      <c r="AO47" s="280">
        <v>0</v>
      </c>
      <c r="AP47" s="280">
        <v>0</v>
      </c>
      <c r="AQ47" s="280">
        <f t="shared" si="14"/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v>0</v>
      </c>
      <c r="AW47" s="280">
        <v>0</v>
      </c>
      <c r="AX47" s="280">
        <f t="shared" si="15"/>
        <v>0</v>
      </c>
      <c r="AY47" s="280">
        <f t="shared" si="16"/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v>0</v>
      </c>
      <c r="BE47" s="280">
        <v>0</v>
      </c>
      <c r="BF47" s="280">
        <f t="shared" si="17"/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v>0</v>
      </c>
      <c r="BM47" s="280">
        <f t="shared" si="18"/>
        <v>0</v>
      </c>
      <c r="BN47" s="280">
        <f t="shared" si="19"/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f t="shared" si="20"/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21"/>
        <v>0</v>
      </c>
      <c r="CC47" s="280">
        <f t="shared" si="22"/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23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f t="shared" si="24"/>
        <v>223</v>
      </c>
      <c r="CR47" s="280">
        <f t="shared" si="25"/>
        <v>212</v>
      </c>
      <c r="CS47" s="280">
        <v>0</v>
      </c>
      <c r="CT47" s="280">
        <v>0</v>
      </c>
      <c r="CU47" s="280">
        <v>0</v>
      </c>
      <c r="CV47" s="280">
        <v>212</v>
      </c>
      <c r="CW47" s="280">
        <v>0</v>
      </c>
      <c r="CX47" s="280">
        <v>0</v>
      </c>
      <c r="CY47" s="280">
        <f t="shared" si="26"/>
        <v>11</v>
      </c>
      <c r="CZ47" s="280">
        <v>0</v>
      </c>
      <c r="DA47" s="280">
        <v>0</v>
      </c>
      <c r="DB47" s="280">
        <v>8</v>
      </c>
      <c r="DC47" s="280">
        <v>3</v>
      </c>
      <c r="DD47" s="280">
        <v>0</v>
      </c>
      <c r="DE47" s="280">
        <v>0</v>
      </c>
      <c r="DF47" s="280">
        <f t="shared" si="27"/>
        <v>0</v>
      </c>
      <c r="DG47" s="280">
        <f t="shared" si="28"/>
        <v>0</v>
      </c>
      <c r="DH47" s="280">
        <v>0</v>
      </c>
      <c r="DI47" s="280">
        <v>0</v>
      </c>
      <c r="DJ47" s="280">
        <v>0</v>
      </c>
      <c r="DK47" s="280">
        <v>0</v>
      </c>
      <c r="DL47" s="280">
        <v>0</v>
      </c>
      <c r="DM47" s="280">
        <v>0</v>
      </c>
      <c r="DN47" s="280">
        <f t="shared" si="29"/>
        <v>0</v>
      </c>
      <c r="DO47" s="280">
        <v>0</v>
      </c>
      <c r="DP47" s="280">
        <v>0</v>
      </c>
      <c r="DQ47" s="280">
        <v>0</v>
      </c>
      <c r="DR47" s="280">
        <v>0</v>
      </c>
      <c r="DS47" s="280">
        <v>0</v>
      </c>
      <c r="DT47" s="280">
        <v>0</v>
      </c>
      <c r="DU47" s="280">
        <f t="shared" si="30"/>
        <v>0</v>
      </c>
      <c r="DV47" s="280">
        <v>0</v>
      </c>
      <c r="DW47" s="280">
        <v>0</v>
      </c>
      <c r="DX47" s="280">
        <v>0</v>
      </c>
      <c r="DY47" s="280">
        <v>0</v>
      </c>
      <c r="DZ47" s="280">
        <f t="shared" si="31"/>
        <v>0</v>
      </c>
      <c r="EA47" s="280">
        <f t="shared" si="32"/>
        <v>0</v>
      </c>
      <c r="EB47" s="280">
        <v>0</v>
      </c>
      <c r="EC47" s="280">
        <v>0</v>
      </c>
      <c r="ED47" s="280">
        <v>0</v>
      </c>
      <c r="EE47" s="280">
        <v>0</v>
      </c>
      <c r="EF47" s="280">
        <v>0</v>
      </c>
      <c r="EG47" s="280">
        <v>0</v>
      </c>
      <c r="EH47" s="280">
        <f t="shared" si="33"/>
        <v>0</v>
      </c>
      <c r="EI47" s="280">
        <v>0</v>
      </c>
      <c r="EJ47" s="280">
        <v>0</v>
      </c>
      <c r="EK47" s="280">
        <v>0</v>
      </c>
      <c r="EL47" s="280">
        <v>0</v>
      </c>
      <c r="EM47" s="280">
        <v>0</v>
      </c>
      <c r="EN47" s="280">
        <v>0</v>
      </c>
    </row>
    <row r="48" spans="1:144" ht="12" customHeight="1">
      <c r="A48" s="282" t="s">
        <v>193</v>
      </c>
      <c r="B48" s="283" t="s">
        <v>589</v>
      </c>
      <c r="C48" s="282" t="s">
        <v>636</v>
      </c>
      <c r="D48" s="280">
        <f t="shared" si="5"/>
        <v>359</v>
      </c>
      <c r="E48" s="280">
        <f t="shared" si="6"/>
        <v>252</v>
      </c>
      <c r="F48" s="280">
        <f t="shared" si="7"/>
        <v>240</v>
      </c>
      <c r="G48" s="280">
        <v>0</v>
      </c>
      <c r="H48" s="280">
        <v>240</v>
      </c>
      <c r="I48" s="280">
        <v>0</v>
      </c>
      <c r="J48" s="280">
        <v>0</v>
      </c>
      <c r="K48" s="280">
        <v>0</v>
      </c>
      <c r="L48" s="280">
        <v>0</v>
      </c>
      <c r="M48" s="280">
        <f t="shared" si="8"/>
        <v>12</v>
      </c>
      <c r="N48" s="280">
        <v>0</v>
      </c>
      <c r="O48" s="280">
        <v>12</v>
      </c>
      <c r="P48" s="280">
        <v>0</v>
      </c>
      <c r="Q48" s="280">
        <v>0</v>
      </c>
      <c r="R48" s="280">
        <v>0</v>
      </c>
      <c r="S48" s="280">
        <v>0</v>
      </c>
      <c r="T48" s="280">
        <f t="shared" si="9"/>
        <v>31</v>
      </c>
      <c r="U48" s="280">
        <f t="shared" si="10"/>
        <v>26</v>
      </c>
      <c r="V48" s="280">
        <v>0</v>
      </c>
      <c r="W48" s="280">
        <v>0</v>
      </c>
      <c r="X48" s="280">
        <v>25</v>
      </c>
      <c r="Y48" s="280">
        <v>0</v>
      </c>
      <c r="Z48" s="280">
        <v>1</v>
      </c>
      <c r="AA48" s="280">
        <v>0</v>
      </c>
      <c r="AB48" s="280">
        <f t="shared" si="11"/>
        <v>5</v>
      </c>
      <c r="AC48" s="280">
        <v>0</v>
      </c>
      <c r="AD48" s="280">
        <v>0</v>
      </c>
      <c r="AE48" s="280">
        <v>4</v>
      </c>
      <c r="AF48" s="280">
        <v>0</v>
      </c>
      <c r="AG48" s="280">
        <v>0</v>
      </c>
      <c r="AH48" s="280">
        <v>1</v>
      </c>
      <c r="AI48" s="280">
        <f t="shared" si="12"/>
        <v>0</v>
      </c>
      <c r="AJ48" s="280">
        <f t="shared" si="13"/>
        <v>0</v>
      </c>
      <c r="AK48" s="280">
        <v>0</v>
      </c>
      <c r="AL48" s="280">
        <v>0</v>
      </c>
      <c r="AM48" s="280">
        <v>0</v>
      </c>
      <c r="AN48" s="280">
        <v>0</v>
      </c>
      <c r="AO48" s="280">
        <v>0</v>
      </c>
      <c r="AP48" s="280">
        <v>0</v>
      </c>
      <c r="AQ48" s="280">
        <f t="shared" si="14"/>
        <v>0</v>
      </c>
      <c r="AR48" s="280">
        <v>0</v>
      </c>
      <c r="AS48" s="280">
        <v>0</v>
      </c>
      <c r="AT48" s="280">
        <v>0</v>
      </c>
      <c r="AU48" s="280">
        <v>0</v>
      </c>
      <c r="AV48" s="280">
        <v>0</v>
      </c>
      <c r="AW48" s="280">
        <v>0</v>
      </c>
      <c r="AX48" s="280">
        <f t="shared" si="15"/>
        <v>0</v>
      </c>
      <c r="AY48" s="280">
        <f t="shared" si="16"/>
        <v>0</v>
      </c>
      <c r="AZ48" s="280">
        <v>0</v>
      </c>
      <c r="BA48" s="280">
        <v>0</v>
      </c>
      <c r="BB48" s="280">
        <v>0</v>
      </c>
      <c r="BC48" s="280">
        <v>0</v>
      </c>
      <c r="BD48" s="280">
        <v>0</v>
      </c>
      <c r="BE48" s="280">
        <v>0</v>
      </c>
      <c r="BF48" s="280">
        <f t="shared" si="17"/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v>0</v>
      </c>
      <c r="BL48" s="280">
        <v>0</v>
      </c>
      <c r="BM48" s="280">
        <f t="shared" si="18"/>
        <v>0</v>
      </c>
      <c r="BN48" s="280">
        <f t="shared" si="19"/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v>0</v>
      </c>
      <c r="BU48" s="280">
        <f t="shared" si="20"/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0</v>
      </c>
      <c r="CA48" s="280">
        <v>0</v>
      </c>
      <c r="CB48" s="280">
        <f t="shared" si="21"/>
        <v>0</v>
      </c>
      <c r="CC48" s="280">
        <f t="shared" si="22"/>
        <v>0</v>
      </c>
      <c r="CD48" s="280">
        <v>0</v>
      </c>
      <c r="CE48" s="280">
        <v>0</v>
      </c>
      <c r="CF48" s="280">
        <v>0</v>
      </c>
      <c r="CG48" s="280">
        <v>0</v>
      </c>
      <c r="CH48" s="280">
        <v>0</v>
      </c>
      <c r="CI48" s="280">
        <v>0</v>
      </c>
      <c r="CJ48" s="280">
        <f t="shared" si="23"/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f t="shared" si="24"/>
        <v>76</v>
      </c>
      <c r="CR48" s="280">
        <f t="shared" si="25"/>
        <v>74</v>
      </c>
      <c r="CS48" s="280">
        <v>0</v>
      </c>
      <c r="CT48" s="280">
        <v>0</v>
      </c>
      <c r="CU48" s="280">
        <v>0</v>
      </c>
      <c r="CV48" s="280">
        <v>74</v>
      </c>
      <c r="CW48" s="280">
        <v>0</v>
      </c>
      <c r="CX48" s="280">
        <v>0</v>
      </c>
      <c r="CY48" s="280">
        <f t="shared" si="26"/>
        <v>2</v>
      </c>
      <c r="CZ48" s="280">
        <v>0</v>
      </c>
      <c r="DA48" s="280">
        <v>0</v>
      </c>
      <c r="DB48" s="280">
        <v>0</v>
      </c>
      <c r="DC48" s="280">
        <v>2</v>
      </c>
      <c r="DD48" s="280">
        <v>0</v>
      </c>
      <c r="DE48" s="280">
        <v>0</v>
      </c>
      <c r="DF48" s="280">
        <f t="shared" si="27"/>
        <v>0</v>
      </c>
      <c r="DG48" s="280">
        <f t="shared" si="28"/>
        <v>0</v>
      </c>
      <c r="DH48" s="280">
        <v>0</v>
      </c>
      <c r="DI48" s="280">
        <v>0</v>
      </c>
      <c r="DJ48" s="280">
        <v>0</v>
      </c>
      <c r="DK48" s="280">
        <v>0</v>
      </c>
      <c r="DL48" s="280">
        <v>0</v>
      </c>
      <c r="DM48" s="280">
        <v>0</v>
      </c>
      <c r="DN48" s="280">
        <f t="shared" si="29"/>
        <v>0</v>
      </c>
      <c r="DO48" s="280">
        <v>0</v>
      </c>
      <c r="DP48" s="280">
        <v>0</v>
      </c>
      <c r="DQ48" s="280">
        <v>0</v>
      </c>
      <c r="DR48" s="280">
        <v>0</v>
      </c>
      <c r="DS48" s="280">
        <v>0</v>
      </c>
      <c r="DT48" s="280">
        <v>0</v>
      </c>
      <c r="DU48" s="280">
        <f t="shared" si="30"/>
        <v>0</v>
      </c>
      <c r="DV48" s="280">
        <v>0</v>
      </c>
      <c r="DW48" s="280">
        <v>0</v>
      </c>
      <c r="DX48" s="280">
        <v>0</v>
      </c>
      <c r="DY48" s="280">
        <v>0</v>
      </c>
      <c r="DZ48" s="280">
        <f t="shared" si="31"/>
        <v>0</v>
      </c>
      <c r="EA48" s="280">
        <f t="shared" si="32"/>
        <v>0</v>
      </c>
      <c r="EB48" s="280">
        <v>0</v>
      </c>
      <c r="EC48" s="280">
        <v>0</v>
      </c>
      <c r="ED48" s="280">
        <v>0</v>
      </c>
      <c r="EE48" s="280">
        <v>0</v>
      </c>
      <c r="EF48" s="280">
        <v>0</v>
      </c>
      <c r="EG48" s="280">
        <v>0</v>
      </c>
      <c r="EH48" s="280">
        <f t="shared" si="33"/>
        <v>0</v>
      </c>
      <c r="EI48" s="280">
        <v>0</v>
      </c>
      <c r="EJ48" s="280">
        <v>0</v>
      </c>
      <c r="EK48" s="280">
        <v>0</v>
      </c>
      <c r="EL48" s="280">
        <v>0</v>
      </c>
      <c r="EM48" s="280">
        <v>0</v>
      </c>
      <c r="EN48" s="280">
        <v>0</v>
      </c>
    </row>
    <row r="49" spans="1:144" ht="12" customHeight="1">
      <c r="A49" s="282" t="s">
        <v>193</v>
      </c>
      <c r="B49" s="283" t="s">
        <v>590</v>
      </c>
      <c r="C49" s="282" t="s">
        <v>637</v>
      </c>
      <c r="D49" s="280">
        <f t="shared" si="5"/>
        <v>956</v>
      </c>
      <c r="E49" s="280">
        <f t="shared" si="6"/>
        <v>734</v>
      </c>
      <c r="F49" s="280">
        <f t="shared" si="7"/>
        <v>585</v>
      </c>
      <c r="G49" s="280">
        <v>0</v>
      </c>
      <c r="H49" s="280">
        <v>585</v>
      </c>
      <c r="I49" s="280">
        <v>0</v>
      </c>
      <c r="J49" s="280">
        <v>0</v>
      </c>
      <c r="K49" s="280">
        <v>0</v>
      </c>
      <c r="L49" s="280">
        <v>0</v>
      </c>
      <c r="M49" s="280">
        <f t="shared" si="8"/>
        <v>149</v>
      </c>
      <c r="N49" s="280">
        <v>0</v>
      </c>
      <c r="O49" s="280">
        <v>149</v>
      </c>
      <c r="P49" s="280">
        <v>0</v>
      </c>
      <c r="Q49" s="280">
        <v>0</v>
      </c>
      <c r="R49" s="280">
        <v>0</v>
      </c>
      <c r="S49" s="280">
        <v>0</v>
      </c>
      <c r="T49" s="280">
        <f t="shared" si="9"/>
        <v>78</v>
      </c>
      <c r="U49" s="280">
        <f t="shared" si="10"/>
        <v>60</v>
      </c>
      <c r="V49" s="280">
        <v>0</v>
      </c>
      <c r="W49" s="280">
        <v>0</v>
      </c>
      <c r="X49" s="280">
        <v>60</v>
      </c>
      <c r="Y49" s="280">
        <v>0</v>
      </c>
      <c r="Z49" s="280">
        <v>0</v>
      </c>
      <c r="AA49" s="280">
        <v>0</v>
      </c>
      <c r="AB49" s="280">
        <f t="shared" si="11"/>
        <v>18</v>
      </c>
      <c r="AC49" s="280">
        <v>0</v>
      </c>
      <c r="AD49" s="280">
        <v>0</v>
      </c>
      <c r="AE49" s="280">
        <v>13</v>
      </c>
      <c r="AF49" s="280">
        <v>0</v>
      </c>
      <c r="AG49" s="280">
        <v>0</v>
      </c>
      <c r="AH49" s="280">
        <v>5</v>
      </c>
      <c r="AI49" s="280">
        <f t="shared" si="12"/>
        <v>0</v>
      </c>
      <c r="AJ49" s="280">
        <f t="shared" si="13"/>
        <v>0</v>
      </c>
      <c r="AK49" s="280">
        <v>0</v>
      </c>
      <c r="AL49" s="280">
        <v>0</v>
      </c>
      <c r="AM49" s="280">
        <v>0</v>
      </c>
      <c r="AN49" s="280">
        <v>0</v>
      </c>
      <c r="AO49" s="280">
        <v>0</v>
      </c>
      <c r="AP49" s="280">
        <v>0</v>
      </c>
      <c r="AQ49" s="280">
        <f t="shared" si="14"/>
        <v>0</v>
      </c>
      <c r="AR49" s="280">
        <v>0</v>
      </c>
      <c r="AS49" s="280">
        <v>0</v>
      </c>
      <c r="AT49" s="280">
        <v>0</v>
      </c>
      <c r="AU49" s="280">
        <v>0</v>
      </c>
      <c r="AV49" s="280">
        <v>0</v>
      </c>
      <c r="AW49" s="280">
        <v>0</v>
      </c>
      <c r="AX49" s="280">
        <f t="shared" si="15"/>
        <v>0</v>
      </c>
      <c r="AY49" s="280">
        <f t="shared" si="16"/>
        <v>0</v>
      </c>
      <c r="AZ49" s="280">
        <v>0</v>
      </c>
      <c r="BA49" s="280">
        <v>0</v>
      </c>
      <c r="BB49" s="280">
        <v>0</v>
      </c>
      <c r="BC49" s="280">
        <v>0</v>
      </c>
      <c r="BD49" s="280">
        <v>0</v>
      </c>
      <c r="BE49" s="280">
        <v>0</v>
      </c>
      <c r="BF49" s="280">
        <f t="shared" si="17"/>
        <v>0</v>
      </c>
      <c r="BG49" s="280">
        <v>0</v>
      </c>
      <c r="BH49" s="280">
        <v>0</v>
      </c>
      <c r="BI49" s="280">
        <v>0</v>
      </c>
      <c r="BJ49" s="280">
        <v>0</v>
      </c>
      <c r="BK49" s="280">
        <v>0</v>
      </c>
      <c r="BL49" s="280">
        <v>0</v>
      </c>
      <c r="BM49" s="280">
        <f t="shared" si="18"/>
        <v>0</v>
      </c>
      <c r="BN49" s="280">
        <f t="shared" si="19"/>
        <v>0</v>
      </c>
      <c r="BO49" s="280"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v>0</v>
      </c>
      <c r="BU49" s="280">
        <f t="shared" si="20"/>
        <v>0</v>
      </c>
      <c r="BV49" s="280">
        <v>0</v>
      </c>
      <c r="BW49" s="280">
        <v>0</v>
      </c>
      <c r="BX49" s="280">
        <v>0</v>
      </c>
      <c r="BY49" s="280">
        <v>0</v>
      </c>
      <c r="BZ49" s="280">
        <v>0</v>
      </c>
      <c r="CA49" s="280">
        <v>0</v>
      </c>
      <c r="CB49" s="280">
        <f t="shared" si="21"/>
        <v>0</v>
      </c>
      <c r="CC49" s="280">
        <f t="shared" si="22"/>
        <v>0</v>
      </c>
      <c r="CD49" s="280">
        <v>0</v>
      </c>
      <c r="CE49" s="280">
        <v>0</v>
      </c>
      <c r="CF49" s="280">
        <v>0</v>
      </c>
      <c r="CG49" s="280">
        <v>0</v>
      </c>
      <c r="CH49" s="280">
        <v>0</v>
      </c>
      <c r="CI49" s="280">
        <v>0</v>
      </c>
      <c r="CJ49" s="280">
        <f t="shared" si="23"/>
        <v>0</v>
      </c>
      <c r="CK49" s="280">
        <v>0</v>
      </c>
      <c r="CL49" s="280">
        <v>0</v>
      </c>
      <c r="CM49" s="280">
        <v>0</v>
      </c>
      <c r="CN49" s="280">
        <v>0</v>
      </c>
      <c r="CO49" s="280">
        <v>0</v>
      </c>
      <c r="CP49" s="280">
        <v>0</v>
      </c>
      <c r="CQ49" s="280">
        <f t="shared" si="24"/>
        <v>144</v>
      </c>
      <c r="CR49" s="280">
        <f t="shared" si="25"/>
        <v>107</v>
      </c>
      <c r="CS49" s="280">
        <v>0</v>
      </c>
      <c r="CT49" s="280">
        <v>0</v>
      </c>
      <c r="CU49" s="280">
        <v>0</v>
      </c>
      <c r="CV49" s="280">
        <v>107</v>
      </c>
      <c r="CW49" s="280">
        <v>0</v>
      </c>
      <c r="CX49" s="280">
        <v>0</v>
      </c>
      <c r="CY49" s="280">
        <f t="shared" si="26"/>
        <v>37</v>
      </c>
      <c r="CZ49" s="280">
        <v>0</v>
      </c>
      <c r="DA49" s="280">
        <v>0</v>
      </c>
      <c r="DB49" s="280">
        <v>0</v>
      </c>
      <c r="DC49" s="280">
        <v>37</v>
      </c>
      <c r="DD49" s="280">
        <v>0</v>
      </c>
      <c r="DE49" s="280">
        <v>0</v>
      </c>
      <c r="DF49" s="280">
        <f t="shared" si="27"/>
        <v>0</v>
      </c>
      <c r="DG49" s="280">
        <f t="shared" si="28"/>
        <v>0</v>
      </c>
      <c r="DH49" s="280">
        <v>0</v>
      </c>
      <c r="DI49" s="280">
        <v>0</v>
      </c>
      <c r="DJ49" s="280">
        <v>0</v>
      </c>
      <c r="DK49" s="280">
        <v>0</v>
      </c>
      <c r="DL49" s="280">
        <v>0</v>
      </c>
      <c r="DM49" s="280">
        <v>0</v>
      </c>
      <c r="DN49" s="280">
        <f t="shared" si="29"/>
        <v>0</v>
      </c>
      <c r="DO49" s="280">
        <v>0</v>
      </c>
      <c r="DP49" s="280">
        <v>0</v>
      </c>
      <c r="DQ49" s="280">
        <v>0</v>
      </c>
      <c r="DR49" s="280">
        <v>0</v>
      </c>
      <c r="DS49" s="280">
        <v>0</v>
      </c>
      <c r="DT49" s="280">
        <v>0</v>
      </c>
      <c r="DU49" s="280">
        <f t="shared" si="30"/>
        <v>0</v>
      </c>
      <c r="DV49" s="280">
        <v>0</v>
      </c>
      <c r="DW49" s="280">
        <v>0</v>
      </c>
      <c r="DX49" s="280">
        <v>0</v>
      </c>
      <c r="DY49" s="280">
        <v>0</v>
      </c>
      <c r="DZ49" s="280">
        <f t="shared" si="31"/>
        <v>0</v>
      </c>
      <c r="EA49" s="280">
        <f t="shared" si="32"/>
        <v>0</v>
      </c>
      <c r="EB49" s="280">
        <v>0</v>
      </c>
      <c r="EC49" s="280">
        <v>0</v>
      </c>
      <c r="ED49" s="280">
        <v>0</v>
      </c>
      <c r="EE49" s="280">
        <v>0</v>
      </c>
      <c r="EF49" s="280">
        <v>0</v>
      </c>
      <c r="EG49" s="280">
        <v>0</v>
      </c>
      <c r="EH49" s="280">
        <f t="shared" si="33"/>
        <v>0</v>
      </c>
      <c r="EI49" s="280">
        <v>0</v>
      </c>
      <c r="EJ49" s="280">
        <v>0</v>
      </c>
      <c r="EK49" s="280">
        <v>0</v>
      </c>
      <c r="EL49" s="280">
        <v>0</v>
      </c>
      <c r="EM49" s="280">
        <v>0</v>
      </c>
      <c r="EN49" s="280">
        <v>0</v>
      </c>
    </row>
    <row r="50" spans="1:144" ht="12" customHeight="1">
      <c r="A50" s="282" t="s">
        <v>193</v>
      </c>
      <c r="B50" s="283" t="s">
        <v>591</v>
      </c>
      <c r="C50" s="282" t="s">
        <v>638</v>
      </c>
      <c r="D50" s="280">
        <f t="shared" si="5"/>
        <v>265</v>
      </c>
      <c r="E50" s="280">
        <f t="shared" si="6"/>
        <v>202</v>
      </c>
      <c r="F50" s="280">
        <f t="shared" si="7"/>
        <v>194</v>
      </c>
      <c r="G50" s="280">
        <v>0</v>
      </c>
      <c r="H50" s="280">
        <v>194</v>
      </c>
      <c r="I50" s="280">
        <v>0</v>
      </c>
      <c r="J50" s="280">
        <v>0</v>
      </c>
      <c r="K50" s="280">
        <v>0</v>
      </c>
      <c r="L50" s="280">
        <v>0</v>
      </c>
      <c r="M50" s="280">
        <f t="shared" si="8"/>
        <v>8</v>
      </c>
      <c r="N50" s="280">
        <v>0</v>
      </c>
      <c r="O50" s="280">
        <v>8</v>
      </c>
      <c r="P50" s="280">
        <v>0</v>
      </c>
      <c r="Q50" s="280">
        <v>0</v>
      </c>
      <c r="R50" s="280">
        <v>0</v>
      </c>
      <c r="S50" s="280">
        <v>0</v>
      </c>
      <c r="T50" s="280">
        <f t="shared" si="9"/>
        <v>9</v>
      </c>
      <c r="U50" s="280">
        <f t="shared" si="10"/>
        <v>7</v>
      </c>
      <c r="V50" s="280">
        <v>0</v>
      </c>
      <c r="W50" s="280">
        <v>0</v>
      </c>
      <c r="X50" s="280">
        <v>7</v>
      </c>
      <c r="Y50" s="280">
        <v>0</v>
      </c>
      <c r="Z50" s="280">
        <v>0</v>
      </c>
      <c r="AA50" s="280">
        <v>0</v>
      </c>
      <c r="AB50" s="280">
        <f t="shared" si="11"/>
        <v>2</v>
      </c>
      <c r="AC50" s="280">
        <v>0</v>
      </c>
      <c r="AD50" s="280">
        <v>0</v>
      </c>
      <c r="AE50" s="280">
        <v>2</v>
      </c>
      <c r="AF50" s="280">
        <v>0</v>
      </c>
      <c r="AG50" s="280">
        <v>0</v>
      </c>
      <c r="AH50" s="280">
        <v>0</v>
      </c>
      <c r="AI50" s="280">
        <f t="shared" si="12"/>
        <v>0</v>
      </c>
      <c r="AJ50" s="280">
        <f t="shared" si="13"/>
        <v>0</v>
      </c>
      <c r="AK50" s="280">
        <v>0</v>
      </c>
      <c r="AL50" s="280">
        <v>0</v>
      </c>
      <c r="AM50" s="280">
        <v>0</v>
      </c>
      <c r="AN50" s="280">
        <v>0</v>
      </c>
      <c r="AO50" s="280">
        <v>0</v>
      </c>
      <c r="AP50" s="280">
        <v>0</v>
      </c>
      <c r="AQ50" s="280">
        <f t="shared" si="14"/>
        <v>0</v>
      </c>
      <c r="AR50" s="280">
        <v>0</v>
      </c>
      <c r="AS50" s="280">
        <v>0</v>
      </c>
      <c r="AT50" s="280">
        <v>0</v>
      </c>
      <c r="AU50" s="280">
        <v>0</v>
      </c>
      <c r="AV50" s="280">
        <v>0</v>
      </c>
      <c r="AW50" s="280">
        <v>0</v>
      </c>
      <c r="AX50" s="280">
        <f t="shared" si="15"/>
        <v>0</v>
      </c>
      <c r="AY50" s="280">
        <f t="shared" si="16"/>
        <v>0</v>
      </c>
      <c r="AZ50" s="280">
        <v>0</v>
      </c>
      <c r="BA50" s="280">
        <v>0</v>
      </c>
      <c r="BB50" s="280">
        <v>0</v>
      </c>
      <c r="BC50" s="280">
        <v>0</v>
      </c>
      <c r="BD50" s="280">
        <v>0</v>
      </c>
      <c r="BE50" s="280">
        <v>0</v>
      </c>
      <c r="BF50" s="280">
        <f t="shared" si="17"/>
        <v>0</v>
      </c>
      <c r="BG50" s="280">
        <v>0</v>
      </c>
      <c r="BH50" s="280">
        <v>0</v>
      </c>
      <c r="BI50" s="280">
        <v>0</v>
      </c>
      <c r="BJ50" s="280">
        <v>0</v>
      </c>
      <c r="BK50" s="280">
        <v>0</v>
      </c>
      <c r="BL50" s="280">
        <v>0</v>
      </c>
      <c r="BM50" s="280">
        <f t="shared" si="18"/>
        <v>0</v>
      </c>
      <c r="BN50" s="280">
        <f t="shared" si="19"/>
        <v>0</v>
      </c>
      <c r="BO50" s="280">
        <v>0</v>
      </c>
      <c r="BP50" s="280">
        <v>0</v>
      </c>
      <c r="BQ50" s="280">
        <v>0</v>
      </c>
      <c r="BR50" s="280">
        <v>0</v>
      </c>
      <c r="BS50" s="280">
        <v>0</v>
      </c>
      <c r="BT50" s="280">
        <v>0</v>
      </c>
      <c r="BU50" s="280">
        <f t="shared" si="20"/>
        <v>0</v>
      </c>
      <c r="BV50" s="280">
        <v>0</v>
      </c>
      <c r="BW50" s="280">
        <v>0</v>
      </c>
      <c r="BX50" s="280">
        <v>0</v>
      </c>
      <c r="BY50" s="280">
        <v>0</v>
      </c>
      <c r="BZ50" s="280">
        <v>0</v>
      </c>
      <c r="CA50" s="280">
        <v>0</v>
      </c>
      <c r="CB50" s="280">
        <f t="shared" si="21"/>
        <v>0</v>
      </c>
      <c r="CC50" s="280">
        <f t="shared" si="22"/>
        <v>0</v>
      </c>
      <c r="CD50" s="280">
        <v>0</v>
      </c>
      <c r="CE50" s="280">
        <v>0</v>
      </c>
      <c r="CF50" s="280">
        <v>0</v>
      </c>
      <c r="CG50" s="280">
        <v>0</v>
      </c>
      <c r="CH50" s="280">
        <v>0</v>
      </c>
      <c r="CI50" s="280">
        <v>0</v>
      </c>
      <c r="CJ50" s="280">
        <f t="shared" si="23"/>
        <v>0</v>
      </c>
      <c r="CK50" s="280">
        <v>0</v>
      </c>
      <c r="CL50" s="280">
        <v>0</v>
      </c>
      <c r="CM50" s="280">
        <v>0</v>
      </c>
      <c r="CN50" s="280">
        <v>0</v>
      </c>
      <c r="CO50" s="280">
        <v>0</v>
      </c>
      <c r="CP50" s="280">
        <v>0</v>
      </c>
      <c r="CQ50" s="280">
        <f t="shared" si="24"/>
        <v>54</v>
      </c>
      <c r="CR50" s="280">
        <f t="shared" si="25"/>
        <v>52</v>
      </c>
      <c r="CS50" s="280">
        <v>0</v>
      </c>
      <c r="CT50" s="280">
        <v>0</v>
      </c>
      <c r="CU50" s="280">
        <v>0</v>
      </c>
      <c r="CV50" s="280">
        <v>52</v>
      </c>
      <c r="CW50" s="280">
        <v>0</v>
      </c>
      <c r="CX50" s="280">
        <v>0</v>
      </c>
      <c r="CY50" s="280">
        <f t="shared" si="26"/>
        <v>2</v>
      </c>
      <c r="CZ50" s="280">
        <v>0</v>
      </c>
      <c r="DA50" s="280">
        <v>0</v>
      </c>
      <c r="DB50" s="280">
        <v>0</v>
      </c>
      <c r="DC50" s="280">
        <v>2</v>
      </c>
      <c r="DD50" s="280">
        <v>0</v>
      </c>
      <c r="DE50" s="280">
        <v>0</v>
      </c>
      <c r="DF50" s="280">
        <f t="shared" si="27"/>
        <v>0</v>
      </c>
      <c r="DG50" s="280">
        <f t="shared" si="28"/>
        <v>0</v>
      </c>
      <c r="DH50" s="280">
        <v>0</v>
      </c>
      <c r="DI50" s="280">
        <v>0</v>
      </c>
      <c r="DJ50" s="280">
        <v>0</v>
      </c>
      <c r="DK50" s="280">
        <v>0</v>
      </c>
      <c r="DL50" s="280">
        <v>0</v>
      </c>
      <c r="DM50" s="280">
        <v>0</v>
      </c>
      <c r="DN50" s="280">
        <f t="shared" si="29"/>
        <v>0</v>
      </c>
      <c r="DO50" s="280">
        <v>0</v>
      </c>
      <c r="DP50" s="280">
        <v>0</v>
      </c>
      <c r="DQ50" s="280">
        <v>0</v>
      </c>
      <c r="DR50" s="280">
        <v>0</v>
      </c>
      <c r="DS50" s="280">
        <v>0</v>
      </c>
      <c r="DT50" s="280">
        <v>0</v>
      </c>
      <c r="DU50" s="280">
        <f t="shared" si="30"/>
        <v>0</v>
      </c>
      <c r="DV50" s="280">
        <v>0</v>
      </c>
      <c r="DW50" s="280">
        <v>0</v>
      </c>
      <c r="DX50" s="280">
        <v>0</v>
      </c>
      <c r="DY50" s="280">
        <v>0</v>
      </c>
      <c r="DZ50" s="280">
        <f t="shared" si="31"/>
        <v>0</v>
      </c>
      <c r="EA50" s="280">
        <f t="shared" si="32"/>
        <v>0</v>
      </c>
      <c r="EB50" s="280">
        <v>0</v>
      </c>
      <c r="EC50" s="280">
        <v>0</v>
      </c>
      <c r="ED50" s="280">
        <v>0</v>
      </c>
      <c r="EE50" s="280">
        <v>0</v>
      </c>
      <c r="EF50" s="280">
        <v>0</v>
      </c>
      <c r="EG50" s="280">
        <v>0</v>
      </c>
      <c r="EH50" s="280">
        <f t="shared" si="33"/>
        <v>0</v>
      </c>
      <c r="EI50" s="280">
        <v>0</v>
      </c>
      <c r="EJ50" s="280">
        <v>0</v>
      </c>
      <c r="EK50" s="280">
        <v>0</v>
      </c>
      <c r="EL50" s="280">
        <v>0</v>
      </c>
      <c r="EM50" s="280">
        <v>0</v>
      </c>
      <c r="EN50" s="280">
        <v>0</v>
      </c>
    </row>
    <row r="51" spans="1:144" ht="12" customHeight="1">
      <c r="A51" s="282" t="s">
        <v>193</v>
      </c>
      <c r="B51" s="283" t="s">
        <v>592</v>
      </c>
      <c r="C51" s="282" t="s">
        <v>639</v>
      </c>
      <c r="D51" s="280">
        <f t="shared" si="5"/>
        <v>660</v>
      </c>
      <c r="E51" s="280">
        <f t="shared" si="6"/>
        <v>510</v>
      </c>
      <c r="F51" s="280">
        <f t="shared" si="7"/>
        <v>425</v>
      </c>
      <c r="G51" s="280">
        <v>0</v>
      </c>
      <c r="H51" s="280">
        <v>425</v>
      </c>
      <c r="I51" s="280">
        <v>0</v>
      </c>
      <c r="J51" s="280">
        <v>0</v>
      </c>
      <c r="K51" s="280">
        <v>0</v>
      </c>
      <c r="L51" s="280">
        <v>0</v>
      </c>
      <c r="M51" s="280">
        <f t="shared" si="8"/>
        <v>85</v>
      </c>
      <c r="N51" s="280">
        <v>0</v>
      </c>
      <c r="O51" s="280">
        <v>85</v>
      </c>
      <c r="P51" s="280">
        <v>0</v>
      </c>
      <c r="Q51" s="280">
        <v>0</v>
      </c>
      <c r="R51" s="280">
        <v>0</v>
      </c>
      <c r="S51" s="280">
        <v>0</v>
      </c>
      <c r="T51" s="280">
        <f t="shared" si="9"/>
        <v>39</v>
      </c>
      <c r="U51" s="280">
        <f t="shared" si="10"/>
        <v>24</v>
      </c>
      <c r="V51" s="280">
        <v>0</v>
      </c>
      <c r="W51" s="280">
        <v>0</v>
      </c>
      <c r="X51" s="280">
        <v>22</v>
      </c>
      <c r="Y51" s="280">
        <v>0</v>
      </c>
      <c r="Z51" s="280">
        <v>0</v>
      </c>
      <c r="AA51" s="280">
        <v>2</v>
      </c>
      <c r="AB51" s="280">
        <f t="shared" si="11"/>
        <v>15</v>
      </c>
      <c r="AC51" s="280">
        <v>0</v>
      </c>
      <c r="AD51" s="280">
        <v>15</v>
      </c>
      <c r="AE51" s="280">
        <v>0</v>
      </c>
      <c r="AF51" s="280">
        <v>0</v>
      </c>
      <c r="AG51" s="280">
        <v>0</v>
      </c>
      <c r="AH51" s="280">
        <v>0</v>
      </c>
      <c r="AI51" s="280">
        <f t="shared" si="12"/>
        <v>0</v>
      </c>
      <c r="AJ51" s="280">
        <f t="shared" si="13"/>
        <v>0</v>
      </c>
      <c r="AK51" s="280">
        <v>0</v>
      </c>
      <c r="AL51" s="280">
        <v>0</v>
      </c>
      <c r="AM51" s="280">
        <v>0</v>
      </c>
      <c r="AN51" s="280">
        <v>0</v>
      </c>
      <c r="AO51" s="280">
        <v>0</v>
      </c>
      <c r="AP51" s="280">
        <v>0</v>
      </c>
      <c r="AQ51" s="280">
        <f t="shared" si="14"/>
        <v>0</v>
      </c>
      <c r="AR51" s="280">
        <v>0</v>
      </c>
      <c r="AS51" s="280">
        <v>0</v>
      </c>
      <c r="AT51" s="280">
        <v>0</v>
      </c>
      <c r="AU51" s="280">
        <v>0</v>
      </c>
      <c r="AV51" s="280">
        <v>0</v>
      </c>
      <c r="AW51" s="280">
        <v>0</v>
      </c>
      <c r="AX51" s="280">
        <f t="shared" si="15"/>
        <v>0</v>
      </c>
      <c r="AY51" s="280">
        <f t="shared" si="16"/>
        <v>0</v>
      </c>
      <c r="AZ51" s="280">
        <v>0</v>
      </c>
      <c r="BA51" s="280">
        <v>0</v>
      </c>
      <c r="BB51" s="280">
        <v>0</v>
      </c>
      <c r="BC51" s="280">
        <v>0</v>
      </c>
      <c r="BD51" s="280">
        <v>0</v>
      </c>
      <c r="BE51" s="280">
        <v>0</v>
      </c>
      <c r="BF51" s="280">
        <f t="shared" si="17"/>
        <v>0</v>
      </c>
      <c r="BG51" s="280">
        <v>0</v>
      </c>
      <c r="BH51" s="280">
        <v>0</v>
      </c>
      <c r="BI51" s="280">
        <v>0</v>
      </c>
      <c r="BJ51" s="280">
        <v>0</v>
      </c>
      <c r="BK51" s="280">
        <v>0</v>
      </c>
      <c r="BL51" s="280">
        <v>0</v>
      </c>
      <c r="BM51" s="280">
        <f t="shared" si="18"/>
        <v>0</v>
      </c>
      <c r="BN51" s="280">
        <f t="shared" si="19"/>
        <v>0</v>
      </c>
      <c r="BO51" s="280">
        <v>0</v>
      </c>
      <c r="BP51" s="280">
        <v>0</v>
      </c>
      <c r="BQ51" s="280">
        <v>0</v>
      </c>
      <c r="BR51" s="280">
        <v>0</v>
      </c>
      <c r="BS51" s="280">
        <v>0</v>
      </c>
      <c r="BT51" s="280">
        <v>0</v>
      </c>
      <c r="BU51" s="280">
        <f t="shared" si="20"/>
        <v>0</v>
      </c>
      <c r="BV51" s="280">
        <v>0</v>
      </c>
      <c r="BW51" s="280">
        <v>0</v>
      </c>
      <c r="BX51" s="280">
        <v>0</v>
      </c>
      <c r="BY51" s="280">
        <v>0</v>
      </c>
      <c r="BZ51" s="280">
        <v>0</v>
      </c>
      <c r="CA51" s="280">
        <v>0</v>
      </c>
      <c r="CB51" s="280">
        <f t="shared" si="21"/>
        <v>0</v>
      </c>
      <c r="CC51" s="280">
        <f t="shared" si="22"/>
        <v>0</v>
      </c>
      <c r="CD51" s="280">
        <v>0</v>
      </c>
      <c r="CE51" s="280">
        <v>0</v>
      </c>
      <c r="CF51" s="280">
        <v>0</v>
      </c>
      <c r="CG51" s="280">
        <v>0</v>
      </c>
      <c r="CH51" s="280">
        <v>0</v>
      </c>
      <c r="CI51" s="280">
        <v>0</v>
      </c>
      <c r="CJ51" s="280">
        <f t="shared" si="23"/>
        <v>0</v>
      </c>
      <c r="CK51" s="280">
        <v>0</v>
      </c>
      <c r="CL51" s="280">
        <v>0</v>
      </c>
      <c r="CM51" s="280">
        <v>0</v>
      </c>
      <c r="CN51" s="280">
        <v>0</v>
      </c>
      <c r="CO51" s="280">
        <v>0</v>
      </c>
      <c r="CP51" s="280">
        <v>0</v>
      </c>
      <c r="CQ51" s="280">
        <f t="shared" si="24"/>
        <v>111</v>
      </c>
      <c r="CR51" s="280">
        <f t="shared" si="25"/>
        <v>102</v>
      </c>
      <c r="CS51" s="280">
        <v>0</v>
      </c>
      <c r="CT51" s="280">
        <v>0</v>
      </c>
      <c r="CU51" s="280">
        <v>0</v>
      </c>
      <c r="CV51" s="280">
        <v>102</v>
      </c>
      <c r="CW51" s="280">
        <v>0</v>
      </c>
      <c r="CX51" s="280">
        <v>0</v>
      </c>
      <c r="CY51" s="280">
        <f t="shared" si="26"/>
        <v>9</v>
      </c>
      <c r="CZ51" s="280">
        <v>0</v>
      </c>
      <c r="DA51" s="280">
        <v>0</v>
      </c>
      <c r="DB51" s="280">
        <v>0</v>
      </c>
      <c r="DC51" s="280">
        <v>9</v>
      </c>
      <c r="DD51" s="280">
        <v>0</v>
      </c>
      <c r="DE51" s="280">
        <v>0</v>
      </c>
      <c r="DF51" s="280">
        <f t="shared" si="27"/>
        <v>0</v>
      </c>
      <c r="DG51" s="280">
        <f t="shared" si="28"/>
        <v>0</v>
      </c>
      <c r="DH51" s="280">
        <v>0</v>
      </c>
      <c r="DI51" s="280">
        <v>0</v>
      </c>
      <c r="DJ51" s="280">
        <v>0</v>
      </c>
      <c r="DK51" s="280">
        <v>0</v>
      </c>
      <c r="DL51" s="280">
        <v>0</v>
      </c>
      <c r="DM51" s="280">
        <v>0</v>
      </c>
      <c r="DN51" s="280">
        <f t="shared" si="29"/>
        <v>0</v>
      </c>
      <c r="DO51" s="280">
        <v>0</v>
      </c>
      <c r="DP51" s="280">
        <v>0</v>
      </c>
      <c r="DQ51" s="280">
        <v>0</v>
      </c>
      <c r="DR51" s="280">
        <v>0</v>
      </c>
      <c r="DS51" s="280">
        <v>0</v>
      </c>
      <c r="DT51" s="280">
        <v>0</v>
      </c>
      <c r="DU51" s="280">
        <f t="shared" si="30"/>
        <v>0</v>
      </c>
      <c r="DV51" s="280">
        <v>0</v>
      </c>
      <c r="DW51" s="280">
        <v>0</v>
      </c>
      <c r="DX51" s="280">
        <v>0</v>
      </c>
      <c r="DY51" s="280">
        <v>0</v>
      </c>
      <c r="DZ51" s="280">
        <f t="shared" si="31"/>
        <v>0</v>
      </c>
      <c r="EA51" s="280">
        <f t="shared" si="32"/>
        <v>0</v>
      </c>
      <c r="EB51" s="280">
        <v>0</v>
      </c>
      <c r="EC51" s="280">
        <v>0</v>
      </c>
      <c r="ED51" s="280">
        <v>0</v>
      </c>
      <c r="EE51" s="280">
        <v>0</v>
      </c>
      <c r="EF51" s="280">
        <v>0</v>
      </c>
      <c r="EG51" s="280">
        <v>0</v>
      </c>
      <c r="EH51" s="280">
        <f t="shared" si="33"/>
        <v>0</v>
      </c>
      <c r="EI51" s="280">
        <v>0</v>
      </c>
      <c r="EJ51" s="280">
        <v>0</v>
      </c>
      <c r="EK51" s="280">
        <v>0</v>
      </c>
      <c r="EL51" s="280">
        <v>0</v>
      </c>
      <c r="EM51" s="280">
        <v>0</v>
      </c>
      <c r="EN51" s="280">
        <v>0</v>
      </c>
    </row>
    <row r="52" spans="1:144" ht="12" customHeight="1">
      <c r="A52" s="282" t="s">
        <v>193</v>
      </c>
      <c r="B52" s="283" t="s">
        <v>593</v>
      </c>
      <c r="C52" s="282" t="s">
        <v>640</v>
      </c>
      <c r="D52" s="280">
        <f t="shared" si="5"/>
        <v>651</v>
      </c>
      <c r="E52" s="280">
        <f t="shared" si="6"/>
        <v>511</v>
      </c>
      <c r="F52" s="280">
        <f t="shared" si="7"/>
        <v>442</v>
      </c>
      <c r="G52" s="280">
        <v>0</v>
      </c>
      <c r="H52" s="280">
        <v>442</v>
      </c>
      <c r="I52" s="280">
        <v>0</v>
      </c>
      <c r="J52" s="280">
        <v>0</v>
      </c>
      <c r="K52" s="280">
        <v>0</v>
      </c>
      <c r="L52" s="280">
        <v>0</v>
      </c>
      <c r="M52" s="280">
        <f t="shared" si="8"/>
        <v>69</v>
      </c>
      <c r="N52" s="280">
        <v>0</v>
      </c>
      <c r="O52" s="280">
        <v>69</v>
      </c>
      <c r="P52" s="280">
        <v>0</v>
      </c>
      <c r="Q52" s="280">
        <v>0</v>
      </c>
      <c r="R52" s="280">
        <v>0</v>
      </c>
      <c r="S52" s="280">
        <v>0</v>
      </c>
      <c r="T52" s="280">
        <f t="shared" si="9"/>
        <v>47</v>
      </c>
      <c r="U52" s="280">
        <f t="shared" si="10"/>
        <v>38</v>
      </c>
      <c r="V52" s="280">
        <v>0</v>
      </c>
      <c r="W52" s="280">
        <v>0</v>
      </c>
      <c r="X52" s="280">
        <v>36</v>
      </c>
      <c r="Y52" s="280">
        <v>0</v>
      </c>
      <c r="Z52" s="280">
        <v>2</v>
      </c>
      <c r="AA52" s="280">
        <v>0</v>
      </c>
      <c r="AB52" s="280">
        <f t="shared" si="11"/>
        <v>9</v>
      </c>
      <c r="AC52" s="280">
        <v>0</v>
      </c>
      <c r="AD52" s="280">
        <v>0</v>
      </c>
      <c r="AE52" s="280">
        <v>8</v>
      </c>
      <c r="AF52" s="280">
        <v>0</v>
      </c>
      <c r="AG52" s="280">
        <v>0</v>
      </c>
      <c r="AH52" s="280">
        <v>1</v>
      </c>
      <c r="AI52" s="280">
        <f t="shared" si="12"/>
        <v>0</v>
      </c>
      <c r="AJ52" s="280">
        <f t="shared" si="13"/>
        <v>0</v>
      </c>
      <c r="AK52" s="280">
        <v>0</v>
      </c>
      <c r="AL52" s="280">
        <v>0</v>
      </c>
      <c r="AM52" s="280">
        <v>0</v>
      </c>
      <c r="AN52" s="280">
        <v>0</v>
      </c>
      <c r="AO52" s="280">
        <v>0</v>
      </c>
      <c r="AP52" s="280">
        <v>0</v>
      </c>
      <c r="AQ52" s="280">
        <f t="shared" si="14"/>
        <v>0</v>
      </c>
      <c r="AR52" s="280">
        <v>0</v>
      </c>
      <c r="AS52" s="280">
        <v>0</v>
      </c>
      <c r="AT52" s="280">
        <v>0</v>
      </c>
      <c r="AU52" s="280">
        <v>0</v>
      </c>
      <c r="AV52" s="280">
        <v>0</v>
      </c>
      <c r="AW52" s="280">
        <v>0</v>
      </c>
      <c r="AX52" s="280">
        <f t="shared" si="15"/>
        <v>0</v>
      </c>
      <c r="AY52" s="280">
        <f t="shared" si="16"/>
        <v>0</v>
      </c>
      <c r="AZ52" s="280">
        <v>0</v>
      </c>
      <c r="BA52" s="280">
        <v>0</v>
      </c>
      <c r="BB52" s="280">
        <v>0</v>
      </c>
      <c r="BC52" s="280">
        <v>0</v>
      </c>
      <c r="BD52" s="280">
        <v>0</v>
      </c>
      <c r="BE52" s="280">
        <v>0</v>
      </c>
      <c r="BF52" s="280">
        <f t="shared" si="17"/>
        <v>0</v>
      </c>
      <c r="BG52" s="280">
        <v>0</v>
      </c>
      <c r="BH52" s="280">
        <v>0</v>
      </c>
      <c r="BI52" s="280">
        <v>0</v>
      </c>
      <c r="BJ52" s="280">
        <v>0</v>
      </c>
      <c r="BK52" s="280">
        <v>0</v>
      </c>
      <c r="BL52" s="280">
        <v>0</v>
      </c>
      <c r="BM52" s="280">
        <f t="shared" si="18"/>
        <v>0</v>
      </c>
      <c r="BN52" s="280">
        <f t="shared" si="19"/>
        <v>0</v>
      </c>
      <c r="BO52" s="280">
        <v>0</v>
      </c>
      <c r="BP52" s="280">
        <v>0</v>
      </c>
      <c r="BQ52" s="280">
        <v>0</v>
      </c>
      <c r="BR52" s="280">
        <v>0</v>
      </c>
      <c r="BS52" s="280">
        <v>0</v>
      </c>
      <c r="BT52" s="280">
        <v>0</v>
      </c>
      <c r="BU52" s="280">
        <f t="shared" si="20"/>
        <v>0</v>
      </c>
      <c r="BV52" s="280">
        <v>0</v>
      </c>
      <c r="BW52" s="280">
        <v>0</v>
      </c>
      <c r="BX52" s="280">
        <v>0</v>
      </c>
      <c r="BY52" s="280">
        <v>0</v>
      </c>
      <c r="BZ52" s="280">
        <v>0</v>
      </c>
      <c r="CA52" s="280">
        <v>0</v>
      </c>
      <c r="CB52" s="280">
        <f t="shared" si="21"/>
        <v>0</v>
      </c>
      <c r="CC52" s="280">
        <f t="shared" si="22"/>
        <v>0</v>
      </c>
      <c r="CD52" s="280">
        <v>0</v>
      </c>
      <c r="CE52" s="280">
        <v>0</v>
      </c>
      <c r="CF52" s="280">
        <v>0</v>
      </c>
      <c r="CG52" s="280">
        <v>0</v>
      </c>
      <c r="CH52" s="280">
        <v>0</v>
      </c>
      <c r="CI52" s="280">
        <v>0</v>
      </c>
      <c r="CJ52" s="280">
        <f t="shared" si="23"/>
        <v>0</v>
      </c>
      <c r="CK52" s="280">
        <v>0</v>
      </c>
      <c r="CL52" s="280">
        <v>0</v>
      </c>
      <c r="CM52" s="280">
        <v>0</v>
      </c>
      <c r="CN52" s="280">
        <v>0</v>
      </c>
      <c r="CO52" s="280">
        <v>0</v>
      </c>
      <c r="CP52" s="280">
        <v>0</v>
      </c>
      <c r="CQ52" s="280">
        <f t="shared" si="24"/>
        <v>93</v>
      </c>
      <c r="CR52" s="280">
        <f t="shared" si="25"/>
        <v>87</v>
      </c>
      <c r="CS52" s="280">
        <v>0</v>
      </c>
      <c r="CT52" s="280">
        <v>0</v>
      </c>
      <c r="CU52" s="280">
        <v>0</v>
      </c>
      <c r="CV52" s="280">
        <v>87</v>
      </c>
      <c r="CW52" s="280">
        <v>0</v>
      </c>
      <c r="CX52" s="280">
        <v>0</v>
      </c>
      <c r="CY52" s="280">
        <f t="shared" si="26"/>
        <v>6</v>
      </c>
      <c r="CZ52" s="280">
        <v>0</v>
      </c>
      <c r="DA52" s="280">
        <v>0</v>
      </c>
      <c r="DB52" s="280">
        <v>0</v>
      </c>
      <c r="DC52" s="280">
        <v>6</v>
      </c>
      <c r="DD52" s="280">
        <v>0</v>
      </c>
      <c r="DE52" s="280">
        <v>0</v>
      </c>
      <c r="DF52" s="280">
        <f t="shared" si="27"/>
        <v>0</v>
      </c>
      <c r="DG52" s="280">
        <f t="shared" si="28"/>
        <v>0</v>
      </c>
      <c r="DH52" s="280">
        <v>0</v>
      </c>
      <c r="DI52" s="280">
        <v>0</v>
      </c>
      <c r="DJ52" s="280">
        <v>0</v>
      </c>
      <c r="DK52" s="280">
        <v>0</v>
      </c>
      <c r="DL52" s="280">
        <v>0</v>
      </c>
      <c r="DM52" s="280">
        <v>0</v>
      </c>
      <c r="DN52" s="280">
        <f t="shared" si="29"/>
        <v>0</v>
      </c>
      <c r="DO52" s="280">
        <v>0</v>
      </c>
      <c r="DP52" s="280">
        <v>0</v>
      </c>
      <c r="DQ52" s="280">
        <v>0</v>
      </c>
      <c r="DR52" s="280">
        <v>0</v>
      </c>
      <c r="DS52" s="280">
        <v>0</v>
      </c>
      <c r="DT52" s="280">
        <v>0</v>
      </c>
      <c r="DU52" s="280">
        <f t="shared" si="30"/>
        <v>0</v>
      </c>
      <c r="DV52" s="280">
        <v>0</v>
      </c>
      <c r="DW52" s="280">
        <v>0</v>
      </c>
      <c r="DX52" s="280">
        <v>0</v>
      </c>
      <c r="DY52" s="280">
        <v>0</v>
      </c>
      <c r="DZ52" s="280">
        <f t="shared" si="31"/>
        <v>0</v>
      </c>
      <c r="EA52" s="280">
        <f t="shared" si="32"/>
        <v>0</v>
      </c>
      <c r="EB52" s="280">
        <v>0</v>
      </c>
      <c r="EC52" s="280">
        <v>0</v>
      </c>
      <c r="ED52" s="280">
        <v>0</v>
      </c>
      <c r="EE52" s="280">
        <v>0</v>
      </c>
      <c r="EF52" s="280">
        <v>0</v>
      </c>
      <c r="EG52" s="280">
        <v>0</v>
      </c>
      <c r="EH52" s="280">
        <f t="shared" si="33"/>
        <v>0</v>
      </c>
      <c r="EI52" s="280">
        <v>0</v>
      </c>
      <c r="EJ52" s="280">
        <v>0</v>
      </c>
      <c r="EK52" s="280">
        <v>0</v>
      </c>
      <c r="EL52" s="280">
        <v>0</v>
      </c>
      <c r="EM52" s="280">
        <v>0</v>
      </c>
      <c r="EN52" s="280">
        <v>0</v>
      </c>
    </row>
    <row r="53" spans="1:144" ht="12" customHeight="1">
      <c r="A53" s="282" t="s">
        <v>193</v>
      </c>
      <c r="B53" s="283" t="s">
        <v>594</v>
      </c>
      <c r="C53" s="282" t="s">
        <v>641</v>
      </c>
      <c r="D53" s="280">
        <f t="shared" si="5"/>
        <v>3771</v>
      </c>
      <c r="E53" s="280">
        <f t="shared" si="6"/>
        <v>2941</v>
      </c>
      <c r="F53" s="280">
        <f t="shared" si="7"/>
        <v>2598</v>
      </c>
      <c r="G53" s="280">
        <v>0</v>
      </c>
      <c r="H53" s="280">
        <v>2598</v>
      </c>
      <c r="I53" s="280">
        <v>0</v>
      </c>
      <c r="J53" s="280">
        <v>0</v>
      </c>
      <c r="K53" s="280">
        <v>0</v>
      </c>
      <c r="L53" s="280">
        <v>0</v>
      </c>
      <c r="M53" s="280">
        <f t="shared" si="8"/>
        <v>343</v>
      </c>
      <c r="N53" s="280">
        <v>0</v>
      </c>
      <c r="O53" s="280">
        <v>343</v>
      </c>
      <c r="P53" s="280">
        <v>0</v>
      </c>
      <c r="Q53" s="280">
        <v>0</v>
      </c>
      <c r="R53" s="280">
        <v>0</v>
      </c>
      <c r="S53" s="280">
        <v>0</v>
      </c>
      <c r="T53" s="280">
        <f t="shared" si="9"/>
        <v>178</v>
      </c>
      <c r="U53" s="280">
        <f t="shared" si="10"/>
        <v>115</v>
      </c>
      <c r="V53" s="280">
        <v>0</v>
      </c>
      <c r="W53" s="280">
        <v>0</v>
      </c>
      <c r="X53" s="280">
        <v>113</v>
      </c>
      <c r="Y53" s="280">
        <v>0</v>
      </c>
      <c r="Z53" s="280">
        <v>2</v>
      </c>
      <c r="AA53" s="280">
        <v>0</v>
      </c>
      <c r="AB53" s="280">
        <f t="shared" si="11"/>
        <v>63</v>
      </c>
      <c r="AC53" s="280">
        <v>0</v>
      </c>
      <c r="AD53" s="280">
        <v>0</v>
      </c>
      <c r="AE53" s="280">
        <v>50</v>
      </c>
      <c r="AF53" s="280">
        <v>0</v>
      </c>
      <c r="AG53" s="280">
        <v>0</v>
      </c>
      <c r="AH53" s="280">
        <v>13</v>
      </c>
      <c r="AI53" s="280">
        <f t="shared" si="12"/>
        <v>0</v>
      </c>
      <c r="AJ53" s="280">
        <f t="shared" si="13"/>
        <v>0</v>
      </c>
      <c r="AK53" s="280">
        <v>0</v>
      </c>
      <c r="AL53" s="280">
        <v>0</v>
      </c>
      <c r="AM53" s="280">
        <v>0</v>
      </c>
      <c r="AN53" s="280">
        <v>0</v>
      </c>
      <c r="AO53" s="280">
        <v>0</v>
      </c>
      <c r="AP53" s="280">
        <v>0</v>
      </c>
      <c r="AQ53" s="280">
        <f t="shared" si="14"/>
        <v>0</v>
      </c>
      <c r="AR53" s="280">
        <v>0</v>
      </c>
      <c r="AS53" s="280">
        <v>0</v>
      </c>
      <c r="AT53" s="280">
        <v>0</v>
      </c>
      <c r="AU53" s="280">
        <v>0</v>
      </c>
      <c r="AV53" s="280">
        <v>0</v>
      </c>
      <c r="AW53" s="280">
        <v>0</v>
      </c>
      <c r="AX53" s="280">
        <f t="shared" si="15"/>
        <v>0</v>
      </c>
      <c r="AY53" s="280">
        <f t="shared" si="16"/>
        <v>0</v>
      </c>
      <c r="AZ53" s="280">
        <v>0</v>
      </c>
      <c r="BA53" s="280">
        <v>0</v>
      </c>
      <c r="BB53" s="280">
        <v>0</v>
      </c>
      <c r="BC53" s="280">
        <v>0</v>
      </c>
      <c r="BD53" s="280">
        <v>0</v>
      </c>
      <c r="BE53" s="280">
        <v>0</v>
      </c>
      <c r="BF53" s="280">
        <f t="shared" si="17"/>
        <v>0</v>
      </c>
      <c r="BG53" s="280">
        <v>0</v>
      </c>
      <c r="BH53" s="280">
        <v>0</v>
      </c>
      <c r="BI53" s="280">
        <v>0</v>
      </c>
      <c r="BJ53" s="280">
        <v>0</v>
      </c>
      <c r="BK53" s="280">
        <v>0</v>
      </c>
      <c r="BL53" s="280">
        <v>0</v>
      </c>
      <c r="BM53" s="280">
        <f t="shared" si="18"/>
        <v>0</v>
      </c>
      <c r="BN53" s="280">
        <f t="shared" si="19"/>
        <v>0</v>
      </c>
      <c r="BO53" s="280">
        <v>0</v>
      </c>
      <c r="BP53" s="280">
        <v>0</v>
      </c>
      <c r="BQ53" s="280">
        <v>0</v>
      </c>
      <c r="BR53" s="280">
        <v>0</v>
      </c>
      <c r="BS53" s="280">
        <v>0</v>
      </c>
      <c r="BT53" s="280">
        <v>0</v>
      </c>
      <c r="BU53" s="280">
        <f t="shared" si="20"/>
        <v>0</v>
      </c>
      <c r="BV53" s="280">
        <v>0</v>
      </c>
      <c r="BW53" s="280">
        <v>0</v>
      </c>
      <c r="BX53" s="280">
        <v>0</v>
      </c>
      <c r="BY53" s="280">
        <v>0</v>
      </c>
      <c r="BZ53" s="280">
        <v>0</v>
      </c>
      <c r="CA53" s="280">
        <v>0</v>
      </c>
      <c r="CB53" s="280">
        <f t="shared" si="21"/>
        <v>0</v>
      </c>
      <c r="CC53" s="280">
        <f t="shared" si="22"/>
        <v>0</v>
      </c>
      <c r="CD53" s="280">
        <v>0</v>
      </c>
      <c r="CE53" s="280">
        <v>0</v>
      </c>
      <c r="CF53" s="280">
        <v>0</v>
      </c>
      <c r="CG53" s="280">
        <v>0</v>
      </c>
      <c r="CH53" s="280">
        <v>0</v>
      </c>
      <c r="CI53" s="280">
        <v>0</v>
      </c>
      <c r="CJ53" s="280">
        <f t="shared" si="23"/>
        <v>0</v>
      </c>
      <c r="CK53" s="280">
        <v>0</v>
      </c>
      <c r="CL53" s="280">
        <v>0</v>
      </c>
      <c r="CM53" s="280">
        <v>0</v>
      </c>
      <c r="CN53" s="280">
        <v>0</v>
      </c>
      <c r="CO53" s="280">
        <v>0</v>
      </c>
      <c r="CP53" s="280">
        <v>0</v>
      </c>
      <c r="CQ53" s="280">
        <f t="shared" si="24"/>
        <v>504</v>
      </c>
      <c r="CR53" s="280">
        <f t="shared" si="25"/>
        <v>330</v>
      </c>
      <c r="CS53" s="280">
        <v>0</v>
      </c>
      <c r="CT53" s="280">
        <v>0</v>
      </c>
      <c r="CU53" s="280">
        <v>0</v>
      </c>
      <c r="CV53" s="280">
        <v>330</v>
      </c>
      <c r="CW53" s="280">
        <v>0</v>
      </c>
      <c r="CX53" s="280">
        <v>0</v>
      </c>
      <c r="CY53" s="280">
        <f t="shared" si="26"/>
        <v>174</v>
      </c>
      <c r="CZ53" s="280">
        <v>0</v>
      </c>
      <c r="DA53" s="280">
        <v>0</v>
      </c>
      <c r="DB53" s="280">
        <v>0</v>
      </c>
      <c r="DC53" s="280">
        <v>174</v>
      </c>
      <c r="DD53" s="280">
        <v>0</v>
      </c>
      <c r="DE53" s="280">
        <v>0</v>
      </c>
      <c r="DF53" s="280">
        <f t="shared" si="27"/>
        <v>0</v>
      </c>
      <c r="DG53" s="280">
        <f t="shared" si="28"/>
        <v>0</v>
      </c>
      <c r="DH53" s="280">
        <v>0</v>
      </c>
      <c r="DI53" s="280">
        <v>0</v>
      </c>
      <c r="DJ53" s="280">
        <v>0</v>
      </c>
      <c r="DK53" s="280">
        <v>0</v>
      </c>
      <c r="DL53" s="280">
        <v>0</v>
      </c>
      <c r="DM53" s="280">
        <v>0</v>
      </c>
      <c r="DN53" s="280">
        <f t="shared" si="29"/>
        <v>0</v>
      </c>
      <c r="DO53" s="280">
        <v>0</v>
      </c>
      <c r="DP53" s="280">
        <v>0</v>
      </c>
      <c r="DQ53" s="280">
        <v>0</v>
      </c>
      <c r="DR53" s="280">
        <v>0</v>
      </c>
      <c r="DS53" s="280">
        <v>0</v>
      </c>
      <c r="DT53" s="280">
        <v>0</v>
      </c>
      <c r="DU53" s="280">
        <f t="shared" si="30"/>
        <v>148</v>
      </c>
      <c r="DV53" s="280">
        <v>148</v>
      </c>
      <c r="DW53" s="280">
        <v>0</v>
      </c>
      <c r="DX53" s="280">
        <v>0</v>
      </c>
      <c r="DY53" s="280">
        <v>0</v>
      </c>
      <c r="DZ53" s="280">
        <f t="shared" si="31"/>
        <v>0</v>
      </c>
      <c r="EA53" s="280">
        <f t="shared" si="32"/>
        <v>0</v>
      </c>
      <c r="EB53" s="280">
        <v>0</v>
      </c>
      <c r="EC53" s="280">
        <v>0</v>
      </c>
      <c r="ED53" s="280">
        <v>0</v>
      </c>
      <c r="EE53" s="280">
        <v>0</v>
      </c>
      <c r="EF53" s="280">
        <v>0</v>
      </c>
      <c r="EG53" s="280">
        <v>0</v>
      </c>
      <c r="EH53" s="280">
        <f t="shared" si="33"/>
        <v>0</v>
      </c>
      <c r="EI53" s="280">
        <v>0</v>
      </c>
      <c r="EJ53" s="280">
        <v>0</v>
      </c>
      <c r="EK53" s="280">
        <v>0</v>
      </c>
      <c r="EL53" s="280">
        <v>0</v>
      </c>
      <c r="EM53" s="280">
        <v>0</v>
      </c>
      <c r="EN53" s="280">
        <v>0</v>
      </c>
    </row>
    <row r="54" spans="1:144" ht="12" customHeight="1">
      <c r="A54" s="282" t="s">
        <v>193</v>
      </c>
      <c r="B54" s="283" t="s">
        <v>595</v>
      </c>
      <c r="C54" s="282" t="s">
        <v>642</v>
      </c>
      <c r="D54" s="280">
        <f t="shared" si="5"/>
        <v>2016</v>
      </c>
      <c r="E54" s="280">
        <f t="shared" si="6"/>
        <v>1039</v>
      </c>
      <c r="F54" s="280">
        <f t="shared" si="7"/>
        <v>975</v>
      </c>
      <c r="G54" s="280">
        <v>0</v>
      </c>
      <c r="H54" s="280">
        <v>975</v>
      </c>
      <c r="I54" s="280">
        <v>0</v>
      </c>
      <c r="J54" s="280">
        <v>0</v>
      </c>
      <c r="K54" s="280">
        <v>0</v>
      </c>
      <c r="L54" s="280">
        <v>0</v>
      </c>
      <c r="M54" s="280">
        <f t="shared" si="8"/>
        <v>64</v>
      </c>
      <c r="N54" s="280">
        <v>0</v>
      </c>
      <c r="O54" s="280">
        <v>64</v>
      </c>
      <c r="P54" s="280">
        <v>0</v>
      </c>
      <c r="Q54" s="280">
        <v>0</v>
      </c>
      <c r="R54" s="280">
        <v>0</v>
      </c>
      <c r="S54" s="280">
        <v>0</v>
      </c>
      <c r="T54" s="280">
        <f t="shared" si="9"/>
        <v>377</v>
      </c>
      <c r="U54" s="280">
        <f t="shared" si="10"/>
        <v>362</v>
      </c>
      <c r="V54" s="280">
        <v>0</v>
      </c>
      <c r="W54" s="280">
        <v>0</v>
      </c>
      <c r="X54" s="280">
        <v>362</v>
      </c>
      <c r="Y54" s="280">
        <v>0</v>
      </c>
      <c r="Z54" s="280">
        <v>0</v>
      </c>
      <c r="AA54" s="280">
        <v>0</v>
      </c>
      <c r="AB54" s="280">
        <f t="shared" si="11"/>
        <v>15</v>
      </c>
      <c r="AC54" s="280">
        <v>0</v>
      </c>
      <c r="AD54" s="280">
        <v>0</v>
      </c>
      <c r="AE54" s="280">
        <v>15</v>
      </c>
      <c r="AF54" s="280">
        <v>0</v>
      </c>
      <c r="AG54" s="280">
        <v>0</v>
      </c>
      <c r="AH54" s="280">
        <v>0</v>
      </c>
      <c r="AI54" s="280">
        <f t="shared" si="12"/>
        <v>240</v>
      </c>
      <c r="AJ54" s="280">
        <f t="shared" si="13"/>
        <v>240</v>
      </c>
      <c r="AK54" s="280">
        <v>0</v>
      </c>
      <c r="AL54" s="280">
        <v>0</v>
      </c>
      <c r="AM54" s="280">
        <v>0</v>
      </c>
      <c r="AN54" s="280">
        <v>240</v>
      </c>
      <c r="AO54" s="280">
        <v>0</v>
      </c>
      <c r="AP54" s="280">
        <v>0</v>
      </c>
      <c r="AQ54" s="280">
        <f t="shared" si="14"/>
        <v>0</v>
      </c>
      <c r="AR54" s="280">
        <v>0</v>
      </c>
      <c r="AS54" s="280">
        <v>0</v>
      </c>
      <c r="AT54" s="280">
        <v>0</v>
      </c>
      <c r="AU54" s="280">
        <v>0</v>
      </c>
      <c r="AV54" s="280">
        <v>0</v>
      </c>
      <c r="AW54" s="280">
        <v>0</v>
      </c>
      <c r="AX54" s="280">
        <f t="shared" si="15"/>
        <v>0</v>
      </c>
      <c r="AY54" s="280">
        <f t="shared" si="16"/>
        <v>0</v>
      </c>
      <c r="AZ54" s="280">
        <v>0</v>
      </c>
      <c r="BA54" s="280">
        <v>0</v>
      </c>
      <c r="BB54" s="280">
        <v>0</v>
      </c>
      <c r="BC54" s="280">
        <v>0</v>
      </c>
      <c r="BD54" s="280">
        <v>0</v>
      </c>
      <c r="BE54" s="280">
        <v>0</v>
      </c>
      <c r="BF54" s="280">
        <f t="shared" si="17"/>
        <v>0</v>
      </c>
      <c r="BG54" s="280">
        <v>0</v>
      </c>
      <c r="BH54" s="280">
        <v>0</v>
      </c>
      <c r="BI54" s="280">
        <v>0</v>
      </c>
      <c r="BJ54" s="280">
        <v>0</v>
      </c>
      <c r="BK54" s="280">
        <v>0</v>
      </c>
      <c r="BL54" s="280">
        <v>0</v>
      </c>
      <c r="BM54" s="280">
        <f t="shared" si="18"/>
        <v>0</v>
      </c>
      <c r="BN54" s="280">
        <f t="shared" si="19"/>
        <v>0</v>
      </c>
      <c r="BO54" s="280">
        <v>0</v>
      </c>
      <c r="BP54" s="280">
        <v>0</v>
      </c>
      <c r="BQ54" s="280">
        <v>0</v>
      </c>
      <c r="BR54" s="280">
        <v>0</v>
      </c>
      <c r="BS54" s="280">
        <v>0</v>
      </c>
      <c r="BT54" s="280">
        <v>0</v>
      </c>
      <c r="BU54" s="280">
        <f t="shared" si="20"/>
        <v>0</v>
      </c>
      <c r="BV54" s="280">
        <v>0</v>
      </c>
      <c r="BW54" s="280">
        <v>0</v>
      </c>
      <c r="BX54" s="280">
        <v>0</v>
      </c>
      <c r="BY54" s="280">
        <v>0</v>
      </c>
      <c r="BZ54" s="280">
        <v>0</v>
      </c>
      <c r="CA54" s="280">
        <v>0</v>
      </c>
      <c r="CB54" s="280">
        <f t="shared" si="21"/>
        <v>0</v>
      </c>
      <c r="CC54" s="280">
        <f t="shared" si="22"/>
        <v>0</v>
      </c>
      <c r="CD54" s="280">
        <v>0</v>
      </c>
      <c r="CE54" s="280">
        <v>0</v>
      </c>
      <c r="CF54" s="280">
        <v>0</v>
      </c>
      <c r="CG54" s="280">
        <v>0</v>
      </c>
      <c r="CH54" s="280">
        <v>0</v>
      </c>
      <c r="CI54" s="280">
        <v>0</v>
      </c>
      <c r="CJ54" s="280">
        <f t="shared" si="23"/>
        <v>0</v>
      </c>
      <c r="CK54" s="280">
        <v>0</v>
      </c>
      <c r="CL54" s="280">
        <v>0</v>
      </c>
      <c r="CM54" s="280">
        <v>0</v>
      </c>
      <c r="CN54" s="280">
        <v>0</v>
      </c>
      <c r="CO54" s="280">
        <v>0</v>
      </c>
      <c r="CP54" s="280">
        <v>0</v>
      </c>
      <c r="CQ54" s="280">
        <f t="shared" si="24"/>
        <v>360</v>
      </c>
      <c r="CR54" s="280">
        <f t="shared" si="25"/>
        <v>356</v>
      </c>
      <c r="CS54" s="280">
        <v>0</v>
      </c>
      <c r="CT54" s="280">
        <v>0</v>
      </c>
      <c r="CU54" s="280">
        <v>0</v>
      </c>
      <c r="CV54" s="280">
        <v>341</v>
      </c>
      <c r="CW54" s="280">
        <v>0</v>
      </c>
      <c r="CX54" s="280">
        <v>15</v>
      </c>
      <c r="CY54" s="280">
        <f t="shared" si="26"/>
        <v>4</v>
      </c>
      <c r="CZ54" s="280">
        <v>0</v>
      </c>
      <c r="DA54" s="280">
        <v>0</v>
      </c>
      <c r="DB54" s="280">
        <v>0</v>
      </c>
      <c r="DC54" s="280">
        <v>4</v>
      </c>
      <c r="DD54" s="280">
        <v>0</v>
      </c>
      <c r="DE54" s="280">
        <v>0</v>
      </c>
      <c r="DF54" s="280">
        <f t="shared" si="27"/>
        <v>0</v>
      </c>
      <c r="DG54" s="280">
        <f t="shared" si="28"/>
        <v>0</v>
      </c>
      <c r="DH54" s="280">
        <v>0</v>
      </c>
      <c r="DI54" s="280">
        <v>0</v>
      </c>
      <c r="DJ54" s="280">
        <v>0</v>
      </c>
      <c r="DK54" s="280">
        <v>0</v>
      </c>
      <c r="DL54" s="280">
        <v>0</v>
      </c>
      <c r="DM54" s="280">
        <v>0</v>
      </c>
      <c r="DN54" s="280">
        <f t="shared" si="29"/>
        <v>0</v>
      </c>
      <c r="DO54" s="280">
        <v>0</v>
      </c>
      <c r="DP54" s="280">
        <v>0</v>
      </c>
      <c r="DQ54" s="280">
        <v>0</v>
      </c>
      <c r="DR54" s="280">
        <v>0</v>
      </c>
      <c r="DS54" s="280">
        <v>0</v>
      </c>
      <c r="DT54" s="280">
        <v>0</v>
      </c>
      <c r="DU54" s="280">
        <f t="shared" si="30"/>
        <v>0</v>
      </c>
      <c r="DV54" s="280">
        <v>0</v>
      </c>
      <c r="DW54" s="280">
        <v>0</v>
      </c>
      <c r="DX54" s="280">
        <v>0</v>
      </c>
      <c r="DY54" s="280">
        <v>0</v>
      </c>
      <c r="DZ54" s="280">
        <f t="shared" si="31"/>
        <v>0</v>
      </c>
      <c r="EA54" s="280">
        <f t="shared" si="32"/>
        <v>0</v>
      </c>
      <c r="EB54" s="280">
        <v>0</v>
      </c>
      <c r="EC54" s="280">
        <v>0</v>
      </c>
      <c r="ED54" s="280">
        <v>0</v>
      </c>
      <c r="EE54" s="280">
        <v>0</v>
      </c>
      <c r="EF54" s="280">
        <v>0</v>
      </c>
      <c r="EG54" s="280">
        <v>0</v>
      </c>
      <c r="EH54" s="280">
        <f t="shared" si="33"/>
        <v>0</v>
      </c>
      <c r="EI54" s="280">
        <v>0</v>
      </c>
      <c r="EJ54" s="280">
        <v>0</v>
      </c>
      <c r="EK54" s="280">
        <v>0</v>
      </c>
      <c r="EL54" s="280">
        <v>0</v>
      </c>
      <c r="EM54" s="280">
        <v>0</v>
      </c>
      <c r="EN54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647</v>
      </c>
      <c r="B7" s="278" t="s">
        <v>645</v>
      </c>
      <c r="C7" s="279" t="s">
        <v>646</v>
      </c>
      <c r="D7" s="280">
        <f aca="true" t="shared" si="0" ref="D7:AJ7">SUM(D8:D54)</f>
        <v>585143</v>
      </c>
      <c r="E7" s="280">
        <f t="shared" si="0"/>
        <v>466032</v>
      </c>
      <c r="F7" s="280">
        <f t="shared" si="0"/>
        <v>101238</v>
      </c>
      <c r="G7" s="280">
        <f t="shared" si="0"/>
        <v>13111</v>
      </c>
      <c r="H7" s="280">
        <f t="shared" si="0"/>
        <v>3020</v>
      </c>
      <c r="I7" s="280">
        <f t="shared" si="0"/>
        <v>0</v>
      </c>
      <c r="J7" s="280">
        <f t="shared" si="0"/>
        <v>0</v>
      </c>
      <c r="K7" s="280">
        <f t="shared" si="0"/>
        <v>35546</v>
      </c>
      <c r="L7" s="280">
        <f t="shared" si="0"/>
        <v>49458</v>
      </c>
      <c r="M7" s="280">
        <f t="shared" si="0"/>
        <v>103</v>
      </c>
      <c r="N7" s="280">
        <f t="shared" si="0"/>
        <v>2838</v>
      </c>
      <c r="O7" s="280">
        <f t="shared" si="0"/>
        <v>15035</v>
      </c>
      <c r="P7" s="280">
        <f t="shared" si="0"/>
        <v>474755</v>
      </c>
      <c r="Q7" s="280">
        <f t="shared" si="0"/>
        <v>466032</v>
      </c>
      <c r="R7" s="280">
        <f t="shared" si="0"/>
        <v>8723</v>
      </c>
      <c r="S7" s="280">
        <f t="shared" si="0"/>
        <v>4299</v>
      </c>
      <c r="T7" s="280">
        <f t="shared" si="0"/>
        <v>6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4418</v>
      </c>
      <c r="Y7" s="280">
        <f t="shared" si="0"/>
        <v>0</v>
      </c>
      <c r="Z7" s="280">
        <f t="shared" si="0"/>
        <v>71164</v>
      </c>
      <c r="AA7" s="280">
        <f t="shared" si="0"/>
        <v>2838</v>
      </c>
      <c r="AB7" s="280">
        <f t="shared" si="0"/>
        <v>60142</v>
      </c>
      <c r="AC7" s="280">
        <f t="shared" si="0"/>
        <v>8184</v>
      </c>
      <c r="AD7" s="280">
        <f t="shared" si="0"/>
        <v>2280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324</v>
      </c>
      <c r="AI7" s="280">
        <f t="shared" si="0"/>
        <v>5518</v>
      </c>
      <c r="AJ7" s="280">
        <f t="shared" si="0"/>
        <v>62</v>
      </c>
    </row>
    <row r="8" spans="1:36" ht="12" customHeight="1">
      <c r="A8" s="282" t="s">
        <v>193</v>
      </c>
      <c r="B8" s="283" t="s">
        <v>549</v>
      </c>
      <c r="C8" s="282" t="s">
        <v>596</v>
      </c>
      <c r="D8" s="280">
        <f>SUM(E8,F8,N8,O8)</f>
        <v>261924</v>
      </c>
      <c r="E8" s="280">
        <f>+Q8</f>
        <v>236259</v>
      </c>
      <c r="F8" s="280">
        <f>SUM(G8:M8)</f>
        <v>24106</v>
      </c>
      <c r="G8" s="280">
        <v>768</v>
      </c>
      <c r="H8" s="280">
        <v>0</v>
      </c>
      <c r="I8" s="280">
        <v>0</v>
      </c>
      <c r="J8" s="280">
        <v>0</v>
      </c>
      <c r="K8" s="280">
        <v>0</v>
      </c>
      <c r="L8" s="280">
        <v>23338</v>
      </c>
      <c r="M8" s="280">
        <v>0</v>
      </c>
      <c r="N8" s="280">
        <f>+AA8</f>
        <v>1351</v>
      </c>
      <c r="O8" s="280">
        <f>+'資源化量内訳'!X8</f>
        <v>208</v>
      </c>
      <c r="P8" s="280">
        <f>+SUM(Q8,R8)</f>
        <v>239040</v>
      </c>
      <c r="Q8" s="280">
        <v>236259</v>
      </c>
      <c r="R8" s="280">
        <f>+SUM(S8,T8,U8,V8,W8,X8,Y8)</f>
        <v>2781</v>
      </c>
      <c r="S8" s="280">
        <v>166</v>
      </c>
      <c r="T8" s="280">
        <v>0</v>
      </c>
      <c r="U8" s="280">
        <v>0</v>
      </c>
      <c r="V8" s="280">
        <v>0</v>
      </c>
      <c r="W8" s="280">
        <v>0</v>
      </c>
      <c r="X8" s="280">
        <v>2615</v>
      </c>
      <c r="Y8" s="280">
        <v>0</v>
      </c>
      <c r="Z8" s="280">
        <f>SUM(AA8:AC8)</f>
        <v>38115</v>
      </c>
      <c r="AA8" s="280">
        <v>1351</v>
      </c>
      <c r="AB8" s="280">
        <v>32372</v>
      </c>
      <c r="AC8" s="280">
        <f>SUM(AD8:AJ8)</f>
        <v>4392</v>
      </c>
      <c r="AD8" s="280">
        <v>60</v>
      </c>
      <c r="AE8" s="280">
        <v>0</v>
      </c>
      <c r="AF8" s="280">
        <v>0</v>
      </c>
      <c r="AG8" s="280">
        <v>0</v>
      </c>
      <c r="AH8" s="280">
        <v>0</v>
      </c>
      <c r="AI8" s="280">
        <v>4332</v>
      </c>
      <c r="AJ8" s="280">
        <v>0</v>
      </c>
    </row>
    <row r="9" spans="1:36" ht="12" customHeight="1">
      <c r="A9" s="282" t="s">
        <v>193</v>
      </c>
      <c r="B9" s="283" t="s">
        <v>550</v>
      </c>
      <c r="C9" s="282" t="s">
        <v>597</v>
      </c>
      <c r="D9" s="280">
        <f aca="true" t="shared" si="1" ref="D9:D54">SUM(E9,F9,N9,O9)</f>
        <v>48650</v>
      </c>
      <c r="E9" s="280">
        <f aca="true" t="shared" si="2" ref="E9:E54">+Q9</f>
        <v>38781</v>
      </c>
      <c r="F9" s="280">
        <f aca="true" t="shared" si="3" ref="F9:F54">SUM(G9:M9)</f>
        <v>6271</v>
      </c>
      <c r="G9" s="280">
        <v>0</v>
      </c>
      <c r="H9" s="280">
        <v>0</v>
      </c>
      <c r="I9" s="280">
        <v>0</v>
      </c>
      <c r="J9" s="280">
        <v>0</v>
      </c>
      <c r="K9" s="280">
        <v>0</v>
      </c>
      <c r="L9" s="280">
        <v>6271</v>
      </c>
      <c r="M9" s="280">
        <v>0</v>
      </c>
      <c r="N9" s="280">
        <f aca="true" t="shared" si="4" ref="N9:N54">+AA9</f>
        <v>0</v>
      </c>
      <c r="O9" s="280">
        <f>+'資源化量内訳'!X9</f>
        <v>3598</v>
      </c>
      <c r="P9" s="280">
        <f aca="true" t="shared" si="5" ref="P9:P54">+SUM(Q9,R9)</f>
        <v>38781</v>
      </c>
      <c r="Q9" s="280">
        <v>38781</v>
      </c>
      <c r="R9" s="280">
        <f aca="true" t="shared" si="6" ref="R9:R54">+SUM(S9,T9,U9,V9,W9,X9,Y9)</f>
        <v>0</v>
      </c>
      <c r="S9" s="280">
        <v>0</v>
      </c>
      <c r="T9" s="280">
        <v>0</v>
      </c>
      <c r="U9" s="280">
        <v>0</v>
      </c>
      <c r="V9" s="280">
        <v>0</v>
      </c>
      <c r="W9" s="280">
        <v>0</v>
      </c>
      <c r="X9" s="280">
        <v>0</v>
      </c>
      <c r="Y9" s="280">
        <v>0</v>
      </c>
      <c r="Z9" s="280">
        <f aca="true" t="shared" si="7" ref="Z9:Z54">SUM(AA9:AC9)</f>
        <v>6208</v>
      </c>
      <c r="AA9" s="280">
        <v>0</v>
      </c>
      <c r="AB9" s="280">
        <v>5865</v>
      </c>
      <c r="AC9" s="280">
        <f aca="true" t="shared" si="8" ref="AC9:AC54">SUM(AD9:AJ9)</f>
        <v>343</v>
      </c>
      <c r="AD9" s="280">
        <v>343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</row>
    <row r="10" spans="1:36" ht="12" customHeight="1">
      <c r="A10" s="282" t="s">
        <v>193</v>
      </c>
      <c r="B10" s="283" t="s">
        <v>551</v>
      </c>
      <c r="C10" s="282" t="s">
        <v>598</v>
      </c>
      <c r="D10" s="280">
        <f t="shared" si="1"/>
        <v>13540</v>
      </c>
      <c r="E10" s="280">
        <f t="shared" si="2"/>
        <v>11659</v>
      </c>
      <c r="F10" s="280">
        <f t="shared" si="3"/>
        <v>788</v>
      </c>
      <c r="G10" s="280">
        <v>737</v>
      </c>
      <c r="H10" s="280">
        <v>0</v>
      </c>
      <c r="I10" s="280">
        <v>0</v>
      </c>
      <c r="J10" s="280">
        <v>0</v>
      </c>
      <c r="K10" s="280">
        <v>0</v>
      </c>
      <c r="L10" s="280">
        <v>51</v>
      </c>
      <c r="M10" s="280">
        <v>0</v>
      </c>
      <c r="N10" s="280">
        <f t="shared" si="4"/>
        <v>0</v>
      </c>
      <c r="O10" s="280">
        <f>+'資源化量内訳'!X10</f>
        <v>1093</v>
      </c>
      <c r="P10" s="280">
        <f t="shared" si="5"/>
        <v>11935</v>
      </c>
      <c r="Q10" s="280">
        <v>11659</v>
      </c>
      <c r="R10" s="280">
        <f t="shared" si="6"/>
        <v>276</v>
      </c>
      <c r="S10" s="280">
        <v>264</v>
      </c>
      <c r="T10" s="280">
        <v>0</v>
      </c>
      <c r="U10" s="280">
        <v>0</v>
      </c>
      <c r="V10" s="280">
        <v>0</v>
      </c>
      <c r="W10" s="280">
        <v>0</v>
      </c>
      <c r="X10" s="280">
        <v>12</v>
      </c>
      <c r="Y10" s="280">
        <v>0</v>
      </c>
      <c r="Z10" s="280">
        <f t="shared" si="7"/>
        <v>1076</v>
      </c>
      <c r="AA10" s="280">
        <v>0</v>
      </c>
      <c r="AB10" s="280">
        <v>849</v>
      </c>
      <c r="AC10" s="280">
        <f t="shared" si="8"/>
        <v>227</v>
      </c>
      <c r="AD10" s="280">
        <v>217</v>
      </c>
      <c r="AE10" s="280">
        <v>0</v>
      </c>
      <c r="AF10" s="280">
        <v>0</v>
      </c>
      <c r="AG10" s="280">
        <v>0</v>
      </c>
      <c r="AH10" s="280">
        <v>0</v>
      </c>
      <c r="AI10" s="280">
        <v>10</v>
      </c>
      <c r="AJ10" s="280">
        <v>0</v>
      </c>
    </row>
    <row r="11" spans="1:36" ht="12" customHeight="1">
      <c r="A11" s="282" t="s">
        <v>193</v>
      </c>
      <c r="B11" s="283" t="s">
        <v>552</v>
      </c>
      <c r="C11" s="282" t="s">
        <v>599</v>
      </c>
      <c r="D11" s="280">
        <f t="shared" si="1"/>
        <v>17864</v>
      </c>
      <c r="E11" s="280">
        <f t="shared" si="2"/>
        <v>0</v>
      </c>
      <c r="F11" s="280">
        <f t="shared" si="3"/>
        <v>17353</v>
      </c>
      <c r="G11" s="280">
        <v>0</v>
      </c>
      <c r="H11" s="280">
        <v>0</v>
      </c>
      <c r="I11" s="280">
        <v>0</v>
      </c>
      <c r="J11" s="280">
        <v>0</v>
      </c>
      <c r="K11" s="280">
        <v>13761</v>
      </c>
      <c r="L11" s="280">
        <v>3592</v>
      </c>
      <c r="M11" s="280">
        <v>0</v>
      </c>
      <c r="N11" s="280">
        <f t="shared" si="4"/>
        <v>511</v>
      </c>
      <c r="O11" s="280">
        <f>+'資源化量内訳'!X11</f>
        <v>0</v>
      </c>
      <c r="P11" s="280">
        <f t="shared" si="5"/>
        <v>0</v>
      </c>
      <c r="Q11" s="280">
        <v>0</v>
      </c>
      <c r="R11" s="280">
        <f t="shared" si="6"/>
        <v>0</v>
      </c>
      <c r="S11" s="280">
        <v>0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f t="shared" si="7"/>
        <v>511</v>
      </c>
      <c r="AA11" s="280">
        <v>511</v>
      </c>
      <c r="AB11" s="280">
        <v>0</v>
      </c>
      <c r="AC11" s="280">
        <f t="shared" si="8"/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</row>
    <row r="12" spans="1:36" ht="12" customHeight="1">
      <c r="A12" s="282" t="s">
        <v>193</v>
      </c>
      <c r="B12" s="283" t="s">
        <v>553</v>
      </c>
      <c r="C12" s="282" t="s">
        <v>600</v>
      </c>
      <c r="D12" s="280">
        <f t="shared" si="1"/>
        <v>8181</v>
      </c>
      <c r="E12" s="280">
        <f t="shared" si="2"/>
        <v>4627</v>
      </c>
      <c r="F12" s="280">
        <f t="shared" si="3"/>
        <v>1613</v>
      </c>
      <c r="G12" s="280">
        <v>369</v>
      </c>
      <c r="H12" s="280">
        <v>1244</v>
      </c>
      <c r="I12" s="280">
        <v>0</v>
      </c>
      <c r="J12" s="280">
        <v>0</v>
      </c>
      <c r="K12" s="280">
        <v>0</v>
      </c>
      <c r="L12" s="280">
        <v>0</v>
      </c>
      <c r="M12" s="280">
        <v>0</v>
      </c>
      <c r="N12" s="280">
        <f t="shared" si="4"/>
        <v>0</v>
      </c>
      <c r="O12" s="280">
        <f>+'資源化量内訳'!X12</f>
        <v>1941</v>
      </c>
      <c r="P12" s="280">
        <f t="shared" si="5"/>
        <v>4667</v>
      </c>
      <c r="Q12" s="280">
        <v>4627</v>
      </c>
      <c r="R12" s="280">
        <f t="shared" si="6"/>
        <v>40</v>
      </c>
      <c r="S12" s="280">
        <v>40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7"/>
        <v>530</v>
      </c>
      <c r="AA12" s="280">
        <v>0</v>
      </c>
      <c r="AB12" s="280">
        <v>311</v>
      </c>
      <c r="AC12" s="280">
        <f t="shared" si="8"/>
        <v>219</v>
      </c>
      <c r="AD12" s="280">
        <v>219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ht="12" customHeight="1">
      <c r="A13" s="282" t="s">
        <v>193</v>
      </c>
      <c r="B13" s="283" t="s">
        <v>554</v>
      </c>
      <c r="C13" s="282" t="s">
        <v>601</v>
      </c>
      <c r="D13" s="280">
        <f t="shared" si="1"/>
        <v>17068</v>
      </c>
      <c r="E13" s="280">
        <f t="shared" si="2"/>
        <v>14744</v>
      </c>
      <c r="F13" s="280">
        <f t="shared" si="3"/>
        <v>1522</v>
      </c>
      <c r="G13" s="280">
        <v>533</v>
      </c>
      <c r="H13" s="280">
        <v>0</v>
      </c>
      <c r="I13" s="280">
        <v>0</v>
      </c>
      <c r="J13" s="280">
        <v>0</v>
      </c>
      <c r="K13" s="280">
        <v>0</v>
      </c>
      <c r="L13" s="280">
        <v>989</v>
      </c>
      <c r="M13" s="280">
        <v>0</v>
      </c>
      <c r="N13" s="280">
        <f t="shared" si="4"/>
        <v>0</v>
      </c>
      <c r="O13" s="280">
        <f>+'資源化量内訳'!X13</f>
        <v>802</v>
      </c>
      <c r="P13" s="280">
        <f t="shared" si="5"/>
        <v>14873</v>
      </c>
      <c r="Q13" s="280">
        <v>14744</v>
      </c>
      <c r="R13" s="280">
        <f t="shared" si="6"/>
        <v>129</v>
      </c>
      <c r="S13" s="280">
        <v>129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7"/>
        <v>1991</v>
      </c>
      <c r="AA13" s="280">
        <v>0</v>
      </c>
      <c r="AB13" s="280">
        <v>1783</v>
      </c>
      <c r="AC13" s="280">
        <f t="shared" si="8"/>
        <v>208</v>
      </c>
      <c r="AD13" s="280">
        <v>208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ht="12" customHeight="1">
      <c r="A14" s="282" t="s">
        <v>193</v>
      </c>
      <c r="B14" s="283" t="s">
        <v>555</v>
      </c>
      <c r="C14" s="282" t="s">
        <v>602</v>
      </c>
      <c r="D14" s="280">
        <f t="shared" si="1"/>
        <v>14312</v>
      </c>
      <c r="E14" s="280">
        <f t="shared" si="2"/>
        <v>11287</v>
      </c>
      <c r="F14" s="280">
        <f t="shared" si="3"/>
        <v>2524</v>
      </c>
      <c r="G14" s="280">
        <v>1722</v>
      </c>
      <c r="H14" s="280">
        <v>0</v>
      </c>
      <c r="I14" s="280">
        <v>0</v>
      </c>
      <c r="J14" s="280">
        <v>0</v>
      </c>
      <c r="K14" s="280">
        <v>0</v>
      </c>
      <c r="L14" s="280">
        <v>802</v>
      </c>
      <c r="M14" s="280">
        <v>0</v>
      </c>
      <c r="N14" s="280">
        <f t="shared" si="4"/>
        <v>501</v>
      </c>
      <c r="O14" s="280">
        <f>+'資源化量内訳'!X14</f>
        <v>0</v>
      </c>
      <c r="P14" s="280">
        <f t="shared" si="5"/>
        <v>11356</v>
      </c>
      <c r="Q14" s="280">
        <v>11287</v>
      </c>
      <c r="R14" s="280">
        <f t="shared" si="6"/>
        <v>69</v>
      </c>
      <c r="S14" s="280">
        <v>30</v>
      </c>
      <c r="T14" s="280">
        <v>0</v>
      </c>
      <c r="U14" s="280">
        <v>0</v>
      </c>
      <c r="V14" s="280">
        <v>0</v>
      </c>
      <c r="W14" s="280">
        <v>0</v>
      </c>
      <c r="X14" s="280">
        <v>39</v>
      </c>
      <c r="Y14" s="280">
        <v>0</v>
      </c>
      <c r="Z14" s="280">
        <f t="shared" si="7"/>
        <v>2058</v>
      </c>
      <c r="AA14" s="280">
        <v>501</v>
      </c>
      <c r="AB14" s="280">
        <v>1516</v>
      </c>
      <c r="AC14" s="280">
        <f t="shared" si="8"/>
        <v>41</v>
      </c>
      <c r="AD14" s="280">
        <v>41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ht="12" customHeight="1">
      <c r="A15" s="282" t="s">
        <v>193</v>
      </c>
      <c r="B15" s="283" t="s">
        <v>556</v>
      </c>
      <c r="C15" s="282" t="s">
        <v>603</v>
      </c>
      <c r="D15" s="280">
        <f t="shared" si="1"/>
        <v>12767</v>
      </c>
      <c r="E15" s="280">
        <f t="shared" si="2"/>
        <v>2779</v>
      </c>
      <c r="F15" s="280">
        <f t="shared" si="3"/>
        <v>9860</v>
      </c>
      <c r="G15" s="280">
        <v>60</v>
      </c>
      <c r="H15" s="280">
        <v>0</v>
      </c>
      <c r="I15" s="280">
        <v>0</v>
      </c>
      <c r="J15" s="280">
        <v>0</v>
      </c>
      <c r="K15" s="280">
        <v>8815</v>
      </c>
      <c r="L15" s="280">
        <v>985</v>
      </c>
      <c r="M15" s="280">
        <v>0</v>
      </c>
      <c r="N15" s="280">
        <f t="shared" si="4"/>
        <v>0</v>
      </c>
      <c r="O15" s="280">
        <f>+'資源化量内訳'!X15</f>
        <v>128</v>
      </c>
      <c r="P15" s="280">
        <f t="shared" si="5"/>
        <v>2860</v>
      </c>
      <c r="Q15" s="280">
        <v>2779</v>
      </c>
      <c r="R15" s="280">
        <f t="shared" si="6"/>
        <v>81</v>
      </c>
      <c r="S15" s="280">
        <v>11</v>
      </c>
      <c r="T15" s="280">
        <v>0</v>
      </c>
      <c r="U15" s="280">
        <v>0</v>
      </c>
      <c r="V15" s="280">
        <v>0</v>
      </c>
      <c r="W15" s="280">
        <v>0</v>
      </c>
      <c r="X15" s="280">
        <v>70</v>
      </c>
      <c r="Y15" s="280">
        <v>0</v>
      </c>
      <c r="Z15" s="280">
        <f t="shared" si="7"/>
        <v>561</v>
      </c>
      <c r="AA15" s="280">
        <v>0</v>
      </c>
      <c r="AB15" s="280">
        <v>320</v>
      </c>
      <c r="AC15" s="280">
        <f t="shared" si="8"/>
        <v>241</v>
      </c>
      <c r="AD15" s="280">
        <v>34</v>
      </c>
      <c r="AE15" s="280">
        <v>0</v>
      </c>
      <c r="AF15" s="280">
        <v>0</v>
      </c>
      <c r="AG15" s="280">
        <v>0</v>
      </c>
      <c r="AH15" s="280">
        <v>76</v>
      </c>
      <c r="AI15" s="280">
        <v>131</v>
      </c>
      <c r="AJ15" s="280">
        <v>0</v>
      </c>
    </row>
    <row r="16" spans="1:36" ht="12" customHeight="1">
      <c r="A16" s="282" t="s">
        <v>193</v>
      </c>
      <c r="B16" s="283" t="s">
        <v>557</v>
      </c>
      <c r="C16" s="282" t="s">
        <v>604</v>
      </c>
      <c r="D16" s="280">
        <f t="shared" si="1"/>
        <v>12041</v>
      </c>
      <c r="E16" s="280">
        <f t="shared" si="2"/>
        <v>9524</v>
      </c>
      <c r="F16" s="280">
        <f t="shared" si="3"/>
        <v>1483</v>
      </c>
      <c r="G16" s="280">
        <v>788</v>
      </c>
      <c r="H16" s="280">
        <v>695</v>
      </c>
      <c r="I16" s="280">
        <v>0</v>
      </c>
      <c r="J16" s="280">
        <v>0</v>
      </c>
      <c r="K16" s="280">
        <v>0</v>
      </c>
      <c r="L16" s="280">
        <v>0</v>
      </c>
      <c r="M16" s="280">
        <v>0</v>
      </c>
      <c r="N16" s="280">
        <f t="shared" si="4"/>
        <v>0</v>
      </c>
      <c r="O16" s="280">
        <f>+'資源化量内訳'!X16</f>
        <v>1034</v>
      </c>
      <c r="P16" s="280">
        <f t="shared" si="5"/>
        <v>9882</v>
      </c>
      <c r="Q16" s="280">
        <v>9524</v>
      </c>
      <c r="R16" s="280">
        <f t="shared" si="6"/>
        <v>358</v>
      </c>
      <c r="S16" s="280">
        <v>358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7"/>
        <v>1291</v>
      </c>
      <c r="AA16" s="280">
        <v>0</v>
      </c>
      <c r="AB16" s="280">
        <v>1054</v>
      </c>
      <c r="AC16" s="280">
        <f t="shared" si="8"/>
        <v>237</v>
      </c>
      <c r="AD16" s="280">
        <v>237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ht="12" customHeight="1">
      <c r="A17" s="282" t="s">
        <v>193</v>
      </c>
      <c r="B17" s="283" t="s">
        <v>558</v>
      </c>
      <c r="C17" s="282" t="s">
        <v>605</v>
      </c>
      <c r="D17" s="280">
        <f t="shared" si="1"/>
        <v>8792</v>
      </c>
      <c r="E17" s="280">
        <f t="shared" si="2"/>
        <v>7440</v>
      </c>
      <c r="F17" s="280">
        <f t="shared" si="3"/>
        <v>1352</v>
      </c>
      <c r="G17" s="280">
        <v>500</v>
      </c>
      <c r="H17" s="280">
        <v>0</v>
      </c>
      <c r="I17" s="280">
        <v>0</v>
      </c>
      <c r="J17" s="280">
        <v>0</v>
      </c>
      <c r="K17" s="280">
        <v>0</v>
      </c>
      <c r="L17" s="280">
        <v>852</v>
      </c>
      <c r="M17" s="280">
        <v>0</v>
      </c>
      <c r="N17" s="280">
        <f t="shared" si="4"/>
        <v>0</v>
      </c>
      <c r="O17" s="280">
        <f>+'資源化量内訳'!X17</f>
        <v>0</v>
      </c>
      <c r="P17" s="280">
        <f t="shared" si="5"/>
        <v>7877</v>
      </c>
      <c r="Q17" s="280">
        <v>7440</v>
      </c>
      <c r="R17" s="280">
        <f t="shared" si="6"/>
        <v>437</v>
      </c>
      <c r="S17" s="280">
        <v>367</v>
      </c>
      <c r="T17" s="280">
        <v>0</v>
      </c>
      <c r="U17" s="280">
        <v>0</v>
      </c>
      <c r="V17" s="280">
        <v>0</v>
      </c>
      <c r="W17" s="280">
        <v>0</v>
      </c>
      <c r="X17" s="280">
        <v>70</v>
      </c>
      <c r="Y17" s="280">
        <v>0</v>
      </c>
      <c r="Z17" s="280">
        <f t="shared" si="7"/>
        <v>259</v>
      </c>
      <c r="AA17" s="280">
        <v>0</v>
      </c>
      <c r="AB17" s="280">
        <v>259</v>
      </c>
      <c r="AC17" s="280">
        <f t="shared" si="8"/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ht="12" customHeight="1">
      <c r="A18" s="282" t="s">
        <v>193</v>
      </c>
      <c r="B18" s="283" t="s">
        <v>559</v>
      </c>
      <c r="C18" s="282" t="s">
        <v>606</v>
      </c>
      <c r="D18" s="280">
        <f t="shared" si="1"/>
        <v>17128</v>
      </c>
      <c r="E18" s="280">
        <f t="shared" si="2"/>
        <v>14351</v>
      </c>
      <c r="F18" s="280">
        <f t="shared" si="3"/>
        <v>716</v>
      </c>
      <c r="G18" s="280">
        <v>716</v>
      </c>
      <c r="H18" s="280">
        <v>0</v>
      </c>
      <c r="I18" s="280">
        <v>0</v>
      </c>
      <c r="J18" s="280">
        <v>0</v>
      </c>
      <c r="K18" s="280">
        <v>0</v>
      </c>
      <c r="L18" s="280">
        <v>0</v>
      </c>
      <c r="M18" s="280">
        <v>0</v>
      </c>
      <c r="N18" s="280">
        <f t="shared" si="4"/>
        <v>0</v>
      </c>
      <c r="O18" s="280">
        <f>+'資源化量内訳'!X18</f>
        <v>2061</v>
      </c>
      <c r="P18" s="280">
        <f t="shared" si="5"/>
        <v>14488</v>
      </c>
      <c r="Q18" s="280">
        <v>14351</v>
      </c>
      <c r="R18" s="280">
        <f t="shared" si="6"/>
        <v>137</v>
      </c>
      <c r="S18" s="280">
        <v>137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7"/>
        <v>1803</v>
      </c>
      <c r="AA18" s="280">
        <v>0</v>
      </c>
      <c r="AB18" s="280">
        <v>1670</v>
      </c>
      <c r="AC18" s="280">
        <f t="shared" si="8"/>
        <v>133</v>
      </c>
      <c r="AD18" s="280">
        <v>133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ht="12" customHeight="1">
      <c r="A19" s="282" t="s">
        <v>193</v>
      </c>
      <c r="B19" s="283" t="s">
        <v>560</v>
      </c>
      <c r="C19" s="282" t="s">
        <v>607</v>
      </c>
      <c r="D19" s="280">
        <f t="shared" si="1"/>
        <v>9355</v>
      </c>
      <c r="E19" s="280">
        <f t="shared" si="2"/>
        <v>0</v>
      </c>
      <c r="F19" s="280">
        <f t="shared" si="3"/>
        <v>9355</v>
      </c>
      <c r="G19" s="280">
        <v>0</v>
      </c>
      <c r="H19" s="280">
        <v>0</v>
      </c>
      <c r="I19" s="280">
        <v>0</v>
      </c>
      <c r="J19" s="280">
        <v>0</v>
      </c>
      <c r="K19" s="280">
        <v>8279</v>
      </c>
      <c r="L19" s="280">
        <v>1076</v>
      </c>
      <c r="M19" s="280">
        <v>0</v>
      </c>
      <c r="N19" s="280">
        <f t="shared" si="4"/>
        <v>0</v>
      </c>
      <c r="O19" s="280">
        <f>+'資源化量内訳'!X19</f>
        <v>0</v>
      </c>
      <c r="P19" s="280">
        <f t="shared" si="5"/>
        <v>0</v>
      </c>
      <c r="Q19" s="280">
        <v>0</v>
      </c>
      <c r="R19" s="280">
        <f t="shared" si="6"/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7"/>
        <v>294</v>
      </c>
      <c r="AA19" s="280">
        <v>0</v>
      </c>
      <c r="AB19" s="280">
        <v>0</v>
      </c>
      <c r="AC19" s="280">
        <f t="shared" si="8"/>
        <v>294</v>
      </c>
      <c r="AD19" s="280">
        <v>0</v>
      </c>
      <c r="AE19" s="280">
        <v>0</v>
      </c>
      <c r="AF19" s="280">
        <v>0</v>
      </c>
      <c r="AG19" s="280">
        <v>0</v>
      </c>
      <c r="AH19" s="280">
        <v>160</v>
      </c>
      <c r="AI19" s="280">
        <v>134</v>
      </c>
      <c r="AJ19" s="280">
        <v>0</v>
      </c>
    </row>
    <row r="20" spans="1:36" ht="12" customHeight="1">
      <c r="A20" s="282" t="s">
        <v>193</v>
      </c>
      <c r="B20" s="283" t="s">
        <v>561</v>
      </c>
      <c r="C20" s="282" t="s">
        <v>608</v>
      </c>
      <c r="D20" s="280">
        <f t="shared" si="1"/>
        <v>29896</v>
      </c>
      <c r="E20" s="280">
        <f t="shared" si="2"/>
        <v>22546</v>
      </c>
      <c r="F20" s="280">
        <f t="shared" si="3"/>
        <v>7342</v>
      </c>
      <c r="G20" s="280">
        <v>2717</v>
      </c>
      <c r="H20" s="280">
        <v>0</v>
      </c>
      <c r="I20" s="280">
        <v>0</v>
      </c>
      <c r="J20" s="280">
        <v>0</v>
      </c>
      <c r="K20" s="280">
        <v>10</v>
      </c>
      <c r="L20" s="280">
        <v>4573</v>
      </c>
      <c r="M20" s="280">
        <v>42</v>
      </c>
      <c r="N20" s="280">
        <f t="shared" si="4"/>
        <v>0</v>
      </c>
      <c r="O20" s="280">
        <f>+'資源化量内訳'!X20</f>
        <v>8</v>
      </c>
      <c r="P20" s="280">
        <f t="shared" si="5"/>
        <v>25082</v>
      </c>
      <c r="Q20" s="280">
        <v>22546</v>
      </c>
      <c r="R20" s="280">
        <f t="shared" si="6"/>
        <v>2536</v>
      </c>
      <c r="S20" s="280">
        <v>1464</v>
      </c>
      <c r="T20" s="280">
        <v>0</v>
      </c>
      <c r="U20" s="280">
        <v>0</v>
      </c>
      <c r="V20" s="280">
        <v>0</v>
      </c>
      <c r="W20" s="280">
        <v>0</v>
      </c>
      <c r="X20" s="280">
        <v>1072</v>
      </c>
      <c r="Y20" s="280">
        <v>0</v>
      </c>
      <c r="Z20" s="280">
        <f t="shared" si="7"/>
        <v>3340</v>
      </c>
      <c r="AA20" s="280">
        <v>0</v>
      </c>
      <c r="AB20" s="280">
        <v>3298</v>
      </c>
      <c r="AC20" s="280">
        <f t="shared" si="8"/>
        <v>42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42</v>
      </c>
    </row>
    <row r="21" spans="1:36" ht="12" customHeight="1">
      <c r="A21" s="282" t="s">
        <v>193</v>
      </c>
      <c r="B21" s="283" t="s">
        <v>562</v>
      </c>
      <c r="C21" s="282" t="s">
        <v>609</v>
      </c>
      <c r="D21" s="280">
        <f t="shared" si="1"/>
        <v>12529</v>
      </c>
      <c r="E21" s="280">
        <f t="shared" si="2"/>
        <v>11135</v>
      </c>
      <c r="F21" s="280">
        <f t="shared" si="3"/>
        <v>1378</v>
      </c>
      <c r="G21" s="280">
        <v>240</v>
      </c>
      <c r="H21" s="280">
        <v>0</v>
      </c>
      <c r="I21" s="280">
        <v>0</v>
      </c>
      <c r="J21" s="280">
        <v>0</v>
      </c>
      <c r="K21" s="280">
        <v>0</v>
      </c>
      <c r="L21" s="280">
        <v>1138</v>
      </c>
      <c r="M21" s="280">
        <v>0</v>
      </c>
      <c r="N21" s="280">
        <f t="shared" si="4"/>
        <v>0</v>
      </c>
      <c r="O21" s="280">
        <f>+'資源化量内訳'!X21</f>
        <v>16</v>
      </c>
      <c r="P21" s="280">
        <f t="shared" si="5"/>
        <v>11282</v>
      </c>
      <c r="Q21" s="280">
        <v>11135</v>
      </c>
      <c r="R21" s="280">
        <f t="shared" si="6"/>
        <v>147</v>
      </c>
      <c r="S21" s="280">
        <v>42</v>
      </c>
      <c r="T21" s="280">
        <v>0</v>
      </c>
      <c r="U21" s="280">
        <v>0</v>
      </c>
      <c r="V21" s="280">
        <v>0</v>
      </c>
      <c r="W21" s="280">
        <v>0</v>
      </c>
      <c r="X21" s="280">
        <v>105</v>
      </c>
      <c r="Y21" s="280">
        <v>0</v>
      </c>
      <c r="Z21" s="280">
        <f t="shared" si="7"/>
        <v>1672</v>
      </c>
      <c r="AA21" s="280">
        <v>0</v>
      </c>
      <c r="AB21" s="280">
        <v>1351</v>
      </c>
      <c r="AC21" s="280">
        <f t="shared" si="8"/>
        <v>321</v>
      </c>
      <c r="AD21" s="280">
        <v>126</v>
      </c>
      <c r="AE21" s="280">
        <v>0</v>
      </c>
      <c r="AF21" s="280">
        <v>0</v>
      </c>
      <c r="AG21" s="280">
        <v>0</v>
      </c>
      <c r="AH21" s="280">
        <v>0</v>
      </c>
      <c r="AI21" s="280">
        <v>195</v>
      </c>
      <c r="AJ21" s="280">
        <v>0</v>
      </c>
    </row>
    <row r="22" spans="1:36" ht="12" customHeight="1">
      <c r="A22" s="282" t="s">
        <v>193</v>
      </c>
      <c r="B22" s="283" t="s">
        <v>563</v>
      </c>
      <c r="C22" s="282" t="s">
        <v>610</v>
      </c>
      <c r="D22" s="280">
        <f t="shared" si="1"/>
        <v>4647</v>
      </c>
      <c r="E22" s="280">
        <f t="shared" si="2"/>
        <v>4015</v>
      </c>
      <c r="F22" s="280">
        <f t="shared" si="3"/>
        <v>418</v>
      </c>
      <c r="G22" s="280">
        <v>418</v>
      </c>
      <c r="H22" s="280">
        <v>0</v>
      </c>
      <c r="I22" s="280">
        <v>0</v>
      </c>
      <c r="J22" s="280">
        <v>0</v>
      </c>
      <c r="K22" s="280">
        <v>0</v>
      </c>
      <c r="L22" s="280">
        <v>0</v>
      </c>
      <c r="M22" s="280">
        <v>0</v>
      </c>
      <c r="N22" s="280">
        <f t="shared" si="4"/>
        <v>0</v>
      </c>
      <c r="O22" s="280">
        <f>+'資源化量内訳'!X22</f>
        <v>214</v>
      </c>
      <c r="P22" s="280">
        <f t="shared" si="5"/>
        <v>4100</v>
      </c>
      <c r="Q22" s="280">
        <v>4015</v>
      </c>
      <c r="R22" s="280">
        <f t="shared" si="6"/>
        <v>85</v>
      </c>
      <c r="S22" s="280">
        <v>85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7"/>
        <v>532</v>
      </c>
      <c r="AA22" s="280">
        <v>0</v>
      </c>
      <c r="AB22" s="280">
        <v>467</v>
      </c>
      <c r="AC22" s="280">
        <f t="shared" si="8"/>
        <v>65</v>
      </c>
      <c r="AD22" s="280">
        <v>65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ht="12" customHeight="1">
      <c r="A23" s="282" t="s">
        <v>193</v>
      </c>
      <c r="B23" s="283" t="s">
        <v>564</v>
      </c>
      <c r="C23" s="282" t="s">
        <v>611</v>
      </c>
      <c r="D23" s="280">
        <f t="shared" si="1"/>
        <v>2654</v>
      </c>
      <c r="E23" s="280">
        <f t="shared" si="2"/>
        <v>1838</v>
      </c>
      <c r="F23" s="280">
        <f t="shared" si="3"/>
        <v>212</v>
      </c>
      <c r="G23" s="280">
        <v>212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f t="shared" si="4"/>
        <v>0</v>
      </c>
      <c r="O23" s="280">
        <f>+'資源化量内訳'!X23</f>
        <v>604</v>
      </c>
      <c r="P23" s="280">
        <f t="shared" si="5"/>
        <v>1906</v>
      </c>
      <c r="Q23" s="280">
        <v>1838</v>
      </c>
      <c r="R23" s="280">
        <f t="shared" si="6"/>
        <v>68</v>
      </c>
      <c r="S23" s="280">
        <v>68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7"/>
        <v>255</v>
      </c>
      <c r="AA23" s="280">
        <v>0</v>
      </c>
      <c r="AB23" s="280">
        <v>210</v>
      </c>
      <c r="AC23" s="280">
        <f t="shared" si="8"/>
        <v>45</v>
      </c>
      <c r="AD23" s="280">
        <v>45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ht="12" customHeight="1">
      <c r="A24" s="282" t="s">
        <v>193</v>
      </c>
      <c r="B24" s="283" t="s">
        <v>565</v>
      </c>
      <c r="C24" s="282" t="s">
        <v>612</v>
      </c>
      <c r="D24" s="280">
        <f t="shared" si="1"/>
        <v>1113</v>
      </c>
      <c r="E24" s="280">
        <f t="shared" si="2"/>
        <v>985</v>
      </c>
      <c r="F24" s="280">
        <f t="shared" si="3"/>
        <v>74</v>
      </c>
      <c r="G24" s="280">
        <v>73</v>
      </c>
      <c r="H24" s="280">
        <v>0</v>
      </c>
      <c r="I24" s="280">
        <v>0</v>
      </c>
      <c r="J24" s="280">
        <v>0</v>
      </c>
      <c r="K24" s="280">
        <v>0</v>
      </c>
      <c r="L24" s="280">
        <v>1</v>
      </c>
      <c r="M24" s="280">
        <v>0</v>
      </c>
      <c r="N24" s="280">
        <f t="shared" si="4"/>
        <v>0</v>
      </c>
      <c r="O24" s="280">
        <f>+'資源化量内訳'!X24</f>
        <v>54</v>
      </c>
      <c r="P24" s="280">
        <f t="shared" si="5"/>
        <v>996</v>
      </c>
      <c r="Q24" s="280">
        <v>985</v>
      </c>
      <c r="R24" s="280">
        <f t="shared" si="6"/>
        <v>11</v>
      </c>
      <c r="S24" s="280">
        <v>11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7"/>
        <v>186</v>
      </c>
      <c r="AA24" s="280">
        <v>0</v>
      </c>
      <c r="AB24" s="280">
        <v>151</v>
      </c>
      <c r="AC24" s="280">
        <f t="shared" si="8"/>
        <v>35</v>
      </c>
      <c r="AD24" s="280">
        <v>35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ht="12" customHeight="1">
      <c r="A25" s="282" t="s">
        <v>193</v>
      </c>
      <c r="B25" s="283" t="s">
        <v>566</v>
      </c>
      <c r="C25" s="282" t="s">
        <v>613</v>
      </c>
      <c r="D25" s="280">
        <f t="shared" si="1"/>
        <v>2305</v>
      </c>
      <c r="E25" s="280">
        <f t="shared" si="2"/>
        <v>2067</v>
      </c>
      <c r="F25" s="280">
        <f t="shared" si="3"/>
        <v>111</v>
      </c>
      <c r="G25" s="280">
        <v>50</v>
      </c>
      <c r="H25" s="280">
        <v>0</v>
      </c>
      <c r="I25" s="280">
        <v>0</v>
      </c>
      <c r="J25" s="280">
        <v>0</v>
      </c>
      <c r="K25" s="280">
        <v>0</v>
      </c>
      <c r="L25" s="280">
        <v>61</v>
      </c>
      <c r="M25" s="280">
        <v>0</v>
      </c>
      <c r="N25" s="280">
        <f t="shared" si="4"/>
        <v>0</v>
      </c>
      <c r="O25" s="280">
        <f>+'資源化量内訳'!X25</f>
        <v>127</v>
      </c>
      <c r="P25" s="280">
        <f t="shared" si="5"/>
        <v>2103</v>
      </c>
      <c r="Q25" s="280">
        <v>2067</v>
      </c>
      <c r="R25" s="280">
        <f t="shared" si="6"/>
        <v>36</v>
      </c>
      <c r="S25" s="280">
        <v>36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7"/>
        <v>0</v>
      </c>
      <c r="AA25" s="280">
        <v>0</v>
      </c>
      <c r="AB25" s="280">
        <v>0</v>
      </c>
      <c r="AC25" s="280">
        <f t="shared" si="8"/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ht="12" customHeight="1">
      <c r="A26" s="282" t="s">
        <v>193</v>
      </c>
      <c r="B26" s="283" t="s">
        <v>567</v>
      </c>
      <c r="C26" s="282" t="s">
        <v>614</v>
      </c>
      <c r="D26" s="280">
        <f t="shared" si="1"/>
        <v>4309</v>
      </c>
      <c r="E26" s="280">
        <f t="shared" si="2"/>
        <v>3874</v>
      </c>
      <c r="F26" s="280">
        <f t="shared" si="3"/>
        <v>244</v>
      </c>
      <c r="G26" s="280">
        <v>111</v>
      </c>
      <c r="H26" s="280">
        <v>0</v>
      </c>
      <c r="I26" s="280">
        <v>0</v>
      </c>
      <c r="J26" s="280">
        <v>0</v>
      </c>
      <c r="K26" s="280">
        <v>0</v>
      </c>
      <c r="L26" s="280">
        <v>133</v>
      </c>
      <c r="M26" s="280">
        <v>0</v>
      </c>
      <c r="N26" s="280">
        <f t="shared" si="4"/>
        <v>0</v>
      </c>
      <c r="O26" s="280">
        <f>+'資源化量内訳'!X26</f>
        <v>191</v>
      </c>
      <c r="P26" s="280">
        <f t="shared" si="5"/>
        <v>3954</v>
      </c>
      <c r="Q26" s="280">
        <v>3874</v>
      </c>
      <c r="R26" s="280">
        <f t="shared" si="6"/>
        <v>80</v>
      </c>
      <c r="S26" s="280">
        <v>80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7"/>
        <v>0</v>
      </c>
      <c r="AA26" s="280">
        <v>0</v>
      </c>
      <c r="AB26" s="280">
        <v>0</v>
      </c>
      <c r="AC26" s="280">
        <f t="shared" si="8"/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ht="12" customHeight="1">
      <c r="A27" s="282" t="s">
        <v>193</v>
      </c>
      <c r="B27" s="283" t="s">
        <v>568</v>
      </c>
      <c r="C27" s="282" t="s">
        <v>615</v>
      </c>
      <c r="D27" s="280">
        <f t="shared" si="1"/>
        <v>1822</v>
      </c>
      <c r="E27" s="280">
        <f t="shared" si="2"/>
        <v>1619</v>
      </c>
      <c r="F27" s="280">
        <f t="shared" si="3"/>
        <v>81</v>
      </c>
      <c r="G27" s="280">
        <v>53</v>
      </c>
      <c r="H27" s="280">
        <v>0</v>
      </c>
      <c r="I27" s="280">
        <v>0</v>
      </c>
      <c r="J27" s="280">
        <v>0</v>
      </c>
      <c r="K27" s="280">
        <v>0</v>
      </c>
      <c r="L27" s="280">
        <v>28</v>
      </c>
      <c r="M27" s="280">
        <v>0</v>
      </c>
      <c r="N27" s="280">
        <f t="shared" si="4"/>
        <v>0</v>
      </c>
      <c r="O27" s="280">
        <f>+'資源化量内訳'!X27</f>
        <v>122</v>
      </c>
      <c r="P27" s="280">
        <f t="shared" si="5"/>
        <v>1656</v>
      </c>
      <c r="Q27" s="280">
        <v>1619</v>
      </c>
      <c r="R27" s="280">
        <f t="shared" si="6"/>
        <v>37</v>
      </c>
      <c r="S27" s="280">
        <v>37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7"/>
        <v>0</v>
      </c>
      <c r="AA27" s="280">
        <v>0</v>
      </c>
      <c r="AB27" s="280">
        <v>0</v>
      </c>
      <c r="AC27" s="280">
        <f t="shared" si="8"/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</row>
    <row r="28" spans="1:36" ht="12" customHeight="1">
      <c r="A28" s="282" t="s">
        <v>193</v>
      </c>
      <c r="B28" s="283" t="s">
        <v>569</v>
      </c>
      <c r="C28" s="282" t="s">
        <v>616</v>
      </c>
      <c r="D28" s="280">
        <f t="shared" si="1"/>
        <v>8868</v>
      </c>
      <c r="E28" s="280">
        <f t="shared" si="2"/>
        <v>7336</v>
      </c>
      <c r="F28" s="280">
        <f t="shared" si="3"/>
        <v>1147</v>
      </c>
      <c r="G28" s="280">
        <v>1147</v>
      </c>
      <c r="H28" s="280">
        <v>0</v>
      </c>
      <c r="I28" s="280">
        <v>0</v>
      </c>
      <c r="J28" s="280">
        <v>0</v>
      </c>
      <c r="K28" s="280">
        <v>0</v>
      </c>
      <c r="L28" s="280">
        <v>0</v>
      </c>
      <c r="M28" s="280">
        <v>0</v>
      </c>
      <c r="N28" s="280">
        <f t="shared" si="4"/>
        <v>385</v>
      </c>
      <c r="O28" s="280">
        <f>+'資源化量内訳'!X28</f>
        <v>0</v>
      </c>
      <c r="P28" s="280">
        <f t="shared" si="5"/>
        <v>7356</v>
      </c>
      <c r="Q28" s="280">
        <v>7336</v>
      </c>
      <c r="R28" s="280">
        <f t="shared" si="6"/>
        <v>20</v>
      </c>
      <c r="S28" s="280">
        <v>20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7"/>
        <v>1471</v>
      </c>
      <c r="AA28" s="280">
        <v>385</v>
      </c>
      <c r="AB28" s="280">
        <v>1059</v>
      </c>
      <c r="AC28" s="280">
        <f t="shared" si="8"/>
        <v>27</v>
      </c>
      <c r="AD28" s="280">
        <v>27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ht="12" customHeight="1">
      <c r="A29" s="282" t="s">
        <v>193</v>
      </c>
      <c r="B29" s="283" t="s">
        <v>570</v>
      </c>
      <c r="C29" s="282" t="s">
        <v>617</v>
      </c>
      <c r="D29" s="280">
        <f t="shared" si="1"/>
        <v>7883</v>
      </c>
      <c r="E29" s="280">
        <f t="shared" si="2"/>
        <v>6996</v>
      </c>
      <c r="F29" s="280">
        <f t="shared" si="3"/>
        <v>881</v>
      </c>
      <c r="G29" s="280">
        <v>140</v>
      </c>
      <c r="H29" s="280">
        <v>0</v>
      </c>
      <c r="I29" s="280">
        <v>0</v>
      </c>
      <c r="J29" s="280">
        <v>0</v>
      </c>
      <c r="K29" s="280">
        <v>0</v>
      </c>
      <c r="L29" s="280">
        <v>741</v>
      </c>
      <c r="M29" s="280">
        <v>0</v>
      </c>
      <c r="N29" s="280">
        <f t="shared" si="4"/>
        <v>0</v>
      </c>
      <c r="O29" s="280">
        <f>+'資源化量内訳'!X29</f>
        <v>6</v>
      </c>
      <c r="P29" s="280">
        <f t="shared" si="5"/>
        <v>7085</v>
      </c>
      <c r="Q29" s="280">
        <v>6996</v>
      </c>
      <c r="R29" s="280">
        <f t="shared" si="6"/>
        <v>89</v>
      </c>
      <c r="S29" s="280">
        <v>23</v>
      </c>
      <c r="T29" s="280">
        <v>0</v>
      </c>
      <c r="U29" s="280">
        <v>0</v>
      </c>
      <c r="V29" s="280">
        <v>0</v>
      </c>
      <c r="W29" s="280">
        <v>0</v>
      </c>
      <c r="X29" s="280">
        <v>66</v>
      </c>
      <c r="Y29" s="280">
        <v>0</v>
      </c>
      <c r="Z29" s="280">
        <f t="shared" si="7"/>
        <v>1048</v>
      </c>
      <c r="AA29" s="280">
        <v>0</v>
      </c>
      <c r="AB29" s="280">
        <v>853</v>
      </c>
      <c r="AC29" s="280">
        <f t="shared" si="8"/>
        <v>195</v>
      </c>
      <c r="AD29" s="280">
        <v>71</v>
      </c>
      <c r="AE29" s="280">
        <v>0</v>
      </c>
      <c r="AF29" s="280">
        <v>0</v>
      </c>
      <c r="AG29" s="280">
        <v>0</v>
      </c>
      <c r="AH29" s="280">
        <v>0</v>
      </c>
      <c r="AI29" s="280">
        <v>124</v>
      </c>
      <c r="AJ29" s="280">
        <v>0</v>
      </c>
    </row>
    <row r="30" spans="1:36" ht="12" customHeight="1">
      <c r="A30" s="282" t="s">
        <v>193</v>
      </c>
      <c r="B30" s="283" t="s">
        <v>571</v>
      </c>
      <c r="C30" s="282" t="s">
        <v>618</v>
      </c>
      <c r="D30" s="280">
        <f t="shared" si="1"/>
        <v>9455</v>
      </c>
      <c r="E30" s="280">
        <f t="shared" si="2"/>
        <v>8615</v>
      </c>
      <c r="F30" s="280">
        <f t="shared" si="3"/>
        <v>833</v>
      </c>
      <c r="G30" s="280">
        <v>154</v>
      </c>
      <c r="H30" s="280">
        <v>0</v>
      </c>
      <c r="I30" s="280">
        <v>0</v>
      </c>
      <c r="J30" s="280">
        <v>0</v>
      </c>
      <c r="K30" s="280">
        <v>0</v>
      </c>
      <c r="L30" s="280">
        <v>679</v>
      </c>
      <c r="M30" s="280">
        <v>0</v>
      </c>
      <c r="N30" s="280">
        <f t="shared" si="4"/>
        <v>0</v>
      </c>
      <c r="O30" s="280">
        <f>+'資源化量内訳'!X30</f>
        <v>7</v>
      </c>
      <c r="P30" s="280">
        <f t="shared" si="5"/>
        <v>8705</v>
      </c>
      <c r="Q30" s="280">
        <v>8615</v>
      </c>
      <c r="R30" s="280">
        <f t="shared" si="6"/>
        <v>90</v>
      </c>
      <c r="S30" s="280">
        <v>26</v>
      </c>
      <c r="T30" s="280">
        <v>0</v>
      </c>
      <c r="U30" s="280">
        <v>0</v>
      </c>
      <c r="V30" s="280">
        <v>0</v>
      </c>
      <c r="W30" s="280">
        <v>0</v>
      </c>
      <c r="X30" s="280">
        <v>64</v>
      </c>
      <c r="Y30" s="280">
        <v>0</v>
      </c>
      <c r="Z30" s="280">
        <f t="shared" si="7"/>
        <v>1222</v>
      </c>
      <c r="AA30" s="280">
        <v>0</v>
      </c>
      <c r="AB30" s="280">
        <v>1031</v>
      </c>
      <c r="AC30" s="280">
        <f t="shared" si="8"/>
        <v>191</v>
      </c>
      <c r="AD30" s="280">
        <v>77</v>
      </c>
      <c r="AE30" s="280">
        <v>0</v>
      </c>
      <c r="AF30" s="280">
        <v>0</v>
      </c>
      <c r="AG30" s="280">
        <v>0</v>
      </c>
      <c r="AH30" s="280">
        <v>0</v>
      </c>
      <c r="AI30" s="280">
        <v>114</v>
      </c>
      <c r="AJ30" s="280">
        <v>0</v>
      </c>
    </row>
    <row r="31" spans="1:36" ht="12" customHeight="1">
      <c r="A31" s="282" t="s">
        <v>193</v>
      </c>
      <c r="B31" s="283" t="s">
        <v>572</v>
      </c>
      <c r="C31" s="282" t="s">
        <v>619</v>
      </c>
      <c r="D31" s="280">
        <f t="shared" si="1"/>
        <v>1535</v>
      </c>
      <c r="E31" s="280">
        <f t="shared" si="2"/>
        <v>1152</v>
      </c>
      <c r="F31" s="280">
        <f t="shared" si="3"/>
        <v>266</v>
      </c>
      <c r="G31" s="280">
        <v>0</v>
      </c>
      <c r="H31" s="280">
        <v>0</v>
      </c>
      <c r="I31" s="280">
        <v>0</v>
      </c>
      <c r="J31" s="280">
        <v>0</v>
      </c>
      <c r="K31" s="280">
        <v>113</v>
      </c>
      <c r="L31" s="280">
        <v>153</v>
      </c>
      <c r="M31" s="280">
        <v>0</v>
      </c>
      <c r="N31" s="280">
        <f t="shared" si="4"/>
        <v>0</v>
      </c>
      <c r="O31" s="280">
        <f>+'資源化量内訳'!X31</f>
        <v>117</v>
      </c>
      <c r="P31" s="280">
        <f t="shared" si="5"/>
        <v>1152</v>
      </c>
      <c r="Q31" s="280">
        <v>1152</v>
      </c>
      <c r="R31" s="280">
        <f t="shared" si="6"/>
        <v>0</v>
      </c>
      <c r="S31" s="280">
        <v>0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7"/>
        <v>179</v>
      </c>
      <c r="AA31" s="280">
        <v>0</v>
      </c>
      <c r="AB31" s="280">
        <v>152</v>
      </c>
      <c r="AC31" s="280">
        <f t="shared" si="8"/>
        <v>27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27</v>
      </c>
      <c r="AJ31" s="280">
        <v>0</v>
      </c>
    </row>
    <row r="32" spans="1:36" ht="12" customHeight="1">
      <c r="A32" s="282" t="s">
        <v>193</v>
      </c>
      <c r="B32" s="283" t="s">
        <v>573</v>
      </c>
      <c r="C32" s="282" t="s">
        <v>620</v>
      </c>
      <c r="D32" s="280">
        <f t="shared" si="1"/>
        <v>3122</v>
      </c>
      <c r="E32" s="280">
        <f t="shared" si="2"/>
        <v>2333</v>
      </c>
      <c r="F32" s="280">
        <f t="shared" si="3"/>
        <v>541</v>
      </c>
      <c r="G32" s="280">
        <v>0</v>
      </c>
      <c r="H32" s="280">
        <v>0</v>
      </c>
      <c r="I32" s="280">
        <v>0</v>
      </c>
      <c r="J32" s="280">
        <v>0</v>
      </c>
      <c r="K32" s="280">
        <v>218</v>
      </c>
      <c r="L32" s="280">
        <v>323</v>
      </c>
      <c r="M32" s="280">
        <v>0</v>
      </c>
      <c r="N32" s="280">
        <f t="shared" si="4"/>
        <v>0</v>
      </c>
      <c r="O32" s="280">
        <f>+'資源化量内訳'!X32</f>
        <v>248</v>
      </c>
      <c r="P32" s="280">
        <f t="shared" si="5"/>
        <v>2333</v>
      </c>
      <c r="Q32" s="280">
        <v>2333</v>
      </c>
      <c r="R32" s="280">
        <f t="shared" si="6"/>
        <v>0</v>
      </c>
      <c r="S32" s="280">
        <v>0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7"/>
        <v>366</v>
      </c>
      <c r="AA32" s="280">
        <v>0</v>
      </c>
      <c r="AB32" s="280">
        <v>306</v>
      </c>
      <c r="AC32" s="280">
        <f t="shared" si="8"/>
        <v>60</v>
      </c>
      <c r="AD32" s="280">
        <v>0</v>
      </c>
      <c r="AE32" s="280">
        <v>0</v>
      </c>
      <c r="AF32" s="280">
        <v>0</v>
      </c>
      <c r="AG32" s="280">
        <v>0</v>
      </c>
      <c r="AH32" s="280">
        <v>4</v>
      </c>
      <c r="AI32" s="280">
        <v>56</v>
      </c>
      <c r="AJ32" s="280">
        <v>0</v>
      </c>
    </row>
    <row r="33" spans="1:36" ht="12" customHeight="1">
      <c r="A33" s="282" t="s">
        <v>193</v>
      </c>
      <c r="B33" s="283" t="s">
        <v>574</v>
      </c>
      <c r="C33" s="282" t="s">
        <v>621</v>
      </c>
      <c r="D33" s="280">
        <f t="shared" si="1"/>
        <v>248</v>
      </c>
      <c r="E33" s="280">
        <f t="shared" si="2"/>
        <v>0</v>
      </c>
      <c r="F33" s="280">
        <f t="shared" si="3"/>
        <v>248</v>
      </c>
      <c r="G33" s="280">
        <v>0</v>
      </c>
      <c r="H33" s="280">
        <v>0</v>
      </c>
      <c r="I33" s="280">
        <v>0</v>
      </c>
      <c r="J33" s="280">
        <v>0</v>
      </c>
      <c r="K33" s="280">
        <v>202</v>
      </c>
      <c r="L33" s="280">
        <v>46</v>
      </c>
      <c r="M33" s="280">
        <v>0</v>
      </c>
      <c r="N33" s="280">
        <f t="shared" si="4"/>
        <v>0</v>
      </c>
      <c r="O33" s="280">
        <f>+'資源化量内訳'!X33</f>
        <v>0</v>
      </c>
      <c r="P33" s="280">
        <f t="shared" si="5"/>
        <v>0</v>
      </c>
      <c r="Q33" s="280">
        <v>0</v>
      </c>
      <c r="R33" s="280">
        <f t="shared" si="6"/>
        <v>0</v>
      </c>
      <c r="S33" s="280">
        <v>0</v>
      </c>
      <c r="T33" s="280">
        <v>0</v>
      </c>
      <c r="U33" s="280"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f t="shared" si="7"/>
        <v>8</v>
      </c>
      <c r="AA33" s="280">
        <v>0</v>
      </c>
      <c r="AB33" s="280">
        <v>0</v>
      </c>
      <c r="AC33" s="280">
        <f t="shared" si="8"/>
        <v>8</v>
      </c>
      <c r="AD33" s="280">
        <v>0</v>
      </c>
      <c r="AE33" s="280">
        <v>0</v>
      </c>
      <c r="AF33" s="280">
        <v>0</v>
      </c>
      <c r="AG33" s="280">
        <v>0</v>
      </c>
      <c r="AH33" s="280">
        <v>4</v>
      </c>
      <c r="AI33" s="280">
        <v>4</v>
      </c>
      <c r="AJ33" s="280">
        <v>0</v>
      </c>
    </row>
    <row r="34" spans="1:36" ht="12" customHeight="1">
      <c r="A34" s="282" t="s">
        <v>193</v>
      </c>
      <c r="B34" s="283" t="s">
        <v>575</v>
      </c>
      <c r="C34" s="282" t="s">
        <v>622</v>
      </c>
      <c r="D34" s="280">
        <f t="shared" si="1"/>
        <v>1687</v>
      </c>
      <c r="E34" s="280">
        <f t="shared" si="2"/>
        <v>0</v>
      </c>
      <c r="F34" s="280">
        <f t="shared" si="3"/>
        <v>1687</v>
      </c>
      <c r="G34" s="280">
        <v>0</v>
      </c>
      <c r="H34" s="280">
        <v>0</v>
      </c>
      <c r="I34" s="280">
        <v>0</v>
      </c>
      <c r="J34" s="280">
        <v>0</v>
      </c>
      <c r="K34" s="280">
        <v>1412</v>
      </c>
      <c r="L34" s="280">
        <v>275</v>
      </c>
      <c r="M34" s="280">
        <v>0</v>
      </c>
      <c r="N34" s="280">
        <f t="shared" si="4"/>
        <v>0</v>
      </c>
      <c r="O34" s="280">
        <f>+'資源化量内訳'!X34</f>
        <v>0</v>
      </c>
      <c r="P34" s="280">
        <f t="shared" si="5"/>
        <v>0</v>
      </c>
      <c r="Q34" s="280">
        <v>0</v>
      </c>
      <c r="R34" s="280">
        <f t="shared" si="6"/>
        <v>0</v>
      </c>
      <c r="S34" s="280">
        <v>0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f t="shared" si="7"/>
        <v>46</v>
      </c>
      <c r="AA34" s="280">
        <v>0</v>
      </c>
      <c r="AB34" s="280">
        <v>0</v>
      </c>
      <c r="AC34" s="280">
        <f t="shared" si="8"/>
        <v>46</v>
      </c>
      <c r="AD34" s="280">
        <v>0</v>
      </c>
      <c r="AE34" s="280">
        <v>0</v>
      </c>
      <c r="AF34" s="280">
        <v>0</v>
      </c>
      <c r="AG34" s="280">
        <v>0</v>
      </c>
      <c r="AH34" s="280">
        <v>27</v>
      </c>
      <c r="AI34" s="280">
        <v>19</v>
      </c>
      <c r="AJ34" s="280">
        <v>0</v>
      </c>
    </row>
    <row r="35" spans="1:36" ht="12" customHeight="1">
      <c r="A35" s="282" t="s">
        <v>193</v>
      </c>
      <c r="B35" s="283" t="s">
        <v>576</v>
      </c>
      <c r="C35" s="282" t="s">
        <v>623</v>
      </c>
      <c r="D35" s="280">
        <f t="shared" si="1"/>
        <v>1878</v>
      </c>
      <c r="E35" s="280">
        <f t="shared" si="2"/>
        <v>1654</v>
      </c>
      <c r="F35" s="280">
        <f t="shared" si="3"/>
        <v>87</v>
      </c>
      <c r="G35" s="280">
        <v>23</v>
      </c>
      <c r="H35" s="280">
        <v>0</v>
      </c>
      <c r="I35" s="280">
        <v>0</v>
      </c>
      <c r="J35" s="280">
        <v>0</v>
      </c>
      <c r="K35" s="280">
        <v>0</v>
      </c>
      <c r="L35" s="280">
        <v>64</v>
      </c>
      <c r="M35" s="280">
        <v>0</v>
      </c>
      <c r="N35" s="280">
        <f t="shared" si="4"/>
        <v>0</v>
      </c>
      <c r="O35" s="280">
        <f>+'資源化量内訳'!X35</f>
        <v>137</v>
      </c>
      <c r="P35" s="280">
        <f t="shared" si="5"/>
        <v>1685</v>
      </c>
      <c r="Q35" s="280">
        <v>1654</v>
      </c>
      <c r="R35" s="280">
        <f t="shared" si="6"/>
        <v>31</v>
      </c>
      <c r="S35" s="280">
        <v>23</v>
      </c>
      <c r="T35" s="280">
        <v>0</v>
      </c>
      <c r="U35" s="280">
        <v>0</v>
      </c>
      <c r="V35" s="280">
        <v>0</v>
      </c>
      <c r="W35" s="280">
        <v>0</v>
      </c>
      <c r="X35" s="280">
        <v>8</v>
      </c>
      <c r="Y35" s="280">
        <v>0</v>
      </c>
      <c r="Z35" s="280">
        <f t="shared" si="7"/>
        <v>294</v>
      </c>
      <c r="AA35" s="280">
        <v>0</v>
      </c>
      <c r="AB35" s="280">
        <v>265</v>
      </c>
      <c r="AC35" s="280">
        <f t="shared" si="8"/>
        <v>29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29</v>
      </c>
      <c r="AJ35" s="280">
        <v>0</v>
      </c>
    </row>
    <row r="36" spans="1:36" ht="12" customHeight="1">
      <c r="A36" s="282" t="s">
        <v>193</v>
      </c>
      <c r="B36" s="283" t="s">
        <v>577</v>
      </c>
      <c r="C36" s="282" t="s">
        <v>624</v>
      </c>
      <c r="D36" s="280">
        <f t="shared" si="1"/>
        <v>3259</v>
      </c>
      <c r="E36" s="280">
        <f t="shared" si="2"/>
        <v>0</v>
      </c>
      <c r="F36" s="280">
        <f t="shared" si="3"/>
        <v>3259</v>
      </c>
      <c r="G36" s="280">
        <v>0</v>
      </c>
      <c r="H36" s="280">
        <v>0</v>
      </c>
      <c r="I36" s="280">
        <v>0</v>
      </c>
      <c r="J36" s="280">
        <v>0</v>
      </c>
      <c r="K36" s="280">
        <v>2736</v>
      </c>
      <c r="L36" s="280">
        <v>523</v>
      </c>
      <c r="M36" s="280">
        <v>0</v>
      </c>
      <c r="N36" s="280">
        <f t="shared" si="4"/>
        <v>0</v>
      </c>
      <c r="O36" s="280">
        <f>+'資源化量内訳'!X36</f>
        <v>0</v>
      </c>
      <c r="P36" s="280">
        <f t="shared" si="5"/>
        <v>0</v>
      </c>
      <c r="Q36" s="280">
        <v>0</v>
      </c>
      <c r="R36" s="280">
        <f t="shared" si="6"/>
        <v>0</v>
      </c>
      <c r="S36" s="280">
        <v>0</v>
      </c>
      <c r="T36" s="280">
        <v>0</v>
      </c>
      <c r="U36" s="280"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f t="shared" si="7"/>
        <v>110</v>
      </c>
      <c r="AA36" s="280">
        <v>0</v>
      </c>
      <c r="AB36" s="280">
        <v>0</v>
      </c>
      <c r="AC36" s="280">
        <f t="shared" si="8"/>
        <v>110</v>
      </c>
      <c r="AD36" s="280">
        <v>0</v>
      </c>
      <c r="AE36" s="280">
        <v>0</v>
      </c>
      <c r="AF36" s="280">
        <v>0</v>
      </c>
      <c r="AG36" s="280">
        <v>0</v>
      </c>
      <c r="AH36" s="280">
        <v>53</v>
      </c>
      <c r="AI36" s="280">
        <v>57</v>
      </c>
      <c r="AJ36" s="280">
        <v>0</v>
      </c>
    </row>
    <row r="37" spans="1:36" ht="12" customHeight="1">
      <c r="A37" s="282" t="s">
        <v>193</v>
      </c>
      <c r="B37" s="283" t="s">
        <v>578</v>
      </c>
      <c r="C37" s="282" t="s">
        <v>625</v>
      </c>
      <c r="D37" s="280">
        <f t="shared" si="1"/>
        <v>3885</v>
      </c>
      <c r="E37" s="280">
        <f t="shared" si="2"/>
        <v>3774</v>
      </c>
      <c r="F37" s="280">
        <f t="shared" si="3"/>
        <v>0</v>
      </c>
      <c r="G37" s="280">
        <v>0</v>
      </c>
      <c r="H37" s="280">
        <v>0</v>
      </c>
      <c r="I37" s="280">
        <v>0</v>
      </c>
      <c r="J37" s="280">
        <v>0</v>
      </c>
      <c r="K37" s="280">
        <v>0</v>
      </c>
      <c r="L37" s="280">
        <v>0</v>
      </c>
      <c r="M37" s="280">
        <v>0</v>
      </c>
      <c r="N37" s="280">
        <f t="shared" si="4"/>
        <v>21</v>
      </c>
      <c r="O37" s="280">
        <f>+'資源化量内訳'!X37</f>
        <v>90</v>
      </c>
      <c r="P37" s="280">
        <f t="shared" si="5"/>
        <v>3912</v>
      </c>
      <c r="Q37" s="280">
        <v>3774</v>
      </c>
      <c r="R37" s="280">
        <f t="shared" si="6"/>
        <v>138</v>
      </c>
      <c r="S37" s="280">
        <v>0</v>
      </c>
      <c r="T37" s="280">
        <v>0</v>
      </c>
      <c r="U37" s="280">
        <v>0</v>
      </c>
      <c r="V37" s="280">
        <v>0</v>
      </c>
      <c r="W37" s="280">
        <v>0</v>
      </c>
      <c r="X37" s="280">
        <v>138</v>
      </c>
      <c r="Y37" s="280">
        <v>0</v>
      </c>
      <c r="Z37" s="280">
        <f t="shared" si="7"/>
        <v>574</v>
      </c>
      <c r="AA37" s="280">
        <v>21</v>
      </c>
      <c r="AB37" s="280">
        <v>553</v>
      </c>
      <c r="AC37" s="280">
        <f t="shared" si="8"/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</row>
    <row r="38" spans="1:36" ht="12" customHeight="1">
      <c r="A38" s="282" t="s">
        <v>193</v>
      </c>
      <c r="B38" s="283" t="s">
        <v>579</v>
      </c>
      <c r="C38" s="282" t="s">
        <v>626</v>
      </c>
      <c r="D38" s="280">
        <f t="shared" si="1"/>
        <v>4127</v>
      </c>
      <c r="E38" s="280">
        <f t="shared" si="2"/>
        <v>3865</v>
      </c>
      <c r="F38" s="280">
        <f t="shared" si="3"/>
        <v>172</v>
      </c>
      <c r="G38" s="280">
        <v>68</v>
      </c>
      <c r="H38" s="280">
        <v>0</v>
      </c>
      <c r="I38" s="280">
        <v>0</v>
      </c>
      <c r="J38" s="280">
        <v>0</v>
      </c>
      <c r="K38" s="280">
        <v>0</v>
      </c>
      <c r="L38" s="280">
        <v>104</v>
      </c>
      <c r="M38" s="280">
        <v>0</v>
      </c>
      <c r="N38" s="280">
        <f t="shared" si="4"/>
        <v>0</v>
      </c>
      <c r="O38" s="280">
        <f>+'資源化量内訳'!X38</f>
        <v>90</v>
      </c>
      <c r="P38" s="280">
        <f t="shared" si="5"/>
        <v>3940</v>
      </c>
      <c r="Q38" s="280">
        <v>3865</v>
      </c>
      <c r="R38" s="280">
        <f t="shared" si="6"/>
        <v>75</v>
      </c>
      <c r="S38" s="280">
        <v>68</v>
      </c>
      <c r="T38" s="280">
        <v>0</v>
      </c>
      <c r="U38" s="280">
        <v>0</v>
      </c>
      <c r="V38" s="280">
        <v>0</v>
      </c>
      <c r="W38" s="280">
        <v>0</v>
      </c>
      <c r="X38" s="280">
        <v>7</v>
      </c>
      <c r="Y38" s="280">
        <v>0</v>
      </c>
      <c r="Z38" s="280">
        <f t="shared" si="7"/>
        <v>655</v>
      </c>
      <c r="AA38" s="280">
        <v>0</v>
      </c>
      <c r="AB38" s="280">
        <v>606</v>
      </c>
      <c r="AC38" s="280">
        <f t="shared" si="8"/>
        <v>49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49</v>
      </c>
      <c r="AJ38" s="280">
        <v>0</v>
      </c>
    </row>
    <row r="39" spans="1:36" ht="12" customHeight="1">
      <c r="A39" s="282" t="s">
        <v>193</v>
      </c>
      <c r="B39" s="283" t="s">
        <v>580</v>
      </c>
      <c r="C39" s="282" t="s">
        <v>627</v>
      </c>
      <c r="D39" s="280">
        <f t="shared" si="1"/>
        <v>10231</v>
      </c>
      <c r="E39" s="280">
        <f t="shared" si="2"/>
        <v>9043</v>
      </c>
      <c r="F39" s="280">
        <f t="shared" si="3"/>
        <v>649</v>
      </c>
      <c r="G39" s="280">
        <v>290</v>
      </c>
      <c r="H39" s="280">
        <v>0</v>
      </c>
      <c r="I39" s="280">
        <v>0</v>
      </c>
      <c r="J39" s="280">
        <v>0</v>
      </c>
      <c r="K39" s="280">
        <v>0</v>
      </c>
      <c r="L39" s="280">
        <v>359</v>
      </c>
      <c r="M39" s="280">
        <v>0</v>
      </c>
      <c r="N39" s="280">
        <f t="shared" si="4"/>
        <v>0</v>
      </c>
      <c r="O39" s="280">
        <f>+'資源化量内訳'!X39</f>
        <v>539</v>
      </c>
      <c r="P39" s="280">
        <f t="shared" si="5"/>
        <v>9372</v>
      </c>
      <c r="Q39" s="280">
        <v>9043</v>
      </c>
      <c r="R39" s="280">
        <f t="shared" si="6"/>
        <v>329</v>
      </c>
      <c r="S39" s="280">
        <v>290</v>
      </c>
      <c r="T39" s="280">
        <v>0</v>
      </c>
      <c r="U39" s="280">
        <v>0</v>
      </c>
      <c r="V39" s="280">
        <v>0</v>
      </c>
      <c r="W39" s="280">
        <v>0</v>
      </c>
      <c r="X39" s="280">
        <v>39</v>
      </c>
      <c r="Y39" s="280">
        <v>0</v>
      </c>
      <c r="Z39" s="280">
        <f t="shared" si="7"/>
        <v>1612</v>
      </c>
      <c r="AA39" s="280">
        <v>0</v>
      </c>
      <c r="AB39" s="280">
        <v>1450</v>
      </c>
      <c r="AC39" s="280">
        <f t="shared" si="8"/>
        <v>162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162</v>
      </c>
      <c r="AJ39" s="280">
        <v>0</v>
      </c>
    </row>
    <row r="40" spans="1:36" ht="12" customHeight="1">
      <c r="A40" s="282" t="s">
        <v>193</v>
      </c>
      <c r="B40" s="283" t="s">
        <v>581</v>
      </c>
      <c r="C40" s="282" t="s">
        <v>628</v>
      </c>
      <c r="D40" s="280">
        <f t="shared" si="1"/>
        <v>2256</v>
      </c>
      <c r="E40" s="280">
        <f t="shared" si="2"/>
        <v>2181</v>
      </c>
      <c r="F40" s="280">
        <f t="shared" si="3"/>
        <v>0</v>
      </c>
      <c r="G40" s="280">
        <v>0</v>
      </c>
      <c r="H40" s="280">
        <v>0</v>
      </c>
      <c r="I40" s="280">
        <v>0</v>
      </c>
      <c r="J40" s="280">
        <v>0</v>
      </c>
      <c r="K40" s="280">
        <v>0</v>
      </c>
      <c r="L40" s="280">
        <v>0</v>
      </c>
      <c r="M40" s="280">
        <v>0</v>
      </c>
      <c r="N40" s="280">
        <f t="shared" si="4"/>
        <v>15</v>
      </c>
      <c r="O40" s="280">
        <f>+'資源化量内訳'!X40</f>
        <v>60</v>
      </c>
      <c r="P40" s="280">
        <f t="shared" si="5"/>
        <v>2226</v>
      </c>
      <c r="Q40" s="280">
        <v>2181</v>
      </c>
      <c r="R40" s="280">
        <f t="shared" si="6"/>
        <v>45</v>
      </c>
      <c r="S40" s="280">
        <v>0</v>
      </c>
      <c r="T40" s="280">
        <v>0</v>
      </c>
      <c r="U40" s="280">
        <v>0</v>
      </c>
      <c r="V40" s="280">
        <v>0</v>
      </c>
      <c r="W40" s="280">
        <v>0</v>
      </c>
      <c r="X40" s="280">
        <v>45</v>
      </c>
      <c r="Y40" s="280">
        <v>0</v>
      </c>
      <c r="Z40" s="280">
        <f t="shared" si="7"/>
        <v>383</v>
      </c>
      <c r="AA40" s="280">
        <v>15</v>
      </c>
      <c r="AB40" s="280">
        <v>368</v>
      </c>
      <c r="AC40" s="280">
        <f t="shared" si="8"/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</row>
    <row r="41" spans="1:36" ht="12" customHeight="1">
      <c r="A41" s="282" t="s">
        <v>193</v>
      </c>
      <c r="B41" s="283" t="s">
        <v>582</v>
      </c>
      <c r="C41" s="282" t="s">
        <v>629</v>
      </c>
      <c r="D41" s="280">
        <f t="shared" si="1"/>
        <v>3837</v>
      </c>
      <c r="E41" s="280">
        <f t="shared" si="2"/>
        <v>3348</v>
      </c>
      <c r="F41" s="280">
        <f t="shared" si="3"/>
        <v>369</v>
      </c>
      <c r="G41" s="280">
        <v>196</v>
      </c>
      <c r="H41" s="280">
        <v>0</v>
      </c>
      <c r="I41" s="280">
        <v>0</v>
      </c>
      <c r="J41" s="280">
        <v>0</v>
      </c>
      <c r="K41" s="280">
        <v>0</v>
      </c>
      <c r="L41" s="280">
        <v>173</v>
      </c>
      <c r="M41" s="280">
        <v>0</v>
      </c>
      <c r="N41" s="280">
        <f t="shared" si="4"/>
        <v>0</v>
      </c>
      <c r="O41" s="280">
        <f>+'資源化量内訳'!X41</f>
        <v>120</v>
      </c>
      <c r="P41" s="280">
        <f t="shared" si="5"/>
        <v>3523</v>
      </c>
      <c r="Q41" s="280">
        <v>3348</v>
      </c>
      <c r="R41" s="280">
        <f t="shared" si="6"/>
        <v>175</v>
      </c>
      <c r="S41" s="280">
        <v>107</v>
      </c>
      <c r="T41" s="280">
        <v>0</v>
      </c>
      <c r="U41" s="280">
        <v>0</v>
      </c>
      <c r="V41" s="280">
        <v>0</v>
      </c>
      <c r="W41" s="280">
        <v>0</v>
      </c>
      <c r="X41" s="280">
        <v>68</v>
      </c>
      <c r="Y41" s="280">
        <v>0</v>
      </c>
      <c r="Z41" s="280">
        <f t="shared" si="7"/>
        <v>685</v>
      </c>
      <c r="AA41" s="280">
        <v>0</v>
      </c>
      <c r="AB41" s="280">
        <v>609</v>
      </c>
      <c r="AC41" s="280">
        <f t="shared" si="8"/>
        <v>76</v>
      </c>
      <c r="AD41" s="280">
        <v>76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</row>
    <row r="42" spans="1:36" ht="12" customHeight="1">
      <c r="A42" s="282" t="s">
        <v>193</v>
      </c>
      <c r="B42" s="283" t="s">
        <v>583</v>
      </c>
      <c r="C42" s="282" t="s">
        <v>630</v>
      </c>
      <c r="D42" s="280">
        <f t="shared" si="1"/>
        <v>3447</v>
      </c>
      <c r="E42" s="280">
        <f t="shared" si="2"/>
        <v>3126</v>
      </c>
      <c r="F42" s="280">
        <f t="shared" si="3"/>
        <v>321</v>
      </c>
      <c r="G42" s="280">
        <v>0</v>
      </c>
      <c r="H42" s="280">
        <v>0</v>
      </c>
      <c r="I42" s="280">
        <v>0</v>
      </c>
      <c r="J42" s="280">
        <v>0</v>
      </c>
      <c r="K42" s="280">
        <v>0</v>
      </c>
      <c r="L42" s="280">
        <v>321</v>
      </c>
      <c r="M42" s="280">
        <v>0</v>
      </c>
      <c r="N42" s="280">
        <f t="shared" si="4"/>
        <v>0</v>
      </c>
      <c r="O42" s="280">
        <f>+'資源化量内訳'!X42</f>
        <v>0</v>
      </c>
      <c r="P42" s="280">
        <f t="shared" si="5"/>
        <v>3126</v>
      </c>
      <c r="Q42" s="280">
        <v>3126</v>
      </c>
      <c r="R42" s="280">
        <f t="shared" si="6"/>
        <v>0</v>
      </c>
      <c r="S42" s="280">
        <v>0</v>
      </c>
      <c r="T42" s="280">
        <v>0</v>
      </c>
      <c r="U42" s="280"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f t="shared" si="7"/>
        <v>540</v>
      </c>
      <c r="AA42" s="280">
        <v>0</v>
      </c>
      <c r="AB42" s="280">
        <v>513</v>
      </c>
      <c r="AC42" s="280">
        <f t="shared" si="8"/>
        <v>27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27</v>
      </c>
      <c r="AJ42" s="280">
        <v>0</v>
      </c>
    </row>
    <row r="43" spans="1:36" ht="12" customHeight="1">
      <c r="A43" s="282" t="s">
        <v>193</v>
      </c>
      <c r="B43" s="283" t="s">
        <v>584</v>
      </c>
      <c r="C43" s="282" t="s">
        <v>631</v>
      </c>
      <c r="D43" s="280">
        <f t="shared" si="1"/>
        <v>3718</v>
      </c>
      <c r="E43" s="280">
        <f t="shared" si="2"/>
        <v>1864</v>
      </c>
      <c r="F43" s="280">
        <f t="shared" si="3"/>
        <v>674</v>
      </c>
      <c r="G43" s="280">
        <v>0</v>
      </c>
      <c r="H43" s="280">
        <v>674</v>
      </c>
      <c r="I43" s="280">
        <v>0</v>
      </c>
      <c r="J43" s="280">
        <v>0</v>
      </c>
      <c r="K43" s="280">
        <v>0</v>
      </c>
      <c r="L43" s="280">
        <v>0</v>
      </c>
      <c r="M43" s="280">
        <v>0</v>
      </c>
      <c r="N43" s="280">
        <f t="shared" si="4"/>
        <v>47</v>
      </c>
      <c r="O43" s="280">
        <f>+'資源化量内訳'!X43</f>
        <v>1133</v>
      </c>
      <c r="P43" s="280">
        <f t="shared" si="5"/>
        <v>1864</v>
      </c>
      <c r="Q43" s="280">
        <v>1864</v>
      </c>
      <c r="R43" s="280">
        <f t="shared" si="6"/>
        <v>0</v>
      </c>
      <c r="S43" s="280">
        <v>0</v>
      </c>
      <c r="T43" s="280">
        <v>0</v>
      </c>
      <c r="U43" s="280">
        <v>0</v>
      </c>
      <c r="V43" s="280">
        <v>0</v>
      </c>
      <c r="W43" s="280">
        <v>0</v>
      </c>
      <c r="X43" s="280">
        <v>0</v>
      </c>
      <c r="Y43" s="280">
        <v>0</v>
      </c>
      <c r="Z43" s="280">
        <f t="shared" si="7"/>
        <v>122</v>
      </c>
      <c r="AA43" s="280">
        <v>47</v>
      </c>
      <c r="AB43" s="280">
        <v>75</v>
      </c>
      <c r="AC43" s="280">
        <f t="shared" si="8"/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>
        <v>0</v>
      </c>
    </row>
    <row r="44" spans="1:36" ht="12" customHeight="1">
      <c r="A44" s="282" t="s">
        <v>193</v>
      </c>
      <c r="B44" s="283" t="s">
        <v>585</v>
      </c>
      <c r="C44" s="282" t="s">
        <v>632</v>
      </c>
      <c r="D44" s="280">
        <f t="shared" si="1"/>
        <v>869</v>
      </c>
      <c r="E44" s="280">
        <f t="shared" si="2"/>
        <v>502</v>
      </c>
      <c r="F44" s="280">
        <f t="shared" si="3"/>
        <v>228</v>
      </c>
      <c r="G44" s="280">
        <v>0</v>
      </c>
      <c r="H44" s="280">
        <v>167</v>
      </c>
      <c r="I44" s="280">
        <v>0</v>
      </c>
      <c r="J44" s="280">
        <v>0</v>
      </c>
      <c r="K44" s="280">
        <v>0</v>
      </c>
      <c r="L44" s="280">
        <v>0</v>
      </c>
      <c r="M44" s="280">
        <v>61</v>
      </c>
      <c r="N44" s="280">
        <f t="shared" si="4"/>
        <v>0</v>
      </c>
      <c r="O44" s="280">
        <f>+'資源化量内訳'!X44</f>
        <v>139</v>
      </c>
      <c r="P44" s="280">
        <f t="shared" si="5"/>
        <v>508</v>
      </c>
      <c r="Q44" s="280">
        <v>502</v>
      </c>
      <c r="R44" s="280">
        <f t="shared" si="6"/>
        <v>6</v>
      </c>
      <c r="S44" s="280">
        <v>0</v>
      </c>
      <c r="T44" s="280">
        <v>6</v>
      </c>
      <c r="U44" s="280">
        <v>0</v>
      </c>
      <c r="V44" s="280">
        <v>0</v>
      </c>
      <c r="W44" s="280">
        <v>0</v>
      </c>
      <c r="X44" s="280">
        <v>0</v>
      </c>
      <c r="Y44" s="280">
        <v>0</v>
      </c>
      <c r="Z44" s="280">
        <f t="shared" si="7"/>
        <v>40</v>
      </c>
      <c r="AA44" s="280">
        <v>0</v>
      </c>
      <c r="AB44" s="280">
        <v>20</v>
      </c>
      <c r="AC44" s="280">
        <f t="shared" si="8"/>
        <v>20</v>
      </c>
      <c r="AD44" s="280">
        <v>0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20</v>
      </c>
    </row>
    <row r="45" spans="1:36" ht="12" customHeight="1">
      <c r="A45" s="282" t="s">
        <v>193</v>
      </c>
      <c r="B45" s="283" t="s">
        <v>586</v>
      </c>
      <c r="C45" s="282" t="s">
        <v>633</v>
      </c>
      <c r="D45" s="280">
        <f t="shared" si="1"/>
        <v>2066</v>
      </c>
      <c r="E45" s="280">
        <f t="shared" si="2"/>
        <v>1709</v>
      </c>
      <c r="F45" s="280">
        <f t="shared" si="3"/>
        <v>357</v>
      </c>
      <c r="G45" s="280">
        <v>123</v>
      </c>
      <c r="H45" s="280">
        <v>0</v>
      </c>
      <c r="I45" s="280">
        <v>0</v>
      </c>
      <c r="J45" s="280">
        <v>0</v>
      </c>
      <c r="K45" s="280">
        <v>0</v>
      </c>
      <c r="L45" s="280">
        <v>234</v>
      </c>
      <c r="M45" s="280">
        <v>0</v>
      </c>
      <c r="N45" s="280">
        <f t="shared" si="4"/>
        <v>0</v>
      </c>
      <c r="O45" s="280">
        <f>+'資源化量内訳'!X45</f>
        <v>0</v>
      </c>
      <c r="P45" s="280">
        <f t="shared" si="5"/>
        <v>1745</v>
      </c>
      <c r="Q45" s="280">
        <v>1709</v>
      </c>
      <c r="R45" s="280">
        <f t="shared" si="6"/>
        <v>36</v>
      </c>
      <c r="S45" s="280">
        <v>36</v>
      </c>
      <c r="T45" s="280">
        <v>0</v>
      </c>
      <c r="U45" s="280">
        <v>0</v>
      </c>
      <c r="V45" s="280">
        <v>0</v>
      </c>
      <c r="W45" s="280">
        <v>0</v>
      </c>
      <c r="X45" s="280">
        <v>0</v>
      </c>
      <c r="Y45" s="280">
        <v>0</v>
      </c>
      <c r="Z45" s="280">
        <f t="shared" si="7"/>
        <v>187</v>
      </c>
      <c r="AA45" s="280">
        <v>0</v>
      </c>
      <c r="AB45" s="280">
        <v>133</v>
      </c>
      <c r="AC45" s="280">
        <f t="shared" si="8"/>
        <v>54</v>
      </c>
      <c r="AD45" s="280">
        <v>35</v>
      </c>
      <c r="AE45" s="280">
        <v>0</v>
      </c>
      <c r="AF45" s="280">
        <v>0</v>
      </c>
      <c r="AG45" s="280">
        <v>0</v>
      </c>
      <c r="AH45" s="280">
        <v>0</v>
      </c>
      <c r="AI45" s="280">
        <v>19</v>
      </c>
      <c r="AJ45" s="280">
        <v>0</v>
      </c>
    </row>
    <row r="46" spans="1:36" ht="12" customHeight="1">
      <c r="A46" s="282" t="s">
        <v>193</v>
      </c>
      <c r="B46" s="283" t="s">
        <v>587</v>
      </c>
      <c r="C46" s="282" t="s">
        <v>634</v>
      </c>
      <c r="D46" s="280">
        <f t="shared" si="1"/>
        <v>2048</v>
      </c>
      <c r="E46" s="280">
        <f t="shared" si="2"/>
        <v>1936</v>
      </c>
      <c r="F46" s="280">
        <f t="shared" si="3"/>
        <v>112</v>
      </c>
      <c r="G46" s="280">
        <v>107</v>
      </c>
      <c r="H46" s="280">
        <v>0</v>
      </c>
      <c r="I46" s="280">
        <v>0</v>
      </c>
      <c r="J46" s="280">
        <v>0</v>
      </c>
      <c r="K46" s="280">
        <v>0</v>
      </c>
      <c r="L46" s="280">
        <v>5</v>
      </c>
      <c r="M46" s="280">
        <v>0</v>
      </c>
      <c r="N46" s="280">
        <f t="shared" si="4"/>
        <v>0</v>
      </c>
      <c r="O46" s="280">
        <f>+'資源化量内訳'!X46</f>
        <v>0</v>
      </c>
      <c r="P46" s="280">
        <f t="shared" si="5"/>
        <v>1974</v>
      </c>
      <c r="Q46" s="280">
        <v>1936</v>
      </c>
      <c r="R46" s="280">
        <f t="shared" si="6"/>
        <v>38</v>
      </c>
      <c r="S46" s="280">
        <v>38</v>
      </c>
      <c r="T46" s="280">
        <v>0</v>
      </c>
      <c r="U46" s="280">
        <v>0</v>
      </c>
      <c r="V46" s="280">
        <v>0</v>
      </c>
      <c r="W46" s="280">
        <v>0</v>
      </c>
      <c r="X46" s="280">
        <v>0</v>
      </c>
      <c r="Y46" s="280">
        <v>0</v>
      </c>
      <c r="Z46" s="280">
        <f t="shared" si="7"/>
        <v>173</v>
      </c>
      <c r="AA46" s="280">
        <v>0</v>
      </c>
      <c r="AB46" s="280">
        <v>137</v>
      </c>
      <c r="AC46" s="280">
        <f t="shared" si="8"/>
        <v>36</v>
      </c>
      <c r="AD46" s="280">
        <v>32</v>
      </c>
      <c r="AE46" s="280">
        <v>0</v>
      </c>
      <c r="AF46" s="280">
        <v>0</v>
      </c>
      <c r="AG46" s="280">
        <v>0</v>
      </c>
      <c r="AH46" s="280">
        <v>0</v>
      </c>
      <c r="AI46" s="280">
        <v>4</v>
      </c>
      <c r="AJ46" s="280">
        <v>0</v>
      </c>
    </row>
    <row r="47" spans="1:36" ht="12" customHeight="1">
      <c r="A47" s="282" t="s">
        <v>193</v>
      </c>
      <c r="B47" s="283" t="s">
        <v>588</v>
      </c>
      <c r="C47" s="282" t="s">
        <v>635</v>
      </c>
      <c r="D47" s="280">
        <f t="shared" si="1"/>
        <v>840</v>
      </c>
      <c r="E47" s="280">
        <f t="shared" si="2"/>
        <v>570</v>
      </c>
      <c r="F47" s="280">
        <f t="shared" si="3"/>
        <v>270</v>
      </c>
      <c r="G47" s="280">
        <v>41</v>
      </c>
      <c r="H47" s="280">
        <v>0</v>
      </c>
      <c r="I47" s="280">
        <v>0</v>
      </c>
      <c r="J47" s="280">
        <v>0</v>
      </c>
      <c r="K47" s="280">
        <v>0</v>
      </c>
      <c r="L47" s="280">
        <v>229</v>
      </c>
      <c r="M47" s="280">
        <v>0</v>
      </c>
      <c r="N47" s="280">
        <f t="shared" si="4"/>
        <v>0</v>
      </c>
      <c r="O47" s="280">
        <f>+'資源化量内訳'!X47</f>
        <v>0</v>
      </c>
      <c r="P47" s="280">
        <f t="shared" si="5"/>
        <v>583</v>
      </c>
      <c r="Q47" s="280">
        <v>570</v>
      </c>
      <c r="R47" s="280">
        <f t="shared" si="6"/>
        <v>13</v>
      </c>
      <c r="S47" s="280">
        <v>13</v>
      </c>
      <c r="T47" s="280">
        <v>0</v>
      </c>
      <c r="U47" s="280">
        <v>0</v>
      </c>
      <c r="V47" s="280">
        <v>0</v>
      </c>
      <c r="W47" s="280">
        <v>0</v>
      </c>
      <c r="X47" s="280">
        <v>0</v>
      </c>
      <c r="Y47" s="280">
        <v>0</v>
      </c>
      <c r="Z47" s="280">
        <f t="shared" si="7"/>
        <v>44</v>
      </c>
      <c r="AA47" s="280">
        <v>0</v>
      </c>
      <c r="AB47" s="280">
        <v>31</v>
      </c>
      <c r="AC47" s="280">
        <f t="shared" si="8"/>
        <v>13</v>
      </c>
      <c r="AD47" s="280">
        <v>13</v>
      </c>
      <c r="AE47" s="280">
        <v>0</v>
      </c>
      <c r="AF47" s="280">
        <v>0</v>
      </c>
      <c r="AG47" s="280">
        <v>0</v>
      </c>
      <c r="AH47" s="280">
        <v>0</v>
      </c>
      <c r="AI47" s="280">
        <v>0</v>
      </c>
      <c r="AJ47" s="280">
        <v>0</v>
      </c>
    </row>
    <row r="48" spans="1:36" ht="12" customHeight="1">
      <c r="A48" s="282" t="s">
        <v>193</v>
      </c>
      <c r="B48" s="283" t="s">
        <v>589</v>
      </c>
      <c r="C48" s="282" t="s">
        <v>636</v>
      </c>
      <c r="D48" s="280">
        <f t="shared" si="1"/>
        <v>385</v>
      </c>
      <c r="E48" s="280">
        <f t="shared" si="2"/>
        <v>267</v>
      </c>
      <c r="F48" s="280">
        <f t="shared" si="3"/>
        <v>111</v>
      </c>
      <c r="G48" s="280">
        <v>30</v>
      </c>
      <c r="H48" s="280">
        <v>0</v>
      </c>
      <c r="I48" s="280">
        <v>0</v>
      </c>
      <c r="J48" s="280">
        <v>0</v>
      </c>
      <c r="K48" s="280">
        <v>0</v>
      </c>
      <c r="L48" s="280">
        <v>81</v>
      </c>
      <c r="M48" s="280">
        <v>0</v>
      </c>
      <c r="N48" s="280">
        <f t="shared" si="4"/>
        <v>7</v>
      </c>
      <c r="O48" s="280">
        <f>+'資源化量内訳'!X48</f>
        <v>0</v>
      </c>
      <c r="P48" s="280">
        <f t="shared" si="5"/>
        <v>277</v>
      </c>
      <c r="Q48" s="280">
        <v>267</v>
      </c>
      <c r="R48" s="280">
        <f t="shared" si="6"/>
        <v>10</v>
      </c>
      <c r="S48" s="280">
        <v>10</v>
      </c>
      <c r="T48" s="280">
        <v>0</v>
      </c>
      <c r="U48" s="280">
        <v>0</v>
      </c>
      <c r="V48" s="280">
        <v>0</v>
      </c>
      <c r="W48" s="280">
        <v>0</v>
      </c>
      <c r="X48" s="280">
        <v>0</v>
      </c>
      <c r="Y48" s="280">
        <v>0</v>
      </c>
      <c r="Z48" s="280">
        <f t="shared" si="7"/>
        <v>40</v>
      </c>
      <c r="AA48" s="280">
        <v>7</v>
      </c>
      <c r="AB48" s="280">
        <v>24</v>
      </c>
      <c r="AC48" s="280">
        <f t="shared" si="8"/>
        <v>9</v>
      </c>
      <c r="AD48" s="280">
        <v>9</v>
      </c>
      <c r="AE48" s="280">
        <v>0</v>
      </c>
      <c r="AF48" s="280">
        <v>0</v>
      </c>
      <c r="AG48" s="280">
        <v>0</v>
      </c>
      <c r="AH48" s="280">
        <v>0</v>
      </c>
      <c r="AI48" s="280">
        <v>0</v>
      </c>
      <c r="AJ48" s="280">
        <v>0</v>
      </c>
    </row>
    <row r="49" spans="1:36" ht="12" customHeight="1">
      <c r="A49" s="282" t="s">
        <v>193</v>
      </c>
      <c r="B49" s="283" t="s">
        <v>590</v>
      </c>
      <c r="C49" s="282" t="s">
        <v>637</v>
      </c>
      <c r="D49" s="280">
        <f t="shared" si="1"/>
        <v>1001</v>
      </c>
      <c r="E49" s="280">
        <f t="shared" si="2"/>
        <v>773</v>
      </c>
      <c r="F49" s="280">
        <f t="shared" si="3"/>
        <v>228</v>
      </c>
      <c r="G49" s="280">
        <v>77</v>
      </c>
      <c r="H49" s="280">
        <v>0</v>
      </c>
      <c r="I49" s="280">
        <v>0</v>
      </c>
      <c r="J49" s="280">
        <v>0</v>
      </c>
      <c r="K49" s="280">
        <v>0</v>
      </c>
      <c r="L49" s="280">
        <v>151</v>
      </c>
      <c r="M49" s="280">
        <v>0</v>
      </c>
      <c r="N49" s="280">
        <f t="shared" si="4"/>
        <v>0</v>
      </c>
      <c r="O49" s="280">
        <f>+'資源化量内訳'!X49</f>
        <v>0</v>
      </c>
      <c r="P49" s="280">
        <f t="shared" si="5"/>
        <v>800</v>
      </c>
      <c r="Q49" s="280">
        <v>773</v>
      </c>
      <c r="R49" s="280">
        <f t="shared" si="6"/>
        <v>27</v>
      </c>
      <c r="S49" s="280">
        <v>27</v>
      </c>
      <c r="T49" s="280">
        <v>0</v>
      </c>
      <c r="U49" s="280">
        <v>0</v>
      </c>
      <c r="V49" s="280">
        <v>0</v>
      </c>
      <c r="W49" s="280">
        <v>0</v>
      </c>
      <c r="X49" s="280">
        <v>0</v>
      </c>
      <c r="Y49" s="280">
        <v>0</v>
      </c>
      <c r="Z49" s="280">
        <f t="shared" si="7"/>
        <v>88</v>
      </c>
      <c r="AA49" s="280">
        <v>0</v>
      </c>
      <c r="AB49" s="280">
        <v>65</v>
      </c>
      <c r="AC49" s="280">
        <f t="shared" si="8"/>
        <v>23</v>
      </c>
      <c r="AD49" s="280">
        <v>23</v>
      </c>
      <c r="AE49" s="280">
        <v>0</v>
      </c>
      <c r="AF49" s="280">
        <v>0</v>
      </c>
      <c r="AG49" s="280">
        <v>0</v>
      </c>
      <c r="AH49" s="280">
        <v>0</v>
      </c>
      <c r="AI49" s="280">
        <v>0</v>
      </c>
      <c r="AJ49" s="280">
        <v>0</v>
      </c>
    </row>
    <row r="50" spans="1:36" ht="12" customHeight="1">
      <c r="A50" s="282" t="s">
        <v>193</v>
      </c>
      <c r="B50" s="283" t="s">
        <v>591</v>
      </c>
      <c r="C50" s="282" t="s">
        <v>638</v>
      </c>
      <c r="D50" s="280">
        <f t="shared" si="1"/>
        <v>265</v>
      </c>
      <c r="E50" s="280">
        <f t="shared" si="2"/>
        <v>202</v>
      </c>
      <c r="F50" s="280">
        <f t="shared" si="3"/>
        <v>63</v>
      </c>
      <c r="G50" s="280">
        <v>9</v>
      </c>
      <c r="H50" s="280">
        <v>0</v>
      </c>
      <c r="I50" s="280">
        <v>0</v>
      </c>
      <c r="J50" s="280">
        <v>0</v>
      </c>
      <c r="K50" s="280">
        <v>0</v>
      </c>
      <c r="L50" s="280">
        <v>54</v>
      </c>
      <c r="M50" s="280">
        <v>0</v>
      </c>
      <c r="N50" s="280">
        <f t="shared" si="4"/>
        <v>0</v>
      </c>
      <c r="O50" s="280">
        <f>+'資源化量内訳'!X50</f>
        <v>0</v>
      </c>
      <c r="P50" s="280">
        <f t="shared" si="5"/>
        <v>205</v>
      </c>
      <c r="Q50" s="280">
        <v>202</v>
      </c>
      <c r="R50" s="280">
        <f t="shared" si="6"/>
        <v>3</v>
      </c>
      <c r="S50" s="280">
        <v>3</v>
      </c>
      <c r="T50" s="280">
        <v>0</v>
      </c>
      <c r="U50" s="280">
        <v>0</v>
      </c>
      <c r="V50" s="280">
        <v>0</v>
      </c>
      <c r="W50" s="280">
        <v>0</v>
      </c>
      <c r="X50" s="280">
        <v>0</v>
      </c>
      <c r="Y50" s="280">
        <v>0</v>
      </c>
      <c r="Z50" s="280">
        <f t="shared" si="7"/>
        <v>17</v>
      </c>
      <c r="AA50" s="280">
        <v>0</v>
      </c>
      <c r="AB50" s="280">
        <v>14</v>
      </c>
      <c r="AC50" s="280">
        <f t="shared" si="8"/>
        <v>3</v>
      </c>
      <c r="AD50" s="280">
        <v>3</v>
      </c>
      <c r="AE50" s="280">
        <v>0</v>
      </c>
      <c r="AF50" s="280">
        <v>0</v>
      </c>
      <c r="AG50" s="280">
        <v>0</v>
      </c>
      <c r="AH50" s="280">
        <v>0</v>
      </c>
      <c r="AI50" s="280">
        <v>0</v>
      </c>
      <c r="AJ50" s="280">
        <v>0</v>
      </c>
    </row>
    <row r="51" spans="1:36" ht="12" customHeight="1">
      <c r="A51" s="282" t="s">
        <v>193</v>
      </c>
      <c r="B51" s="283" t="s">
        <v>592</v>
      </c>
      <c r="C51" s="282" t="s">
        <v>639</v>
      </c>
      <c r="D51" s="280">
        <f t="shared" si="1"/>
        <v>687</v>
      </c>
      <c r="E51" s="280">
        <f t="shared" si="2"/>
        <v>537</v>
      </c>
      <c r="F51" s="280">
        <f t="shared" si="3"/>
        <v>150</v>
      </c>
      <c r="G51" s="280">
        <v>39</v>
      </c>
      <c r="H51" s="280">
        <v>0</v>
      </c>
      <c r="I51" s="280">
        <v>0</v>
      </c>
      <c r="J51" s="280">
        <v>0</v>
      </c>
      <c r="K51" s="280">
        <v>0</v>
      </c>
      <c r="L51" s="280">
        <v>111</v>
      </c>
      <c r="M51" s="280">
        <v>0</v>
      </c>
      <c r="N51" s="280">
        <f t="shared" si="4"/>
        <v>0</v>
      </c>
      <c r="O51" s="280">
        <f>+'資源化量内訳'!X51</f>
        <v>0</v>
      </c>
      <c r="P51" s="280">
        <f t="shared" si="5"/>
        <v>537</v>
      </c>
      <c r="Q51" s="280">
        <v>537</v>
      </c>
      <c r="R51" s="280">
        <f t="shared" si="6"/>
        <v>0</v>
      </c>
      <c r="S51" s="280">
        <v>0</v>
      </c>
      <c r="T51" s="280">
        <v>0</v>
      </c>
      <c r="U51" s="280">
        <v>0</v>
      </c>
      <c r="V51" s="280">
        <v>0</v>
      </c>
      <c r="W51" s="280">
        <v>0</v>
      </c>
      <c r="X51" s="280">
        <v>0</v>
      </c>
      <c r="Y51" s="280">
        <v>0</v>
      </c>
      <c r="Z51" s="280">
        <f t="shared" si="7"/>
        <v>41</v>
      </c>
      <c r="AA51" s="280">
        <v>0</v>
      </c>
      <c r="AB51" s="280">
        <v>29</v>
      </c>
      <c r="AC51" s="280">
        <f t="shared" si="8"/>
        <v>12</v>
      </c>
      <c r="AD51" s="280">
        <v>12</v>
      </c>
      <c r="AE51" s="280">
        <v>0</v>
      </c>
      <c r="AF51" s="280">
        <v>0</v>
      </c>
      <c r="AG51" s="280">
        <v>0</v>
      </c>
      <c r="AH51" s="280">
        <v>0</v>
      </c>
      <c r="AI51" s="280">
        <v>0</v>
      </c>
      <c r="AJ51" s="280">
        <v>0</v>
      </c>
    </row>
    <row r="52" spans="1:36" ht="12" customHeight="1">
      <c r="A52" s="282" t="s">
        <v>193</v>
      </c>
      <c r="B52" s="283" t="s">
        <v>593</v>
      </c>
      <c r="C52" s="282" t="s">
        <v>640</v>
      </c>
      <c r="D52" s="280">
        <f t="shared" si="1"/>
        <v>677</v>
      </c>
      <c r="E52" s="280">
        <f t="shared" si="2"/>
        <v>538</v>
      </c>
      <c r="F52" s="280">
        <f t="shared" si="3"/>
        <v>139</v>
      </c>
      <c r="G52" s="280">
        <v>46</v>
      </c>
      <c r="H52" s="280">
        <v>0</v>
      </c>
      <c r="I52" s="280">
        <v>0</v>
      </c>
      <c r="J52" s="280">
        <v>0</v>
      </c>
      <c r="K52" s="280">
        <v>0</v>
      </c>
      <c r="L52" s="280">
        <v>93</v>
      </c>
      <c r="M52" s="280">
        <v>0</v>
      </c>
      <c r="N52" s="280">
        <f t="shared" si="4"/>
        <v>0</v>
      </c>
      <c r="O52" s="280">
        <f>+'資源化量内訳'!X52</f>
        <v>0</v>
      </c>
      <c r="P52" s="280">
        <f t="shared" si="5"/>
        <v>538</v>
      </c>
      <c r="Q52" s="280">
        <v>538</v>
      </c>
      <c r="R52" s="280">
        <f t="shared" si="6"/>
        <v>0</v>
      </c>
      <c r="S52" s="280">
        <v>0</v>
      </c>
      <c r="T52" s="280">
        <v>0</v>
      </c>
      <c r="U52" s="280">
        <v>0</v>
      </c>
      <c r="V52" s="280">
        <v>0</v>
      </c>
      <c r="W52" s="280">
        <v>0</v>
      </c>
      <c r="X52" s="280">
        <v>0</v>
      </c>
      <c r="Y52" s="280">
        <v>0</v>
      </c>
      <c r="Z52" s="280">
        <f t="shared" si="7"/>
        <v>57</v>
      </c>
      <c r="AA52" s="280">
        <v>0</v>
      </c>
      <c r="AB52" s="280">
        <v>43</v>
      </c>
      <c r="AC52" s="280">
        <f t="shared" si="8"/>
        <v>14</v>
      </c>
      <c r="AD52" s="280">
        <v>14</v>
      </c>
      <c r="AE52" s="280">
        <v>0</v>
      </c>
      <c r="AF52" s="280">
        <v>0</v>
      </c>
      <c r="AG52" s="280">
        <v>0</v>
      </c>
      <c r="AH52" s="280">
        <v>0</v>
      </c>
      <c r="AI52" s="280">
        <v>0</v>
      </c>
      <c r="AJ52" s="280">
        <v>0</v>
      </c>
    </row>
    <row r="53" spans="1:36" ht="12" customHeight="1">
      <c r="A53" s="282" t="s">
        <v>193</v>
      </c>
      <c r="B53" s="283" t="s">
        <v>594</v>
      </c>
      <c r="C53" s="282" t="s">
        <v>641</v>
      </c>
      <c r="D53" s="280">
        <f t="shared" si="1"/>
        <v>3928</v>
      </c>
      <c r="E53" s="280">
        <f t="shared" si="2"/>
        <v>3098</v>
      </c>
      <c r="F53" s="280">
        <f t="shared" si="3"/>
        <v>682</v>
      </c>
      <c r="G53" s="280">
        <v>178</v>
      </c>
      <c r="H53" s="280">
        <v>0</v>
      </c>
      <c r="I53" s="280">
        <v>0</v>
      </c>
      <c r="J53" s="280">
        <v>0</v>
      </c>
      <c r="K53" s="280">
        <v>0</v>
      </c>
      <c r="L53" s="280">
        <v>504</v>
      </c>
      <c r="M53" s="280">
        <v>0</v>
      </c>
      <c r="N53" s="280">
        <f t="shared" si="4"/>
        <v>0</v>
      </c>
      <c r="O53" s="280">
        <f>+'資源化量内訳'!X53</f>
        <v>148</v>
      </c>
      <c r="P53" s="280">
        <f t="shared" si="5"/>
        <v>3163</v>
      </c>
      <c r="Q53" s="280">
        <v>3098</v>
      </c>
      <c r="R53" s="280">
        <f t="shared" si="6"/>
        <v>65</v>
      </c>
      <c r="S53" s="280">
        <v>65</v>
      </c>
      <c r="T53" s="280">
        <v>0</v>
      </c>
      <c r="U53" s="280">
        <v>0</v>
      </c>
      <c r="V53" s="280">
        <v>0</v>
      </c>
      <c r="W53" s="280">
        <v>0</v>
      </c>
      <c r="X53" s="280">
        <v>0</v>
      </c>
      <c r="Y53" s="280">
        <v>0</v>
      </c>
      <c r="Z53" s="280">
        <f t="shared" si="7"/>
        <v>295</v>
      </c>
      <c r="AA53" s="280">
        <v>0</v>
      </c>
      <c r="AB53" s="280">
        <v>219</v>
      </c>
      <c r="AC53" s="280">
        <f t="shared" si="8"/>
        <v>76</v>
      </c>
      <c r="AD53" s="280">
        <v>51</v>
      </c>
      <c r="AE53" s="280">
        <v>0</v>
      </c>
      <c r="AF53" s="280">
        <v>0</v>
      </c>
      <c r="AG53" s="280">
        <v>0</v>
      </c>
      <c r="AH53" s="280">
        <v>0</v>
      </c>
      <c r="AI53" s="280">
        <v>25</v>
      </c>
      <c r="AJ53" s="280">
        <v>0</v>
      </c>
    </row>
    <row r="54" spans="1:36" ht="12" customHeight="1">
      <c r="A54" s="282" t="s">
        <v>193</v>
      </c>
      <c r="B54" s="283" t="s">
        <v>595</v>
      </c>
      <c r="C54" s="282" t="s">
        <v>642</v>
      </c>
      <c r="D54" s="280">
        <f t="shared" si="1"/>
        <v>2044</v>
      </c>
      <c r="E54" s="280">
        <f t="shared" si="2"/>
        <v>1083</v>
      </c>
      <c r="F54" s="280">
        <f t="shared" si="3"/>
        <v>961</v>
      </c>
      <c r="G54" s="280">
        <v>376</v>
      </c>
      <c r="H54" s="280">
        <v>240</v>
      </c>
      <c r="I54" s="280">
        <v>0</v>
      </c>
      <c r="J54" s="280">
        <v>0</v>
      </c>
      <c r="K54" s="280">
        <v>0</v>
      </c>
      <c r="L54" s="280">
        <v>345</v>
      </c>
      <c r="M54" s="280">
        <v>0</v>
      </c>
      <c r="N54" s="280">
        <f t="shared" si="4"/>
        <v>0</v>
      </c>
      <c r="O54" s="280">
        <f>+'資源化量内訳'!X54</f>
        <v>0</v>
      </c>
      <c r="P54" s="280">
        <f t="shared" si="5"/>
        <v>1308</v>
      </c>
      <c r="Q54" s="280">
        <v>1083</v>
      </c>
      <c r="R54" s="280">
        <f t="shared" si="6"/>
        <v>225</v>
      </c>
      <c r="S54" s="280">
        <v>225</v>
      </c>
      <c r="T54" s="280">
        <v>0</v>
      </c>
      <c r="U54" s="280">
        <v>0</v>
      </c>
      <c r="V54" s="280">
        <v>0</v>
      </c>
      <c r="W54" s="280">
        <v>0</v>
      </c>
      <c r="X54" s="280">
        <v>0</v>
      </c>
      <c r="Y54" s="280">
        <v>0</v>
      </c>
      <c r="Z54" s="280">
        <f t="shared" si="7"/>
        <v>185</v>
      </c>
      <c r="AA54" s="280">
        <v>0</v>
      </c>
      <c r="AB54" s="280">
        <v>111</v>
      </c>
      <c r="AC54" s="280">
        <f t="shared" si="8"/>
        <v>74</v>
      </c>
      <c r="AD54" s="280">
        <v>74</v>
      </c>
      <c r="AE54" s="280">
        <v>0</v>
      </c>
      <c r="AF54" s="280">
        <v>0</v>
      </c>
      <c r="AG54" s="280">
        <v>0</v>
      </c>
      <c r="AH54" s="280">
        <v>0</v>
      </c>
      <c r="AI54" s="280">
        <v>0</v>
      </c>
      <c r="AJ54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647</v>
      </c>
      <c r="B7" s="278" t="s">
        <v>645</v>
      </c>
      <c r="C7" s="279" t="s">
        <v>646</v>
      </c>
      <c r="D7" s="280">
        <f aca="true" t="shared" si="0" ref="D7:AI7">SUM(D8:D54)</f>
        <v>99164</v>
      </c>
      <c r="E7" s="280">
        <f t="shared" si="0"/>
        <v>42955</v>
      </c>
      <c r="F7" s="280">
        <f t="shared" si="0"/>
        <v>165</v>
      </c>
      <c r="G7" s="280">
        <f t="shared" si="0"/>
        <v>1098</v>
      </c>
      <c r="H7" s="280">
        <f t="shared" si="0"/>
        <v>10567</v>
      </c>
      <c r="I7" s="280">
        <f t="shared" si="0"/>
        <v>11472</v>
      </c>
      <c r="J7" s="280">
        <f t="shared" si="0"/>
        <v>3345</v>
      </c>
      <c r="K7" s="280">
        <f t="shared" si="0"/>
        <v>104</v>
      </c>
      <c r="L7" s="280">
        <f t="shared" si="0"/>
        <v>1759</v>
      </c>
      <c r="M7" s="280">
        <f t="shared" si="0"/>
        <v>3335</v>
      </c>
      <c r="N7" s="280">
        <f t="shared" si="0"/>
        <v>2804</v>
      </c>
      <c r="O7" s="280">
        <f t="shared" si="0"/>
        <v>0</v>
      </c>
      <c r="P7" s="280">
        <f t="shared" si="0"/>
        <v>891</v>
      </c>
      <c r="Q7" s="280">
        <f t="shared" si="0"/>
        <v>17810</v>
      </c>
      <c r="R7" s="280">
        <f t="shared" si="0"/>
        <v>0</v>
      </c>
      <c r="S7" s="280">
        <f t="shared" si="0"/>
        <v>256</v>
      </c>
      <c r="T7" s="280">
        <f t="shared" si="0"/>
        <v>0</v>
      </c>
      <c r="U7" s="280">
        <f t="shared" si="0"/>
        <v>723</v>
      </c>
      <c r="V7" s="280">
        <f t="shared" si="0"/>
        <v>123</v>
      </c>
      <c r="W7" s="280">
        <f t="shared" si="0"/>
        <v>1757</v>
      </c>
      <c r="X7" s="280">
        <f t="shared" si="0"/>
        <v>15035</v>
      </c>
      <c r="Y7" s="280">
        <f t="shared" si="0"/>
        <v>6859</v>
      </c>
      <c r="Z7" s="280">
        <f t="shared" si="0"/>
        <v>45</v>
      </c>
      <c r="AA7" s="280">
        <f t="shared" si="0"/>
        <v>228</v>
      </c>
      <c r="AB7" s="280">
        <f t="shared" si="0"/>
        <v>1996</v>
      </c>
      <c r="AC7" s="280">
        <f t="shared" si="0"/>
        <v>3651</v>
      </c>
      <c r="AD7" s="280">
        <f t="shared" si="0"/>
        <v>601</v>
      </c>
      <c r="AE7" s="280">
        <f t="shared" si="0"/>
        <v>33</v>
      </c>
      <c r="AF7" s="280">
        <f t="shared" si="0"/>
        <v>387</v>
      </c>
      <c r="AG7" s="280">
        <f t="shared" si="0"/>
        <v>1058</v>
      </c>
      <c r="AH7" s="280">
        <f t="shared" si="0"/>
        <v>0</v>
      </c>
      <c r="AI7" s="280">
        <f t="shared" si="0"/>
        <v>0</v>
      </c>
      <c r="AJ7" s="280">
        <f aca="true" t="shared" si="1" ref="AJ7:BO7">SUM(AJ8:AJ54)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16</v>
      </c>
      <c r="AQ7" s="280">
        <f t="shared" si="1"/>
        <v>161</v>
      </c>
      <c r="AR7" s="280">
        <f t="shared" si="1"/>
        <v>62577</v>
      </c>
      <c r="AS7" s="280">
        <f t="shared" si="1"/>
        <v>17534</v>
      </c>
      <c r="AT7" s="280">
        <f t="shared" si="1"/>
        <v>86</v>
      </c>
      <c r="AU7" s="280">
        <f t="shared" si="1"/>
        <v>832</v>
      </c>
      <c r="AV7" s="280">
        <f t="shared" si="1"/>
        <v>7402</v>
      </c>
      <c r="AW7" s="280">
        <f t="shared" si="1"/>
        <v>6705</v>
      </c>
      <c r="AX7" s="280">
        <f t="shared" si="1"/>
        <v>2586</v>
      </c>
      <c r="AY7" s="280">
        <f t="shared" si="1"/>
        <v>62</v>
      </c>
      <c r="AZ7" s="280">
        <f t="shared" si="1"/>
        <v>1358</v>
      </c>
      <c r="BA7" s="280">
        <f t="shared" si="1"/>
        <v>1922</v>
      </c>
      <c r="BB7" s="280">
        <f t="shared" si="1"/>
        <v>2804</v>
      </c>
      <c r="BC7" s="280">
        <f t="shared" si="1"/>
        <v>0</v>
      </c>
      <c r="BD7" s="280">
        <f t="shared" si="1"/>
        <v>891</v>
      </c>
      <c r="BE7" s="280">
        <f t="shared" si="1"/>
        <v>17810</v>
      </c>
      <c r="BF7" s="280">
        <f t="shared" si="1"/>
        <v>0</v>
      </c>
      <c r="BG7" s="280">
        <f t="shared" si="1"/>
        <v>256</v>
      </c>
      <c r="BH7" s="280">
        <f t="shared" si="1"/>
        <v>0</v>
      </c>
      <c r="BI7" s="280">
        <f t="shared" si="1"/>
        <v>723</v>
      </c>
      <c r="BJ7" s="280">
        <f t="shared" si="1"/>
        <v>15</v>
      </c>
      <c r="BK7" s="280">
        <f t="shared" si="1"/>
        <v>1591</v>
      </c>
      <c r="BL7" s="280">
        <f t="shared" si="1"/>
        <v>21552</v>
      </c>
      <c r="BM7" s="280">
        <f t="shared" si="1"/>
        <v>18562</v>
      </c>
      <c r="BN7" s="280">
        <f t="shared" si="1"/>
        <v>34</v>
      </c>
      <c r="BO7" s="280">
        <f t="shared" si="1"/>
        <v>38</v>
      </c>
      <c r="BP7" s="280">
        <f aca="true" t="shared" si="2" ref="BP7:CE7">SUM(BP8:BP54)</f>
        <v>1169</v>
      </c>
      <c r="BQ7" s="280">
        <f t="shared" si="2"/>
        <v>1116</v>
      </c>
      <c r="BR7" s="280">
        <f t="shared" si="2"/>
        <v>158</v>
      </c>
      <c r="BS7" s="280">
        <f t="shared" si="2"/>
        <v>9</v>
      </c>
      <c r="BT7" s="280">
        <f t="shared" si="2"/>
        <v>14</v>
      </c>
      <c r="BU7" s="280">
        <f t="shared" si="2"/>
        <v>355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92</v>
      </c>
      <c r="CE7" s="280">
        <f t="shared" si="2"/>
        <v>5</v>
      </c>
      <c r="CF7" s="280">
        <f>COUNTIF(CF8:CF54,"有る")</f>
        <v>34</v>
      </c>
    </row>
    <row r="8" spans="1:84" ht="12" customHeight="1">
      <c r="A8" s="282" t="s">
        <v>193</v>
      </c>
      <c r="B8" s="283" t="s">
        <v>549</v>
      </c>
      <c r="C8" s="282" t="s">
        <v>596</v>
      </c>
      <c r="D8" s="280">
        <f aca="true" t="shared" si="3" ref="D8:W8">SUM(X8,AR8,BL8)</f>
        <v>23804</v>
      </c>
      <c r="E8" s="280">
        <f t="shared" si="3"/>
        <v>14935</v>
      </c>
      <c r="F8" s="280">
        <f t="shared" si="3"/>
        <v>11</v>
      </c>
      <c r="G8" s="280">
        <f t="shared" si="3"/>
        <v>0</v>
      </c>
      <c r="H8" s="280">
        <f t="shared" si="3"/>
        <v>2823</v>
      </c>
      <c r="I8" s="280">
        <f t="shared" si="3"/>
        <v>3546</v>
      </c>
      <c r="J8" s="280">
        <f t="shared" si="3"/>
        <v>1433</v>
      </c>
      <c r="K8" s="280">
        <f t="shared" si="3"/>
        <v>2</v>
      </c>
      <c r="L8" s="280">
        <f t="shared" si="3"/>
        <v>0</v>
      </c>
      <c r="M8" s="280">
        <f t="shared" si="3"/>
        <v>1054</v>
      </c>
      <c r="N8" s="280">
        <f t="shared" si="3"/>
        <v>0</v>
      </c>
      <c r="O8" s="280">
        <f t="shared" si="3"/>
        <v>0</v>
      </c>
      <c r="P8" s="280">
        <f t="shared" si="3"/>
        <v>0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SUM(Y8:AQ8)</f>
        <v>208</v>
      </c>
      <c r="Y8" s="280">
        <v>127</v>
      </c>
      <c r="Z8" s="280">
        <v>0</v>
      </c>
      <c r="AA8" s="280">
        <v>0</v>
      </c>
      <c r="AB8" s="280">
        <v>15</v>
      </c>
      <c r="AC8" s="280">
        <v>41</v>
      </c>
      <c r="AD8" s="280">
        <v>11</v>
      </c>
      <c r="AE8" s="280">
        <v>1</v>
      </c>
      <c r="AF8" s="280">
        <v>0</v>
      </c>
      <c r="AG8" s="280">
        <v>13</v>
      </c>
      <c r="AH8" s="285" t="s">
        <v>643</v>
      </c>
      <c r="AI8" s="285" t="s">
        <v>643</v>
      </c>
      <c r="AJ8" s="285" t="s">
        <v>643</v>
      </c>
      <c r="AK8" s="285" t="s">
        <v>643</v>
      </c>
      <c r="AL8" s="285" t="s">
        <v>643</v>
      </c>
      <c r="AM8" s="285" t="s">
        <v>643</v>
      </c>
      <c r="AN8" s="285" t="s">
        <v>643</v>
      </c>
      <c r="AO8" s="285" t="s">
        <v>643</v>
      </c>
      <c r="AP8" s="280">
        <v>0</v>
      </c>
      <c r="AQ8" s="280">
        <v>0</v>
      </c>
      <c r="AR8" s="280">
        <f>'施設資源化量内訳'!D8</f>
        <v>16511</v>
      </c>
      <c r="AS8" s="280">
        <f>'施設資源化量内訳'!E8</f>
        <v>8255</v>
      </c>
      <c r="AT8" s="280">
        <f>'施設資源化量内訳'!F8</f>
        <v>11</v>
      </c>
      <c r="AU8" s="280">
        <f>'施設資源化量内訳'!G8</f>
        <v>0</v>
      </c>
      <c r="AV8" s="280">
        <f>'施設資源化量内訳'!H8</f>
        <v>2612</v>
      </c>
      <c r="AW8" s="280">
        <f>'施設資源化量内訳'!I8</f>
        <v>3251</v>
      </c>
      <c r="AX8" s="280">
        <f>'施設資源化量内訳'!J8</f>
        <v>1422</v>
      </c>
      <c r="AY8" s="280">
        <f>'施設資源化量内訳'!K8</f>
        <v>1</v>
      </c>
      <c r="AZ8" s="280">
        <f>'施設資源化量内訳'!L8</f>
        <v>0</v>
      </c>
      <c r="BA8" s="280">
        <f>'施設資源化量内訳'!M8</f>
        <v>959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0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0</v>
      </c>
      <c r="BK8" s="280">
        <f>'施設資源化量内訳'!W8</f>
        <v>0</v>
      </c>
      <c r="BL8" s="280">
        <f>SUM(BM8:CE8)</f>
        <v>7085</v>
      </c>
      <c r="BM8" s="280">
        <v>6553</v>
      </c>
      <c r="BN8" s="280">
        <v>0</v>
      </c>
      <c r="BO8" s="280">
        <v>0</v>
      </c>
      <c r="BP8" s="280">
        <v>196</v>
      </c>
      <c r="BQ8" s="280">
        <v>254</v>
      </c>
      <c r="BR8" s="280">
        <v>0</v>
      </c>
      <c r="BS8" s="280">
        <v>0</v>
      </c>
      <c r="BT8" s="280">
        <v>0</v>
      </c>
      <c r="BU8" s="280">
        <v>82</v>
      </c>
      <c r="BV8" s="285" t="s">
        <v>643</v>
      </c>
      <c r="BW8" s="285" t="s">
        <v>643</v>
      </c>
      <c r="BX8" s="285" t="s">
        <v>643</v>
      </c>
      <c r="BY8" s="285" t="s">
        <v>643</v>
      </c>
      <c r="BZ8" s="285" t="s">
        <v>643</v>
      </c>
      <c r="CA8" s="285" t="s">
        <v>643</v>
      </c>
      <c r="CB8" s="285" t="s">
        <v>643</v>
      </c>
      <c r="CC8" s="285" t="s">
        <v>643</v>
      </c>
      <c r="CD8" s="284">
        <v>0</v>
      </c>
      <c r="CE8" s="280">
        <v>0</v>
      </c>
      <c r="CF8" s="280" t="s">
        <v>644</v>
      </c>
    </row>
    <row r="9" spans="1:84" ht="12" customHeight="1">
      <c r="A9" s="282" t="s">
        <v>193</v>
      </c>
      <c r="B9" s="283" t="s">
        <v>550</v>
      </c>
      <c r="C9" s="282" t="s">
        <v>597</v>
      </c>
      <c r="D9" s="280">
        <f aca="true" t="shared" si="4" ref="D9:D54">SUM(X9,AR9,BL9)</f>
        <v>10970</v>
      </c>
      <c r="E9" s="280">
        <f aca="true" t="shared" si="5" ref="E9:E54">SUM(Y9,AS9,BM9)</f>
        <v>6977</v>
      </c>
      <c r="F9" s="280">
        <f aca="true" t="shared" si="6" ref="F9:F54">SUM(Z9,AT9,BN9)</f>
        <v>55</v>
      </c>
      <c r="G9" s="280">
        <f aca="true" t="shared" si="7" ref="G9:G54">SUM(AA9,AU9,BO9)</f>
        <v>103</v>
      </c>
      <c r="H9" s="280">
        <f aca="true" t="shared" si="8" ref="H9:H54">SUM(AB9,AV9,BP9)</f>
        <v>1578</v>
      </c>
      <c r="I9" s="280">
        <f aca="true" t="shared" si="9" ref="I9:I54">SUM(AC9,AW9,BQ9)</f>
        <v>1210</v>
      </c>
      <c r="J9" s="280">
        <f aca="true" t="shared" si="10" ref="J9:J54">SUM(AD9,AX9,BR9)</f>
        <v>227</v>
      </c>
      <c r="K9" s="280">
        <f aca="true" t="shared" si="11" ref="K9:K54">SUM(AE9,AY9,BS9)</f>
        <v>14</v>
      </c>
      <c r="L9" s="280">
        <f aca="true" t="shared" si="12" ref="L9:L54">SUM(AF9,AZ9,BT9)</f>
        <v>95</v>
      </c>
      <c r="M9" s="280">
        <f aca="true" t="shared" si="13" ref="M9:M54">SUM(AG9,BA9,BU9)</f>
        <v>117</v>
      </c>
      <c r="N9" s="280">
        <f aca="true" t="shared" si="14" ref="N9:N54">SUM(AH9,BB9,BV9)</f>
        <v>0</v>
      </c>
      <c r="O9" s="280">
        <f aca="true" t="shared" si="15" ref="O9:O54">SUM(AI9,BC9,BW9)</f>
        <v>0</v>
      </c>
      <c r="P9" s="280">
        <f aca="true" t="shared" si="16" ref="P9:P54">SUM(AJ9,BD9,BX9)</f>
        <v>0</v>
      </c>
      <c r="Q9" s="280">
        <f aca="true" t="shared" si="17" ref="Q9:Q54">SUM(AK9,BE9,BY9)</f>
        <v>0</v>
      </c>
      <c r="R9" s="280">
        <f aca="true" t="shared" si="18" ref="R9:R54">SUM(AL9,BF9,BZ9)</f>
        <v>0</v>
      </c>
      <c r="S9" s="280">
        <f aca="true" t="shared" si="19" ref="S9:S54">SUM(AM9,BG9,CA9)</f>
        <v>0</v>
      </c>
      <c r="T9" s="280">
        <f aca="true" t="shared" si="20" ref="T9:T54">SUM(AN9,BH9,CB9)</f>
        <v>0</v>
      </c>
      <c r="U9" s="280">
        <f aca="true" t="shared" si="21" ref="U9:U54">SUM(AO9,BI9,CC9)</f>
        <v>0</v>
      </c>
      <c r="V9" s="280">
        <f aca="true" t="shared" si="22" ref="V9:V54">SUM(AP9,BJ9,CD9)</f>
        <v>0</v>
      </c>
      <c r="W9" s="280">
        <f aca="true" t="shared" si="23" ref="W9:W54">SUM(AQ9,BK9,CE9)</f>
        <v>594</v>
      </c>
      <c r="X9" s="280">
        <f aca="true" t="shared" si="24" ref="X9:X54">SUM(Y9:AQ9)</f>
        <v>3598</v>
      </c>
      <c r="Y9" s="280">
        <v>1079</v>
      </c>
      <c r="Z9" s="280">
        <v>25</v>
      </c>
      <c r="AA9" s="280">
        <v>103</v>
      </c>
      <c r="AB9" s="280">
        <v>893</v>
      </c>
      <c r="AC9" s="280">
        <v>1106</v>
      </c>
      <c r="AD9" s="280">
        <v>166</v>
      </c>
      <c r="AE9" s="280">
        <v>14</v>
      </c>
      <c r="AF9" s="280">
        <v>95</v>
      </c>
      <c r="AG9" s="280">
        <v>117</v>
      </c>
      <c r="AH9" s="285" t="s">
        <v>643</v>
      </c>
      <c r="AI9" s="285" t="s">
        <v>643</v>
      </c>
      <c r="AJ9" s="285" t="s">
        <v>643</v>
      </c>
      <c r="AK9" s="285" t="s">
        <v>643</v>
      </c>
      <c r="AL9" s="285" t="s">
        <v>643</v>
      </c>
      <c r="AM9" s="285" t="s">
        <v>643</v>
      </c>
      <c r="AN9" s="285" t="s">
        <v>643</v>
      </c>
      <c r="AO9" s="285" t="s">
        <v>643</v>
      </c>
      <c r="AP9" s="280">
        <v>0</v>
      </c>
      <c r="AQ9" s="280">
        <v>0</v>
      </c>
      <c r="AR9" s="280">
        <f>'施設資源化量内訳'!D9</f>
        <v>594</v>
      </c>
      <c r="AS9" s="280">
        <f>'施設資源化量内訳'!E9</f>
        <v>0</v>
      </c>
      <c r="AT9" s="280">
        <f>'施設資源化量内訳'!F9</f>
        <v>0</v>
      </c>
      <c r="AU9" s="280">
        <f>'施設資源化量内訳'!G9</f>
        <v>0</v>
      </c>
      <c r="AV9" s="280">
        <f>'施設資源化量内訳'!H9</f>
        <v>0</v>
      </c>
      <c r="AW9" s="280">
        <f>'施設資源化量内訳'!I9</f>
        <v>0</v>
      </c>
      <c r="AX9" s="280">
        <f>'施設資源化量内訳'!J9</f>
        <v>0</v>
      </c>
      <c r="AY9" s="280">
        <f>'施設資源化量内訳'!K9</f>
        <v>0</v>
      </c>
      <c r="AZ9" s="280">
        <f>'施設資源化量内訳'!L9</f>
        <v>0</v>
      </c>
      <c r="BA9" s="280">
        <f>'施設資源化量内訳'!M9</f>
        <v>0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0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594</v>
      </c>
      <c r="BL9" s="280">
        <f aca="true" t="shared" si="25" ref="BL9:BL54">SUM(BM9:CE9)</f>
        <v>6778</v>
      </c>
      <c r="BM9" s="280">
        <v>5898</v>
      </c>
      <c r="BN9" s="280">
        <v>30</v>
      </c>
      <c r="BO9" s="280">
        <v>0</v>
      </c>
      <c r="BP9" s="280">
        <v>685</v>
      </c>
      <c r="BQ9" s="280">
        <v>104</v>
      </c>
      <c r="BR9" s="280">
        <v>61</v>
      </c>
      <c r="BS9" s="280">
        <v>0</v>
      </c>
      <c r="BT9" s="280">
        <v>0</v>
      </c>
      <c r="BU9" s="280">
        <v>0</v>
      </c>
      <c r="BV9" s="285" t="s">
        <v>643</v>
      </c>
      <c r="BW9" s="285" t="s">
        <v>643</v>
      </c>
      <c r="BX9" s="285" t="s">
        <v>643</v>
      </c>
      <c r="BY9" s="285" t="s">
        <v>643</v>
      </c>
      <c r="BZ9" s="285" t="s">
        <v>643</v>
      </c>
      <c r="CA9" s="285" t="s">
        <v>643</v>
      </c>
      <c r="CB9" s="285" t="s">
        <v>643</v>
      </c>
      <c r="CC9" s="285" t="s">
        <v>643</v>
      </c>
      <c r="CD9" s="284">
        <v>0</v>
      </c>
      <c r="CE9" s="280">
        <v>0</v>
      </c>
      <c r="CF9" s="280"/>
    </row>
    <row r="10" spans="1:84" ht="12" customHeight="1">
      <c r="A10" s="282" t="s">
        <v>193</v>
      </c>
      <c r="B10" s="283" t="s">
        <v>551</v>
      </c>
      <c r="C10" s="282" t="s">
        <v>598</v>
      </c>
      <c r="D10" s="280">
        <f t="shared" si="4"/>
        <v>2206</v>
      </c>
      <c r="E10" s="280">
        <f t="shared" si="5"/>
        <v>1269</v>
      </c>
      <c r="F10" s="280">
        <f t="shared" si="6"/>
        <v>2</v>
      </c>
      <c r="G10" s="280">
        <f t="shared" si="7"/>
        <v>3</v>
      </c>
      <c r="H10" s="280">
        <f t="shared" si="8"/>
        <v>336</v>
      </c>
      <c r="I10" s="280">
        <f t="shared" si="9"/>
        <v>132</v>
      </c>
      <c r="J10" s="280">
        <f t="shared" si="10"/>
        <v>69</v>
      </c>
      <c r="K10" s="280">
        <f t="shared" si="11"/>
        <v>1</v>
      </c>
      <c r="L10" s="280">
        <f t="shared" si="12"/>
        <v>0</v>
      </c>
      <c r="M10" s="280">
        <f t="shared" si="13"/>
        <v>67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327</v>
      </c>
      <c r="V10" s="280">
        <f t="shared" si="22"/>
        <v>0</v>
      </c>
      <c r="W10" s="280">
        <f t="shared" si="23"/>
        <v>0</v>
      </c>
      <c r="X10" s="280">
        <f t="shared" si="24"/>
        <v>1093</v>
      </c>
      <c r="Y10" s="280">
        <v>783</v>
      </c>
      <c r="Z10" s="280">
        <v>2</v>
      </c>
      <c r="AA10" s="280">
        <v>3</v>
      </c>
      <c r="AB10" s="280">
        <v>52</v>
      </c>
      <c r="AC10" s="280">
        <v>132</v>
      </c>
      <c r="AD10" s="280">
        <v>69</v>
      </c>
      <c r="AE10" s="280">
        <v>1</v>
      </c>
      <c r="AF10" s="280">
        <v>0</v>
      </c>
      <c r="AG10" s="280">
        <v>51</v>
      </c>
      <c r="AH10" s="285" t="s">
        <v>643</v>
      </c>
      <c r="AI10" s="285" t="s">
        <v>643</v>
      </c>
      <c r="AJ10" s="285" t="s">
        <v>643</v>
      </c>
      <c r="AK10" s="285" t="s">
        <v>643</v>
      </c>
      <c r="AL10" s="285" t="s">
        <v>643</v>
      </c>
      <c r="AM10" s="285" t="s">
        <v>643</v>
      </c>
      <c r="AN10" s="285" t="s">
        <v>643</v>
      </c>
      <c r="AO10" s="285" t="s">
        <v>643</v>
      </c>
      <c r="AP10" s="280">
        <v>0</v>
      </c>
      <c r="AQ10" s="280">
        <v>0</v>
      </c>
      <c r="AR10" s="280">
        <f>'施設資源化量内訳'!D10</f>
        <v>612</v>
      </c>
      <c r="AS10" s="280">
        <f>'施設資源化量内訳'!E10</f>
        <v>29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256</v>
      </c>
      <c r="AW10" s="280">
        <f>'施設資源化量内訳'!I10</f>
        <v>0</v>
      </c>
      <c r="AX10" s="280">
        <f>'施設資源化量内訳'!J10</f>
        <v>0</v>
      </c>
      <c r="AY10" s="280">
        <f>'施設資源化量内訳'!K10</f>
        <v>0</v>
      </c>
      <c r="AZ10" s="280">
        <f>'施設資源化量内訳'!L10</f>
        <v>0</v>
      </c>
      <c r="BA10" s="280">
        <f>'施設資源化量内訳'!M10</f>
        <v>0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0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327</v>
      </c>
      <c r="BJ10" s="280">
        <f>'施設資源化量内訳'!V10</f>
        <v>0</v>
      </c>
      <c r="BK10" s="280">
        <f>'施設資源化量内訳'!W10</f>
        <v>0</v>
      </c>
      <c r="BL10" s="280">
        <f t="shared" si="25"/>
        <v>501</v>
      </c>
      <c r="BM10" s="280">
        <v>457</v>
      </c>
      <c r="BN10" s="280">
        <v>0</v>
      </c>
      <c r="BO10" s="280">
        <v>0</v>
      </c>
      <c r="BP10" s="280">
        <v>28</v>
      </c>
      <c r="BQ10" s="280">
        <v>0</v>
      </c>
      <c r="BR10" s="280">
        <v>0</v>
      </c>
      <c r="BS10" s="280">
        <v>0</v>
      </c>
      <c r="BT10" s="280">
        <v>0</v>
      </c>
      <c r="BU10" s="280">
        <v>16</v>
      </c>
      <c r="BV10" s="285" t="s">
        <v>643</v>
      </c>
      <c r="BW10" s="285" t="s">
        <v>643</v>
      </c>
      <c r="BX10" s="285" t="s">
        <v>643</v>
      </c>
      <c r="BY10" s="285" t="s">
        <v>643</v>
      </c>
      <c r="BZ10" s="285" t="s">
        <v>643</v>
      </c>
      <c r="CA10" s="285" t="s">
        <v>643</v>
      </c>
      <c r="CB10" s="285" t="s">
        <v>643</v>
      </c>
      <c r="CC10" s="285" t="s">
        <v>643</v>
      </c>
      <c r="CD10" s="284">
        <v>0</v>
      </c>
      <c r="CE10" s="280">
        <v>0</v>
      </c>
      <c r="CF10" s="280" t="s">
        <v>644</v>
      </c>
    </row>
    <row r="11" spans="1:84" ht="12" customHeight="1">
      <c r="A11" s="282" t="s">
        <v>193</v>
      </c>
      <c r="B11" s="283" t="s">
        <v>552</v>
      </c>
      <c r="C11" s="282" t="s">
        <v>599</v>
      </c>
      <c r="D11" s="280">
        <f t="shared" si="4"/>
        <v>10323</v>
      </c>
      <c r="E11" s="280">
        <f t="shared" si="5"/>
        <v>2006</v>
      </c>
      <c r="F11" s="280">
        <f t="shared" si="6"/>
        <v>7</v>
      </c>
      <c r="G11" s="280">
        <f t="shared" si="7"/>
        <v>375</v>
      </c>
      <c r="H11" s="280">
        <f t="shared" si="8"/>
        <v>336</v>
      </c>
      <c r="I11" s="280">
        <f t="shared" si="9"/>
        <v>515</v>
      </c>
      <c r="J11" s="280">
        <f t="shared" si="10"/>
        <v>108</v>
      </c>
      <c r="K11" s="280">
        <f t="shared" si="11"/>
        <v>20</v>
      </c>
      <c r="L11" s="280">
        <f t="shared" si="12"/>
        <v>0</v>
      </c>
      <c r="M11" s="280">
        <f t="shared" si="13"/>
        <v>225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6731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5" t="s">
        <v>643</v>
      </c>
      <c r="AI11" s="285" t="s">
        <v>643</v>
      </c>
      <c r="AJ11" s="285" t="s">
        <v>643</v>
      </c>
      <c r="AK11" s="285" t="s">
        <v>643</v>
      </c>
      <c r="AL11" s="285" t="s">
        <v>643</v>
      </c>
      <c r="AM11" s="285" t="s">
        <v>643</v>
      </c>
      <c r="AN11" s="285" t="s">
        <v>643</v>
      </c>
      <c r="AO11" s="285" t="s">
        <v>643</v>
      </c>
      <c r="AP11" s="280">
        <v>0</v>
      </c>
      <c r="AQ11" s="280">
        <v>0</v>
      </c>
      <c r="AR11" s="280">
        <f>'施設資源化量内訳'!D11</f>
        <v>10323</v>
      </c>
      <c r="AS11" s="280">
        <f>'施設資源化量内訳'!E11</f>
        <v>2006</v>
      </c>
      <c r="AT11" s="280">
        <f>'施設資源化量内訳'!F11</f>
        <v>7</v>
      </c>
      <c r="AU11" s="280">
        <f>'施設資源化量内訳'!G11</f>
        <v>375</v>
      </c>
      <c r="AV11" s="280">
        <f>'施設資源化量内訳'!H11</f>
        <v>336</v>
      </c>
      <c r="AW11" s="280">
        <f>'施設資源化量内訳'!I11</f>
        <v>515</v>
      </c>
      <c r="AX11" s="280">
        <f>'施設資源化量内訳'!J11</f>
        <v>108</v>
      </c>
      <c r="AY11" s="280">
        <f>'施設資源化量内訳'!K11</f>
        <v>20</v>
      </c>
      <c r="AZ11" s="280">
        <f>'施設資源化量内訳'!L11</f>
        <v>0</v>
      </c>
      <c r="BA11" s="280">
        <f>'施設資源化量内訳'!M11</f>
        <v>225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0</v>
      </c>
      <c r="BE11" s="280">
        <f>'施設資源化量内訳'!Q11</f>
        <v>6731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0</v>
      </c>
      <c r="BK11" s="280">
        <f>'施設資源化量内訳'!W11</f>
        <v>0</v>
      </c>
      <c r="BL11" s="280">
        <f t="shared" si="25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5" t="s">
        <v>643</v>
      </c>
      <c r="BW11" s="285" t="s">
        <v>643</v>
      </c>
      <c r="BX11" s="285" t="s">
        <v>643</v>
      </c>
      <c r="BY11" s="285" t="s">
        <v>643</v>
      </c>
      <c r="BZ11" s="285" t="s">
        <v>643</v>
      </c>
      <c r="CA11" s="285" t="s">
        <v>643</v>
      </c>
      <c r="CB11" s="285" t="s">
        <v>643</v>
      </c>
      <c r="CC11" s="285" t="s">
        <v>643</v>
      </c>
      <c r="CD11" s="284">
        <v>0</v>
      </c>
      <c r="CE11" s="280">
        <v>0</v>
      </c>
      <c r="CF11" s="280" t="s">
        <v>644</v>
      </c>
    </row>
    <row r="12" spans="1:84" ht="12" customHeight="1">
      <c r="A12" s="282" t="s">
        <v>193</v>
      </c>
      <c r="B12" s="283" t="s">
        <v>553</v>
      </c>
      <c r="C12" s="282" t="s">
        <v>600</v>
      </c>
      <c r="D12" s="280">
        <f t="shared" si="4"/>
        <v>3638</v>
      </c>
      <c r="E12" s="280">
        <f t="shared" si="5"/>
        <v>1164</v>
      </c>
      <c r="F12" s="280">
        <f t="shared" si="6"/>
        <v>0</v>
      </c>
      <c r="G12" s="280">
        <f t="shared" si="7"/>
        <v>0</v>
      </c>
      <c r="H12" s="280">
        <f t="shared" si="8"/>
        <v>205</v>
      </c>
      <c r="I12" s="280">
        <f t="shared" si="9"/>
        <v>258</v>
      </c>
      <c r="J12" s="280">
        <f t="shared" si="10"/>
        <v>73</v>
      </c>
      <c r="K12" s="280">
        <f t="shared" si="11"/>
        <v>0</v>
      </c>
      <c r="L12" s="280">
        <f t="shared" si="12"/>
        <v>190</v>
      </c>
      <c r="M12" s="280">
        <f t="shared" si="13"/>
        <v>140</v>
      </c>
      <c r="N12" s="280">
        <f t="shared" si="14"/>
        <v>1244</v>
      </c>
      <c r="O12" s="280">
        <f t="shared" si="15"/>
        <v>0</v>
      </c>
      <c r="P12" s="280">
        <f t="shared" si="16"/>
        <v>343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21</v>
      </c>
      <c r="X12" s="280">
        <f t="shared" si="24"/>
        <v>1941</v>
      </c>
      <c r="Y12" s="280">
        <v>1164</v>
      </c>
      <c r="Z12" s="280">
        <v>0</v>
      </c>
      <c r="AA12" s="280">
        <v>0</v>
      </c>
      <c r="AB12" s="280">
        <v>95</v>
      </c>
      <c r="AC12" s="280">
        <v>258</v>
      </c>
      <c r="AD12" s="280">
        <v>73</v>
      </c>
      <c r="AE12" s="280">
        <v>0</v>
      </c>
      <c r="AF12" s="280">
        <v>190</v>
      </c>
      <c r="AG12" s="280">
        <v>140</v>
      </c>
      <c r="AH12" s="285" t="s">
        <v>643</v>
      </c>
      <c r="AI12" s="285" t="s">
        <v>643</v>
      </c>
      <c r="AJ12" s="285" t="s">
        <v>643</v>
      </c>
      <c r="AK12" s="285" t="s">
        <v>643</v>
      </c>
      <c r="AL12" s="285" t="s">
        <v>643</v>
      </c>
      <c r="AM12" s="285" t="s">
        <v>643</v>
      </c>
      <c r="AN12" s="285" t="s">
        <v>643</v>
      </c>
      <c r="AO12" s="285" t="s">
        <v>643</v>
      </c>
      <c r="AP12" s="280">
        <v>0</v>
      </c>
      <c r="AQ12" s="280">
        <v>21</v>
      </c>
      <c r="AR12" s="280">
        <f>'施設資源化量内訳'!D12</f>
        <v>1697</v>
      </c>
      <c r="AS12" s="280">
        <f>'施設資源化量内訳'!E12</f>
        <v>0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110</v>
      </c>
      <c r="AW12" s="280">
        <f>'施設資源化量内訳'!I12</f>
        <v>0</v>
      </c>
      <c r="AX12" s="280">
        <f>'施設資源化量内訳'!J12</f>
        <v>0</v>
      </c>
      <c r="AY12" s="280">
        <f>'施設資源化量内訳'!K12</f>
        <v>0</v>
      </c>
      <c r="AZ12" s="280">
        <f>'施設資源化量内訳'!L12</f>
        <v>0</v>
      </c>
      <c r="BA12" s="280">
        <f>'施設資源化量内訳'!M12</f>
        <v>0</v>
      </c>
      <c r="BB12" s="280">
        <f>'施設資源化量内訳'!N12</f>
        <v>1244</v>
      </c>
      <c r="BC12" s="280">
        <f>'施設資源化量内訳'!O12</f>
        <v>0</v>
      </c>
      <c r="BD12" s="280">
        <f>'施設資源化量内訳'!P12</f>
        <v>343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0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5" t="s">
        <v>643</v>
      </c>
      <c r="BW12" s="285" t="s">
        <v>643</v>
      </c>
      <c r="BX12" s="285" t="s">
        <v>643</v>
      </c>
      <c r="BY12" s="285" t="s">
        <v>643</v>
      </c>
      <c r="BZ12" s="285" t="s">
        <v>643</v>
      </c>
      <c r="CA12" s="285" t="s">
        <v>643</v>
      </c>
      <c r="CB12" s="285" t="s">
        <v>643</v>
      </c>
      <c r="CC12" s="285" t="s">
        <v>643</v>
      </c>
      <c r="CD12" s="284">
        <v>0</v>
      </c>
      <c r="CE12" s="280">
        <v>0</v>
      </c>
      <c r="CF12" s="280" t="s">
        <v>644</v>
      </c>
    </row>
    <row r="13" spans="1:84" ht="12" customHeight="1">
      <c r="A13" s="282" t="s">
        <v>193</v>
      </c>
      <c r="B13" s="283" t="s">
        <v>554</v>
      </c>
      <c r="C13" s="282" t="s">
        <v>601</v>
      </c>
      <c r="D13" s="280">
        <f t="shared" si="4"/>
        <v>2598</v>
      </c>
      <c r="E13" s="280">
        <f t="shared" si="5"/>
        <v>983</v>
      </c>
      <c r="F13" s="280">
        <f t="shared" si="6"/>
        <v>5</v>
      </c>
      <c r="G13" s="280">
        <f t="shared" si="7"/>
        <v>0</v>
      </c>
      <c r="H13" s="280">
        <f t="shared" si="8"/>
        <v>357</v>
      </c>
      <c r="I13" s="280">
        <f t="shared" si="9"/>
        <v>478</v>
      </c>
      <c r="J13" s="280">
        <f t="shared" si="10"/>
        <v>123</v>
      </c>
      <c r="K13" s="280">
        <f t="shared" si="11"/>
        <v>0</v>
      </c>
      <c r="L13" s="280">
        <f t="shared" si="12"/>
        <v>88</v>
      </c>
      <c r="M13" s="280">
        <f t="shared" si="13"/>
        <v>252</v>
      </c>
      <c r="N13" s="280">
        <f t="shared" si="14"/>
        <v>0</v>
      </c>
      <c r="O13" s="280">
        <f t="shared" si="15"/>
        <v>0</v>
      </c>
      <c r="P13" s="280">
        <f t="shared" si="16"/>
        <v>159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103</v>
      </c>
      <c r="V13" s="280">
        <f t="shared" si="22"/>
        <v>0</v>
      </c>
      <c r="W13" s="280">
        <f t="shared" si="23"/>
        <v>50</v>
      </c>
      <c r="X13" s="280">
        <f t="shared" si="24"/>
        <v>802</v>
      </c>
      <c r="Y13" s="280">
        <v>59</v>
      </c>
      <c r="Z13" s="280">
        <v>0</v>
      </c>
      <c r="AA13" s="280">
        <v>0</v>
      </c>
      <c r="AB13" s="280">
        <v>38</v>
      </c>
      <c r="AC13" s="280">
        <v>420</v>
      </c>
      <c r="AD13" s="280">
        <v>0</v>
      </c>
      <c r="AE13" s="280">
        <v>0</v>
      </c>
      <c r="AF13" s="280">
        <v>24</v>
      </c>
      <c r="AG13" s="280">
        <v>230</v>
      </c>
      <c r="AH13" s="285" t="s">
        <v>643</v>
      </c>
      <c r="AI13" s="285" t="s">
        <v>643</v>
      </c>
      <c r="AJ13" s="285" t="s">
        <v>643</v>
      </c>
      <c r="AK13" s="285" t="s">
        <v>643</v>
      </c>
      <c r="AL13" s="285" t="s">
        <v>643</v>
      </c>
      <c r="AM13" s="285" t="s">
        <v>643</v>
      </c>
      <c r="AN13" s="285" t="s">
        <v>643</v>
      </c>
      <c r="AO13" s="285" t="s">
        <v>643</v>
      </c>
      <c r="AP13" s="280">
        <v>0</v>
      </c>
      <c r="AQ13" s="280">
        <v>31</v>
      </c>
      <c r="AR13" s="280">
        <f>'施設資源化量内訳'!D13</f>
        <v>1312</v>
      </c>
      <c r="AS13" s="280">
        <f>'施設資源化量内訳'!E13</f>
        <v>577</v>
      </c>
      <c r="AT13" s="280">
        <f>'施設資源化量内訳'!F13</f>
        <v>3</v>
      </c>
      <c r="AU13" s="280">
        <f>'施設資源化量内訳'!G13</f>
        <v>0</v>
      </c>
      <c r="AV13" s="280">
        <f>'施設資源化量内訳'!H13</f>
        <v>298</v>
      </c>
      <c r="AW13" s="280">
        <f>'施設資源化量内訳'!I13</f>
        <v>0</v>
      </c>
      <c r="AX13" s="280">
        <f>'施設資源化量内訳'!J13</f>
        <v>108</v>
      </c>
      <c r="AY13" s="280">
        <f>'施設資源化量内訳'!K13</f>
        <v>0</v>
      </c>
      <c r="AZ13" s="280">
        <f>'施設資源化量内訳'!L13</f>
        <v>50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159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103</v>
      </c>
      <c r="BJ13" s="280">
        <f>'施設資源化量内訳'!V13</f>
        <v>0</v>
      </c>
      <c r="BK13" s="280">
        <f>'施設資源化量内訳'!W13</f>
        <v>14</v>
      </c>
      <c r="BL13" s="280">
        <f t="shared" si="25"/>
        <v>484</v>
      </c>
      <c r="BM13" s="280">
        <v>347</v>
      </c>
      <c r="BN13" s="280">
        <v>2</v>
      </c>
      <c r="BO13" s="280">
        <v>0</v>
      </c>
      <c r="BP13" s="280">
        <v>21</v>
      </c>
      <c r="BQ13" s="280">
        <v>58</v>
      </c>
      <c r="BR13" s="280">
        <v>15</v>
      </c>
      <c r="BS13" s="280">
        <v>0</v>
      </c>
      <c r="BT13" s="280">
        <v>14</v>
      </c>
      <c r="BU13" s="280">
        <v>22</v>
      </c>
      <c r="BV13" s="285" t="s">
        <v>643</v>
      </c>
      <c r="BW13" s="285" t="s">
        <v>643</v>
      </c>
      <c r="BX13" s="285" t="s">
        <v>643</v>
      </c>
      <c r="BY13" s="285" t="s">
        <v>643</v>
      </c>
      <c r="BZ13" s="285" t="s">
        <v>643</v>
      </c>
      <c r="CA13" s="285" t="s">
        <v>643</v>
      </c>
      <c r="CB13" s="285" t="s">
        <v>643</v>
      </c>
      <c r="CC13" s="285" t="s">
        <v>643</v>
      </c>
      <c r="CD13" s="284">
        <v>0</v>
      </c>
      <c r="CE13" s="280">
        <v>5</v>
      </c>
      <c r="CF13" s="280"/>
    </row>
    <row r="14" spans="1:84" ht="12" customHeight="1">
      <c r="A14" s="282" t="s">
        <v>193</v>
      </c>
      <c r="B14" s="283" t="s">
        <v>555</v>
      </c>
      <c r="C14" s="282" t="s">
        <v>602</v>
      </c>
      <c r="D14" s="280">
        <f t="shared" si="4"/>
        <v>2972</v>
      </c>
      <c r="E14" s="280">
        <f t="shared" si="5"/>
        <v>1256</v>
      </c>
      <c r="F14" s="280">
        <f t="shared" si="6"/>
        <v>12</v>
      </c>
      <c r="G14" s="280">
        <f t="shared" si="7"/>
        <v>128</v>
      </c>
      <c r="H14" s="280">
        <f t="shared" si="8"/>
        <v>107</v>
      </c>
      <c r="I14" s="280">
        <f t="shared" si="9"/>
        <v>386</v>
      </c>
      <c r="J14" s="280">
        <f t="shared" si="10"/>
        <v>73</v>
      </c>
      <c r="K14" s="280">
        <f t="shared" si="11"/>
        <v>10</v>
      </c>
      <c r="L14" s="280">
        <f t="shared" si="12"/>
        <v>141</v>
      </c>
      <c r="M14" s="280">
        <f t="shared" si="13"/>
        <v>96</v>
      </c>
      <c r="N14" s="280">
        <f t="shared" si="14"/>
        <v>745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18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5" t="s">
        <v>643</v>
      </c>
      <c r="AI14" s="285" t="s">
        <v>643</v>
      </c>
      <c r="AJ14" s="285" t="s">
        <v>643</v>
      </c>
      <c r="AK14" s="285" t="s">
        <v>643</v>
      </c>
      <c r="AL14" s="285" t="s">
        <v>643</v>
      </c>
      <c r="AM14" s="285" t="s">
        <v>643</v>
      </c>
      <c r="AN14" s="285" t="s">
        <v>643</v>
      </c>
      <c r="AO14" s="285" t="s">
        <v>643</v>
      </c>
      <c r="AP14" s="280">
        <v>0</v>
      </c>
      <c r="AQ14" s="280">
        <v>0</v>
      </c>
      <c r="AR14" s="280">
        <f>'施設資源化量内訳'!D14</f>
        <v>2285</v>
      </c>
      <c r="AS14" s="280">
        <f>'施設資源化量内訳'!E14</f>
        <v>729</v>
      </c>
      <c r="AT14" s="280">
        <f>'施設資源化量内訳'!F14</f>
        <v>12</v>
      </c>
      <c r="AU14" s="280">
        <f>'施設資源化量内訳'!G14</f>
        <v>104</v>
      </c>
      <c r="AV14" s="280">
        <f>'施設資源化量内訳'!H14</f>
        <v>76</v>
      </c>
      <c r="AW14" s="280">
        <f>'施設資源化量内訳'!I14</f>
        <v>308</v>
      </c>
      <c r="AX14" s="280">
        <f>'施設資源化量内訳'!J14</f>
        <v>73</v>
      </c>
      <c r="AY14" s="280">
        <f>'施設資源化量内訳'!K14</f>
        <v>10</v>
      </c>
      <c r="AZ14" s="280">
        <f>'施設資源化量内訳'!L14</f>
        <v>141</v>
      </c>
      <c r="BA14" s="280">
        <f>'施設資源化量内訳'!M14</f>
        <v>69</v>
      </c>
      <c r="BB14" s="280">
        <f>'施設資源化量内訳'!N14</f>
        <v>745</v>
      </c>
      <c r="BC14" s="280">
        <f>'施設資源化量内訳'!O14</f>
        <v>0</v>
      </c>
      <c r="BD14" s="280">
        <f>'施設資源化量内訳'!P14</f>
        <v>0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18</v>
      </c>
      <c r="BL14" s="280">
        <f t="shared" si="25"/>
        <v>687</v>
      </c>
      <c r="BM14" s="280">
        <v>527</v>
      </c>
      <c r="BN14" s="280">
        <v>0</v>
      </c>
      <c r="BO14" s="280">
        <v>24</v>
      </c>
      <c r="BP14" s="280">
        <v>31</v>
      </c>
      <c r="BQ14" s="280">
        <v>78</v>
      </c>
      <c r="BR14" s="280">
        <v>0</v>
      </c>
      <c r="BS14" s="280">
        <v>0</v>
      </c>
      <c r="BT14" s="280">
        <v>0</v>
      </c>
      <c r="BU14" s="280">
        <v>27</v>
      </c>
      <c r="BV14" s="285" t="s">
        <v>643</v>
      </c>
      <c r="BW14" s="285" t="s">
        <v>643</v>
      </c>
      <c r="BX14" s="285" t="s">
        <v>643</v>
      </c>
      <c r="BY14" s="285" t="s">
        <v>643</v>
      </c>
      <c r="BZ14" s="285" t="s">
        <v>643</v>
      </c>
      <c r="CA14" s="285" t="s">
        <v>643</v>
      </c>
      <c r="CB14" s="285" t="s">
        <v>643</v>
      </c>
      <c r="CC14" s="285" t="s">
        <v>643</v>
      </c>
      <c r="CD14" s="284">
        <v>0</v>
      </c>
      <c r="CE14" s="280">
        <v>0</v>
      </c>
      <c r="CF14" s="280" t="s">
        <v>644</v>
      </c>
    </row>
    <row r="15" spans="1:84" ht="12" customHeight="1">
      <c r="A15" s="282" t="s">
        <v>193</v>
      </c>
      <c r="B15" s="283" t="s">
        <v>556</v>
      </c>
      <c r="C15" s="282" t="s">
        <v>603</v>
      </c>
      <c r="D15" s="280">
        <f t="shared" si="4"/>
        <v>6049</v>
      </c>
      <c r="E15" s="280">
        <f t="shared" si="5"/>
        <v>308</v>
      </c>
      <c r="F15" s="280">
        <f t="shared" si="6"/>
        <v>0</v>
      </c>
      <c r="G15" s="280">
        <f t="shared" si="7"/>
        <v>0</v>
      </c>
      <c r="H15" s="280">
        <f t="shared" si="8"/>
        <v>265</v>
      </c>
      <c r="I15" s="280">
        <f t="shared" si="9"/>
        <v>328</v>
      </c>
      <c r="J15" s="280">
        <f t="shared" si="10"/>
        <v>80</v>
      </c>
      <c r="K15" s="280">
        <f t="shared" si="11"/>
        <v>0</v>
      </c>
      <c r="L15" s="280">
        <f t="shared" si="12"/>
        <v>101</v>
      </c>
      <c r="M15" s="280">
        <f t="shared" si="13"/>
        <v>43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4919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5</v>
      </c>
      <c r="X15" s="280">
        <f t="shared" si="24"/>
        <v>128</v>
      </c>
      <c r="Y15" s="280">
        <v>86</v>
      </c>
      <c r="Z15" s="280">
        <v>0</v>
      </c>
      <c r="AA15" s="280">
        <v>0</v>
      </c>
      <c r="AB15" s="280">
        <v>3</v>
      </c>
      <c r="AC15" s="280">
        <v>22</v>
      </c>
      <c r="AD15" s="280">
        <v>0</v>
      </c>
      <c r="AE15" s="280">
        <v>0</v>
      </c>
      <c r="AF15" s="280">
        <v>0</v>
      </c>
      <c r="AG15" s="280">
        <v>12</v>
      </c>
      <c r="AH15" s="285" t="s">
        <v>643</v>
      </c>
      <c r="AI15" s="285" t="s">
        <v>643</v>
      </c>
      <c r="AJ15" s="285" t="s">
        <v>643</v>
      </c>
      <c r="AK15" s="285" t="s">
        <v>643</v>
      </c>
      <c r="AL15" s="285" t="s">
        <v>643</v>
      </c>
      <c r="AM15" s="285" t="s">
        <v>643</v>
      </c>
      <c r="AN15" s="285" t="s">
        <v>643</v>
      </c>
      <c r="AO15" s="285" t="s">
        <v>643</v>
      </c>
      <c r="AP15" s="280">
        <v>0</v>
      </c>
      <c r="AQ15" s="280">
        <v>5</v>
      </c>
      <c r="AR15" s="280">
        <f>'施設資源化量内訳'!D15</f>
        <v>5692</v>
      </c>
      <c r="AS15" s="280">
        <f>'施設資源化量内訳'!E15</f>
        <v>33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254</v>
      </c>
      <c r="AW15" s="280">
        <f>'施設資源化量内訳'!I15</f>
        <v>283</v>
      </c>
      <c r="AX15" s="280">
        <f>'施設資源化量内訳'!J15</f>
        <v>80</v>
      </c>
      <c r="AY15" s="280">
        <f>'施設資源化量内訳'!K15</f>
        <v>0</v>
      </c>
      <c r="AZ15" s="280">
        <f>'施設資源化量内訳'!L15</f>
        <v>101</v>
      </c>
      <c r="BA15" s="280">
        <f>'施設資源化量内訳'!M15</f>
        <v>22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4919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0</v>
      </c>
      <c r="BK15" s="280">
        <f>'施設資源化量内訳'!W15</f>
        <v>0</v>
      </c>
      <c r="BL15" s="280">
        <f t="shared" si="25"/>
        <v>229</v>
      </c>
      <c r="BM15" s="280">
        <v>189</v>
      </c>
      <c r="BN15" s="280">
        <v>0</v>
      </c>
      <c r="BO15" s="280">
        <v>0</v>
      </c>
      <c r="BP15" s="280">
        <v>8</v>
      </c>
      <c r="BQ15" s="280">
        <v>23</v>
      </c>
      <c r="BR15" s="280">
        <v>0</v>
      </c>
      <c r="BS15" s="280">
        <v>0</v>
      </c>
      <c r="BT15" s="280">
        <v>0</v>
      </c>
      <c r="BU15" s="280">
        <v>9</v>
      </c>
      <c r="BV15" s="285" t="s">
        <v>643</v>
      </c>
      <c r="BW15" s="285" t="s">
        <v>643</v>
      </c>
      <c r="BX15" s="285" t="s">
        <v>643</v>
      </c>
      <c r="BY15" s="285" t="s">
        <v>643</v>
      </c>
      <c r="BZ15" s="285" t="s">
        <v>643</v>
      </c>
      <c r="CA15" s="285" t="s">
        <v>643</v>
      </c>
      <c r="CB15" s="285" t="s">
        <v>643</v>
      </c>
      <c r="CC15" s="285" t="s">
        <v>643</v>
      </c>
      <c r="CD15" s="284">
        <v>0</v>
      </c>
      <c r="CE15" s="280">
        <v>0</v>
      </c>
      <c r="CF15" s="280" t="s">
        <v>644</v>
      </c>
    </row>
    <row r="16" spans="1:84" ht="12" customHeight="1">
      <c r="A16" s="282" t="s">
        <v>193</v>
      </c>
      <c r="B16" s="283" t="s">
        <v>557</v>
      </c>
      <c r="C16" s="282" t="s">
        <v>604</v>
      </c>
      <c r="D16" s="280">
        <f t="shared" si="4"/>
        <v>1922</v>
      </c>
      <c r="E16" s="280">
        <f t="shared" si="5"/>
        <v>700</v>
      </c>
      <c r="F16" s="280">
        <f t="shared" si="6"/>
        <v>4</v>
      </c>
      <c r="G16" s="280">
        <f t="shared" si="7"/>
        <v>0</v>
      </c>
      <c r="H16" s="280">
        <f t="shared" si="8"/>
        <v>242</v>
      </c>
      <c r="I16" s="280">
        <f t="shared" si="9"/>
        <v>150</v>
      </c>
      <c r="J16" s="280">
        <f t="shared" si="10"/>
        <v>36</v>
      </c>
      <c r="K16" s="280">
        <f t="shared" si="11"/>
        <v>5</v>
      </c>
      <c r="L16" s="280">
        <f t="shared" si="12"/>
        <v>0</v>
      </c>
      <c r="M16" s="280">
        <f t="shared" si="13"/>
        <v>86</v>
      </c>
      <c r="N16" s="280">
        <f t="shared" si="14"/>
        <v>695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4</v>
      </c>
      <c r="X16" s="280">
        <f t="shared" si="24"/>
        <v>1034</v>
      </c>
      <c r="Y16" s="280">
        <v>700</v>
      </c>
      <c r="Z16" s="280">
        <v>4</v>
      </c>
      <c r="AA16" s="280">
        <v>0</v>
      </c>
      <c r="AB16" s="280">
        <v>49</v>
      </c>
      <c r="AC16" s="280">
        <v>150</v>
      </c>
      <c r="AD16" s="280">
        <v>36</v>
      </c>
      <c r="AE16" s="280">
        <v>5</v>
      </c>
      <c r="AF16" s="280">
        <v>0</v>
      </c>
      <c r="AG16" s="280">
        <v>86</v>
      </c>
      <c r="AH16" s="285" t="s">
        <v>643</v>
      </c>
      <c r="AI16" s="285" t="s">
        <v>643</v>
      </c>
      <c r="AJ16" s="285" t="s">
        <v>643</v>
      </c>
      <c r="AK16" s="285" t="s">
        <v>643</v>
      </c>
      <c r="AL16" s="285" t="s">
        <v>643</v>
      </c>
      <c r="AM16" s="285" t="s">
        <v>643</v>
      </c>
      <c r="AN16" s="285" t="s">
        <v>643</v>
      </c>
      <c r="AO16" s="285" t="s">
        <v>643</v>
      </c>
      <c r="AP16" s="280">
        <v>0</v>
      </c>
      <c r="AQ16" s="280">
        <v>4</v>
      </c>
      <c r="AR16" s="280">
        <f>'施設資源化量内訳'!D16</f>
        <v>888</v>
      </c>
      <c r="AS16" s="280">
        <f>'施設資源化量内訳'!E16</f>
        <v>0</v>
      </c>
      <c r="AT16" s="280">
        <f>'施設資源化量内訳'!F16</f>
        <v>0</v>
      </c>
      <c r="AU16" s="280">
        <f>'施設資源化量内訳'!G16</f>
        <v>0</v>
      </c>
      <c r="AV16" s="280">
        <f>'施設資源化量内訳'!H16</f>
        <v>193</v>
      </c>
      <c r="AW16" s="280">
        <f>'施設資源化量内訳'!I16</f>
        <v>0</v>
      </c>
      <c r="AX16" s="280">
        <f>'施設資源化量内訳'!J16</f>
        <v>0</v>
      </c>
      <c r="AY16" s="280">
        <f>'施設資源化量内訳'!K16</f>
        <v>0</v>
      </c>
      <c r="AZ16" s="280">
        <f>'施設資源化量内訳'!L16</f>
        <v>0</v>
      </c>
      <c r="BA16" s="280">
        <f>'施設資源化量内訳'!M16</f>
        <v>0</v>
      </c>
      <c r="BB16" s="280">
        <f>'施設資源化量内訳'!N16</f>
        <v>695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0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5" t="s">
        <v>643</v>
      </c>
      <c r="BW16" s="285" t="s">
        <v>643</v>
      </c>
      <c r="BX16" s="285" t="s">
        <v>643</v>
      </c>
      <c r="BY16" s="285" t="s">
        <v>643</v>
      </c>
      <c r="BZ16" s="285" t="s">
        <v>643</v>
      </c>
      <c r="CA16" s="285" t="s">
        <v>643</v>
      </c>
      <c r="CB16" s="285" t="s">
        <v>643</v>
      </c>
      <c r="CC16" s="285" t="s">
        <v>643</v>
      </c>
      <c r="CD16" s="284">
        <v>0</v>
      </c>
      <c r="CE16" s="280">
        <v>0</v>
      </c>
      <c r="CF16" s="280" t="s">
        <v>644</v>
      </c>
    </row>
    <row r="17" spans="1:84" ht="12" customHeight="1">
      <c r="A17" s="282" t="s">
        <v>193</v>
      </c>
      <c r="B17" s="283" t="s">
        <v>558</v>
      </c>
      <c r="C17" s="282" t="s">
        <v>605</v>
      </c>
      <c r="D17" s="280">
        <f t="shared" si="4"/>
        <v>915</v>
      </c>
      <c r="E17" s="280">
        <f t="shared" si="5"/>
        <v>407</v>
      </c>
      <c r="F17" s="280">
        <f t="shared" si="6"/>
        <v>4</v>
      </c>
      <c r="G17" s="280">
        <f t="shared" si="7"/>
        <v>66</v>
      </c>
      <c r="H17" s="280">
        <f t="shared" si="8"/>
        <v>196</v>
      </c>
      <c r="I17" s="280">
        <f t="shared" si="9"/>
        <v>179</v>
      </c>
      <c r="J17" s="280">
        <f t="shared" si="10"/>
        <v>34</v>
      </c>
      <c r="K17" s="280">
        <f t="shared" si="11"/>
        <v>2</v>
      </c>
      <c r="L17" s="280">
        <f t="shared" si="12"/>
        <v>27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5" t="s">
        <v>643</v>
      </c>
      <c r="AI17" s="285" t="s">
        <v>643</v>
      </c>
      <c r="AJ17" s="285" t="s">
        <v>643</v>
      </c>
      <c r="AK17" s="285" t="s">
        <v>643</v>
      </c>
      <c r="AL17" s="285" t="s">
        <v>643</v>
      </c>
      <c r="AM17" s="285" t="s">
        <v>643</v>
      </c>
      <c r="AN17" s="285" t="s">
        <v>643</v>
      </c>
      <c r="AO17" s="285" t="s">
        <v>643</v>
      </c>
      <c r="AP17" s="280">
        <v>0</v>
      </c>
      <c r="AQ17" s="280">
        <v>0</v>
      </c>
      <c r="AR17" s="280">
        <f>'施設資源化量内訳'!D17</f>
        <v>915</v>
      </c>
      <c r="AS17" s="280">
        <f>'施設資源化量内訳'!E17</f>
        <v>407</v>
      </c>
      <c r="AT17" s="280">
        <f>'施設資源化量内訳'!F17</f>
        <v>4</v>
      </c>
      <c r="AU17" s="280">
        <f>'施設資源化量内訳'!G17</f>
        <v>66</v>
      </c>
      <c r="AV17" s="280">
        <f>'施設資源化量内訳'!H17</f>
        <v>196</v>
      </c>
      <c r="AW17" s="280">
        <f>'施設資源化量内訳'!I17</f>
        <v>179</v>
      </c>
      <c r="AX17" s="280">
        <f>'施設資源化量内訳'!J17</f>
        <v>34</v>
      </c>
      <c r="AY17" s="280">
        <f>'施設資源化量内訳'!K17</f>
        <v>2</v>
      </c>
      <c r="AZ17" s="280">
        <f>'施設資源化量内訳'!L17</f>
        <v>27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0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5" t="s">
        <v>643</v>
      </c>
      <c r="BW17" s="285" t="s">
        <v>643</v>
      </c>
      <c r="BX17" s="285" t="s">
        <v>643</v>
      </c>
      <c r="BY17" s="285" t="s">
        <v>643</v>
      </c>
      <c r="BZ17" s="285" t="s">
        <v>643</v>
      </c>
      <c r="CA17" s="285" t="s">
        <v>643</v>
      </c>
      <c r="CB17" s="285" t="s">
        <v>643</v>
      </c>
      <c r="CC17" s="285" t="s">
        <v>643</v>
      </c>
      <c r="CD17" s="284">
        <v>0</v>
      </c>
      <c r="CE17" s="280">
        <v>0</v>
      </c>
      <c r="CF17" s="280" t="s">
        <v>644</v>
      </c>
    </row>
    <row r="18" spans="1:84" ht="12" customHeight="1">
      <c r="A18" s="282" t="s">
        <v>193</v>
      </c>
      <c r="B18" s="283" t="s">
        <v>559</v>
      </c>
      <c r="C18" s="282" t="s">
        <v>606</v>
      </c>
      <c r="D18" s="280">
        <f t="shared" si="4"/>
        <v>2507</v>
      </c>
      <c r="E18" s="280">
        <f t="shared" si="5"/>
        <v>1276</v>
      </c>
      <c r="F18" s="280">
        <f t="shared" si="6"/>
        <v>8</v>
      </c>
      <c r="G18" s="280">
        <f t="shared" si="7"/>
        <v>115</v>
      </c>
      <c r="H18" s="280">
        <f t="shared" si="8"/>
        <v>282</v>
      </c>
      <c r="I18" s="280">
        <f t="shared" si="9"/>
        <v>435</v>
      </c>
      <c r="J18" s="280">
        <f t="shared" si="10"/>
        <v>62</v>
      </c>
      <c r="K18" s="280">
        <f t="shared" si="11"/>
        <v>0</v>
      </c>
      <c r="L18" s="280">
        <f t="shared" si="12"/>
        <v>41</v>
      </c>
      <c r="M18" s="280">
        <f t="shared" si="13"/>
        <v>122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8</v>
      </c>
      <c r="W18" s="280">
        <f t="shared" si="23"/>
        <v>158</v>
      </c>
      <c r="X18" s="280">
        <f t="shared" si="24"/>
        <v>2061</v>
      </c>
      <c r="Y18" s="280">
        <v>1115</v>
      </c>
      <c r="Z18" s="280">
        <v>8</v>
      </c>
      <c r="AA18" s="280">
        <v>115</v>
      </c>
      <c r="AB18" s="280">
        <v>228</v>
      </c>
      <c r="AC18" s="280">
        <v>381</v>
      </c>
      <c r="AD18" s="280">
        <v>57</v>
      </c>
      <c r="AE18" s="280">
        <v>0</v>
      </c>
      <c r="AF18" s="280">
        <v>41</v>
      </c>
      <c r="AG18" s="280">
        <v>84</v>
      </c>
      <c r="AH18" s="285" t="s">
        <v>643</v>
      </c>
      <c r="AI18" s="285" t="s">
        <v>643</v>
      </c>
      <c r="AJ18" s="285" t="s">
        <v>643</v>
      </c>
      <c r="AK18" s="285" t="s">
        <v>643</v>
      </c>
      <c r="AL18" s="285" t="s">
        <v>643</v>
      </c>
      <c r="AM18" s="285" t="s">
        <v>643</v>
      </c>
      <c r="AN18" s="285" t="s">
        <v>643</v>
      </c>
      <c r="AO18" s="285" t="s">
        <v>643</v>
      </c>
      <c r="AP18" s="280">
        <v>8</v>
      </c>
      <c r="AQ18" s="280">
        <v>24</v>
      </c>
      <c r="AR18" s="280">
        <f>'施設資源化量内訳'!D18</f>
        <v>446</v>
      </c>
      <c r="AS18" s="280">
        <f>'施設資源化量内訳'!E18</f>
        <v>161</v>
      </c>
      <c r="AT18" s="280">
        <f>'施設資源化量内訳'!F18</f>
        <v>0</v>
      </c>
      <c r="AU18" s="280">
        <f>'施設資源化量内訳'!G18</f>
        <v>0</v>
      </c>
      <c r="AV18" s="280">
        <f>'施設資源化量内訳'!H18</f>
        <v>54</v>
      </c>
      <c r="AW18" s="280">
        <f>'施設資源化量内訳'!I18</f>
        <v>54</v>
      </c>
      <c r="AX18" s="280">
        <f>'施設資源化量内訳'!J18</f>
        <v>5</v>
      </c>
      <c r="AY18" s="280">
        <f>'施設資源化量内訳'!K18</f>
        <v>0</v>
      </c>
      <c r="AZ18" s="280">
        <f>'施設資源化量内訳'!L18</f>
        <v>0</v>
      </c>
      <c r="BA18" s="280">
        <f>'施設資源化量内訳'!M18</f>
        <v>38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134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5" t="s">
        <v>643</v>
      </c>
      <c r="BW18" s="285" t="s">
        <v>643</v>
      </c>
      <c r="BX18" s="285" t="s">
        <v>643</v>
      </c>
      <c r="BY18" s="285" t="s">
        <v>643</v>
      </c>
      <c r="BZ18" s="285" t="s">
        <v>643</v>
      </c>
      <c r="CA18" s="285" t="s">
        <v>643</v>
      </c>
      <c r="CB18" s="285" t="s">
        <v>643</v>
      </c>
      <c r="CC18" s="285" t="s">
        <v>643</v>
      </c>
      <c r="CD18" s="284">
        <v>0</v>
      </c>
      <c r="CE18" s="280">
        <v>0</v>
      </c>
      <c r="CF18" s="280" t="s">
        <v>644</v>
      </c>
    </row>
    <row r="19" spans="1:84" ht="12" customHeight="1">
      <c r="A19" s="282" t="s">
        <v>193</v>
      </c>
      <c r="B19" s="283" t="s">
        <v>560</v>
      </c>
      <c r="C19" s="282" t="s">
        <v>607</v>
      </c>
      <c r="D19" s="280">
        <f t="shared" si="4"/>
        <v>4885</v>
      </c>
      <c r="E19" s="280">
        <f t="shared" si="5"/>
        <v>457</v>
      </c>
      <c r="F19" s="280">
        <f t="shared" si="6"/>
        <v>0</v>
      </c>
      <c r="G19" s="280">
        <f t="shared" si="7"/>
        <v>0</v>
      </c>
      <c r="H19" s="280">
        <f t="shared" si="8"/>
        <v>176</v>
      </c>
      <c r="I19" s="280">
        <f t="shared" si="9"/>
        <v>228</v>
      </c>
      <c r="J19" s="280">
        <f t="shared" si="10"/>
        <v>36</v>
      </c>
      <c r="K19" s="280">
        <f t="shared" si="11"/>
        <v>0</v>
      </c>
      <c r="L19" s="280">
        <f t="shared" si="12"/>
        <v>0</v>
      </c>
      <c r="M19" s="280">
        <f t="shared" si="13"/>
        <v>45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3943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5" t="s">
        <v>643</v>
      </c>
      <c r="AI19" s="285" t="s">
        <v>643</v>
      </c>
      <c r="AJ19" s="285" t="s">
        <v>643</v>
      </c>
      <c r="AK19" s="285" t="s">
        <v>643</v>
      </c>
      <c r="AL19" s="285" t="s">
        <v>643</v>
      </c>
      <c r="AM19" s="285" t="s">
        <v>643</v>
      </c>
      <c r="AN19" s="285" t="s">
        <v>643</v>
      </c>
      <c r="AO19" s="285" t="s">
        <v>643</v>
      </c>
      <c r="AP19" s="280">
        <v>0</v>
      </c>
      <c r="AQ19" s="280">
        <v>0</v>
      </c>
      <c r="AR19" s="280">
        <f>'施設資源化量内訳'!D19</f>
        <v>4885</v>
      </c>
      <c r="AS19" s="280">
        <f>'施設資源化量内訳'!E19</f>
        <v>457</v>
      </c>
      <c r="AT19" s="280">
        <f>'施設資源化量内訳'!F19</f>
        <v>0</v>
      </c>
      <c r="AU19" s="280">
        <f>'施設資源化量内訳'!G19</f>
        <v>0</v>
      </c>
      <c r="AV19" s="280">
        <f>'施設資源化量内訳'!H19</f>
        <v>176</v>
      </c>
      <c r="AW19" s="280">
        <f>'施設資源化量内訳'!I19</f>
        <v>228</v>
      </c>
      <c r="AX19" s="280">
        <f>'施設資源化量内訳'!J19</f>
        <v>36</v>
      </c>
      <c r="AY19" s="280">
        <f>'施設資源化量内訳'!K19</f>
        <v>0</v>
      </c>
      <c r="AZ19" s="280">
        <f>'施設資源化量内訳'!L19</f>
        <v>0</v>
      </c>
      <c r="BA19" s="280">
        <f>'施設資源化量内訳'!M19</f>
        <v>45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0</v>
      </c>
      <c r="BE19" s="280">
        <f>'施設資源化量内訳'!Q19</f>
        <v>3943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5" t="s">
        <v>643</v>
      </c>
      <c r="BW19" s="285" t="s">
        <v>643</v>
      </c>
      <c r="BX19" s="285" t="s">
        <v>643</v>
      </c>
      <c r="BY19" s="285" t="s">
        <v>643</v>
      </c>
      <c r="BZ19" s="285" t="s">
        <v>643</v>
      </c>
      <c r="CA19" s="285" t="s">
        <v>643</v>
      </c>
      <c r="CB19" s="285" t="s">
        <v>643</v>
      </c>
      <c r="CC19" s="285" t="s">
        <v>643</v>
      </c>
      <c r="CD19" s="284">
        <v>0</v>
      </c>
      <c r="CE19" s="280">
        <v>0</v>
      </c>
      <c r="CF19" s="280" t="s">
        <v>644</v>
      </c>
    </row>
    <row r="20" spans="1:84" ht="12" customHeight="1">
      <c r="A20" s="282" t="s">
        <v>193</v>
      </c>
      <c r="B20" s="283" t="s">
        <v>561</v>
      </c>
      <c r="C20" s="282" t="s">
        <v>608</v>
      </c>
      <c r="D20" s="280">
        <f t="shared" si="4"/>
        <v>4816</v>
      </c>
      <c r="E20" s="280">
        <f t="shared" si="5"/>
        <v>2129</v>
      </c>
      <c r="F20" s="280">
        <f t="shared" si="6"/>
        <v>21</v>
      </c>
      <c r="G20" s="280">
        <f t="shared" si="7"/>
        <v>282</v>
      </c>
      <c r="H20" s="280">
        <f t="shared" si="8"/>
        <v>932</v>
      </c>
      <c r="I20" s="280">
        <f t="shared" si="9"/>
        <v>758</v>
      </c>
      <c r="J20" s="280">
        <f t="shared" si="10"/>
        <v>172</v>
      </c>
      <c r="K20" s="280">
        <f t="shared" si="11"/>
        <v>8</v>
      </c>
      <c r="L20" s="280">
        <f t="shared" si="12"/>
        <v>338</v>
      </c>
      <c r="M20" s="280">
        <f t="shared" si="13"/>
        <v>158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18</v>
      </c>
      <c r="W20" s="280">
        <f t="shared" si="23"/>
        <v>0</v>
      </c>
      <c r="X20" s="280">
        <f t="shared" si="24"/>
        <v>8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5" t="s">
        <v>643</v>
      </c>
      <c r="AI20" s="285" t="s">
        <v>643</v>
      </c>
      <c r="AJ20" s="285" t="s">
        <v>643</v>
      </c>
      <c r="AK20" s="285" t="s">
        <v>643</v>
      </c>
      <c r="AL20" s="285" t="s">
        <v>643</v>
      </c>
      <c r="AM20" s="285" t="s">
        <v>643</v>
      </c>
      <c r="AN20" s="285" t="s">
        <v>643</v>
      </c>
      <c r="AO20" s="285" t="s">
        <v>643</v>
      </c>
      <c r="AP20" s="280">
        <v>8</v>
      </c>
      <c r="AQ20" s="280">
        <v>0</v>
      </c>
      <c r="AR20" s="280">
        <f>'施設資源化量内訳'!D20</f>
        <v>4120</v>
      </c>
      <c r="AS20" s="280">
        <f>'施設資源化量内訳'!E20</f>
        <v>1683</v>
      </c>
      <c r="AT20" s="280">
        <f>'施設資源化量内訳'!F20</f>
        <v>21</v>
      </c>
      <c r="AU20" s="280">
        <f>'施設資源化量内訳'!G20</f>
        <v>282</v>
      </c>
      <c r="AV20" s="280">
        <f>'施設資源化量内訳'!H20</f>
        <v>921</v>
      </c>
      <c r="AW20" s="280">
        <f>'施設資源化量内訳'!I20</f>
        <v>527</v>
      </c>
      <c r="AX20" s="280">
        <f>'施設資源化量内訳'!J20</f>
        <v>172</v>
      </c>
      <c r="AY20" s="280">
        <f>'施設資源化量内訳'!K20</f>
        <v>8</v>
      </c>
      <c r="AZ20" s="280">
        <f>'施設資源化量内訳'!L20</f>
        <v>338</v>
      </c>
      <c r="BA20" s="280">
        <f>'施設資源化量内訳'!M20</f>
        <v>158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10</v>
      </c>
      <c r="BK20" s="280">
        <f>'施設資源化量内訳'!W20</f>
        <v>0</v>
      </c>
      <c r="BL20" s="280">
        <f t="shared" si="25"/>
        <v>688</v>
      </c>
      <c r="BM20" s="280">
        <v>446</v>
      </c>
      <c r="BN20" s="280">
        <v>0</v>
      </c>
      <c r="BO20" s="280">
        <v>0</v>
      </c>
      <c r="BP20" s="280">
        <v>11</v>
      </c>
      <c r="BQ20" s="280">
        <v>231</v>
      </c>
      <c r="BR20" s="280">
        <v>0</v>
      </c>
      <c r="BS20" s="280">
        <v>0</v>
      </c>
      <c r="BT20" s="280">
        <v>0</v>
      </c>
      <c r="BU20" s="280">
        <v>0</v>
      </c>
      <c r="BV20" s="285" t="s">
        <v>643</v>
      </c>
      <c r="BW20" s="285" t="s">
        <v>643</v>
      </c>
      <c r="BX20" s="285" t="s">
        <v>643</v>
      </c>
      <c r="BY20" s="285" t="s">
        <v>643</v>
      </c>
      <c r="BZ20" s="285" t="s">
        <v>643</v>
      </c>
      <c r="CA20" s="285" t="s">
        <v>643</v>
      </c>
      <c r="CB20" s="285" t="s">
        <v>643</v>
      </c>
      <c r="CC20" s="285" t="s">
        <v>643</v>
      </c>
      <c r="CD20" s="284">
        <v>0</v>
      </c>
      <c r="CE20" s="280">
        <v>0</v>
      </c>
      <c r="CF20" s="280" t="s">
        <v>644</v>
      </c>
    </row>
    <row r="21" spans="1:84" ht="12" customHeight="1">
      <c r="A21" s="282" t="s">
        <v>193</v>
      </c>
      <c r="B21" s="283" t="s">
        <v>562</v>
      </c>
      <c r="C21" s="282" t="s">
        <v>609</v>
      </c>
      <c r="D21" s="280">
        <f t="shared" si="4"/>
        <v>2091</v>
      </c>
      <c r="E21" s="280">
        <f t="shared" si="5"/>
        <v>1179</v>
      </c>
      <c r="F21" s="280">
        <f t="shared" si="6"/>
        <v>0</v>
      </c>
      <c r="G21" s="280">
        <f t="shared" si="7"/>
        <v>0</v>
      </c>
      <c r="H21" s="280">
        <f t="shared" si="8"/>
        <v>255</v>
      </c>
      <c r="I21" s="280">
        <f t="shared" si="9"/>
        <v>152</v>
      </c>
      <c r="J21" s="280">
        <f t="shared" si="10"/>
        <v>110</v>
      </c>
      <c r="K21" s="280">
        <f t="shared" si="11"/>
        <v>9</v>
      </c>
      <c r="L21" s="280">
        <f t="shared" si="12"/>
        <v>245</v>
      </c>
      <c r="M21" s="280">
        <f t="shared" si="13"/>
        <v>125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16</v>
      </c>
      <c r="X21" s="280">
        <f t="shared" si="24"/>
        <v>16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5" t="s">
        <v>643</v>
      </c>
      <c r="AI21" s="285" t="s">
        <v>643</v>
      </c>
      <c r="AJ21" s="285" t="s">
        <v>643</v>
      </c>
      <c r="AK21" s="285" t="s">
        <v>643</v>
      </c>
      <c r="AL21" s="285" t="s">
        <v>643</v>
      </c>
      <c r="AM21" s="285" t="s">
        <v>643</v>
      </c>
      <c r="AN21" s="285" t="s">
        <v>643</v>
      </c>
      <c r="AO21" s="285" t="s">
        <v>643</v>
      </c>
      <c r="AP21" s="280">
        <v>0</v>
      </c>
      <c r="AQ21" s="280">
        <v>16</v>
      </c>
      <c r="AR21" s="280">
        <f>'施設資源化量内訳'!D21</f>
        <v>910</v>
      </c>
      <c r="AS21" s="280">
        <f>'施設資源化量内訳'!E21</f>
        <v>167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228</v>
      </c>
      <c r="AW21" s="280">
        <f>'施設資源化量内訳'!I21</f>
        <v>107</v>
      </c>
      <c r="AX21" s="280">
        <f>'施設資源化量内訳'!J21</f>
        <v>83</v>
      </c>
      <c r="AY21" s="280">
        <f>'施設資源化量内訳'!K21</f>
        <v>0</v>
      </c>
      <c r="AZ21" s="280">
        <f>'施設資源化量内訳'!L21</f>
        <v>245</v>
      </c>
      <c r="BA21" s="280">
        <f>'施設資源化量内訳'!M21</f>
        <v>80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0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0</v>
      </c>
      <c r="BK21" s="280">
        <f>'施設資源化量内訳'!W21</f>
        <v>0</v>
      </c>
      <c r="BL21" s="280">
        <f t="shared" si="25"/>
        <v>1165</v>
      </c>
      <c r="BM21" s="280">
        <v>1012</v>
      </c>
      <c r="BN21" s="280">
        <v>0</v>
      </c>
      <c r="BO21" s="280">
        <v>0</v>
      </c>
      <c r="BP21" s="280">
        <v>27</v>
      </c>
      <c r="BQ21" s="280">
        <v>45</v>
      </c>
      <c r="BR21" s="280">
        <v>27</v>
      </c>
      <c r="BS21" s="280">
        <v>9</v>
      </c>
      <c r="BT21" s="280">
        <v>0</v>
      </c>
      <c r="BU21" s="280">
        <v>45</v>
      </c>
      <c r="BV21" s="285" t="s">
        <v>643</v>
      </c>
      <c r="BW21" s="285" t="s">
        <v>643</v>
      </c>
      <c r="BX21" s="285" t="s">
        <v>643</v>
      </c>
      <c r="BY21" s="285" t="s">
        <v>643</v>
      </c>
      <c r="BZ21" s="285" t="s">
        <v>643</v>
      </c>
      <c r="CA21" s="285" t="s">
        <v>643</v>
      </c>
      <c r="CB21" s="285" t="s">
        <v>643</v>
      </c>
      <c r="CC21" s="285" t="s">
        <v>643</v>
      </c>
      <c r="CD21" s="284">
        <v>0</v>
      </c>
      <c r="CE21" s="280">
        <v>0</v>
      </c>
      <c r="CF21" s="280" t="s">
        <v>644</v>
      </c>
    </row>
    <row r="22" spans="1:84" ht="12" customHeight="1">
      <c r="A22" s="282" t="s">
        <v>193</v>
      </c>
      <c r="B22" s="283" t="s">
        <v>563</v>
      </c>
      <c r="C22" s="282" t="s">
        <v>610</v>
      </c>
      <c r="D22" s="280">
        <f t="shared" si="4"/>
        <v>581</v>
      </c>
      <c r="E22" s="280">
        <f t="shared" si="5"/>
        <v>273</v>
      </c>
      <c r="F22" s="280">
        <f t="shared" si="6"/>
        <v>7</v>
      </c>
      <c r="G22" s="280">
        <f t="shared" si="7"/>
        <v>0</v>
      </c>
      <c r="H22" s="280">
        <f t="shared" si="8"/>
        <v>60</v>
      </c>
      <c r="I22" s="280">
        <f t="shared" si="9"/>
        <v>116</v>
      </c>
      <c r="J22" s="280">
        <f t="shared" si="10"/>
        <v>22</v>
      </c>
      <c r="K22" s="280">
        <f t="shared" si="11"/>
        <v>2</v>
      </c>
      <c r="L22" s="280">
        <f t="shared" si="12"/>
        <v>0</v>
      </c>
      <c r="M22" s="280">
        <f t="shared" si="13"/>
        <v>36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65</v>
      </c>
      <c r="X22" s="280">
        <f t="shared" si="24"/>
        <v>214</v>
      </c>
      <c r="Y22" s="280">
        <v>145</v>
      </c>
      <c r="Z22" s="280">
        <v>0</v>
      </c>
      <c r="AA22" s="280">
        <v>0</v>
      </c>
      <c r="AB22" s="280">
        <v>30</v>
      </c>
      <c r="AC22" s="280">
        <v>5</v>
      </c>
      <c r="AD22" s="280">
        <v>19</v>
      </c>
      <c r="AE22" s="280">
        <v>0</v>
      </c>
      <c r="AF22" s="280">
        <v>0</v>
      </c>
      <c r="AG22" s="280">
        <v>15</v>
      </c>
      <c r="AH22" s="285" t="s">
        <v>643</v>
      </c>
      <c r="AI22" s="285" t="s">
        <v>643</v>
      </c>
      <c r="AJ22" s="285" t="s">
        <v>643</v>
      </c>
      <c r="AK22" s="285" t="s">
        <v>643</v>
      </c>
      <c r="AL22" s="285" t="s">
        <v>643</v>
      </c>
      <c r="AM22" s="285" t="s">
        <v>643</v>
      </c>
      <c r="AN22" s="285" t="s">
        <v>643</v>
      </c>
      <c r="AO22" s="285" t="s">
        <v>643</v>
      </c>
      <c r="AP22" s="280">
        <v>0</v>
      </c>
      <c r="AQ22" s="280">
        <v>0</v>
      </c>
      <c r="AR22" s="280">
        <f>'施設資源化量内訳'!D22</f>
        <v>268</v>
      </c>
      <c r="AS22" s="280">
        <f>'施設資源化量内訳'!E22</f>
        <v>41</v>
      </c>
      <c r="AT22" s="280">
        <f>'施設資源化量内訳'!F22</f>
        <v>7</v>
      </c>
      <c r="AU22" s="280">
        <f>'施設資源化量内訳'!G22</f>
        <v>0</v>
      </c>
      <c r="AV22" s="280">
        <f>'施設資源化量内訳'!H22</f>
        <v>27</v>
      </c>
      <c r="AW22" s="280">
        <f>'施設資源化量内訳'!I22</f>
        <v>110</v>
      </c>
      <c r="AX22" s="280">
        <f>'施設資源化量内訳'!J22</f>
        <v>3</v>
      </c>
      <c r="AY22" s="280">
        <f>'施設資源化量内訳'!K22</f>
        <v>2</v>
      </c>
      <c r="AZ22" s="280">
        <f>'施設資源化量内訳'!L22</f>
        <v>0</v>
      </c>
      <c r="BA22" s="280">
        <f>'施設資源化量内訳'!M22</f>
        <v>13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65</v>
      </c>
      <c r="BL22" s="280">
        <f t="shared" si="25"/>
        <v>99</v>
      </c>
      <c r="BM22" s="280">
        <v>87</v>
      </c>
      <c r="BN22" s="280">
        <v>0</v>
      </c>
      <c r="BO22" s="280">
        <v>0</v>
      </c>
      <c r="BP22" s="280">
        <v>3</v>
      </c>
      <c r="BQ22" s="280">
        <v>1</v>
      </c>
      <c r="BR22" s="280">
        <v>0</v>
      </c>
      <c r="BS22" s="280">
        <v>0</v>
      </c>
      <c r="BT22" s="280">
        <v>0</v>
      </c>
      <c r="BU22" s="280">
        <v>8</v>
      </c>
      <c r="BV22" s="285" t="s">
        <v>643</v>
      </c>
      <c r="BW22" s="285" t="s">
        <v>643</v>
      </c>
      <c r="BX22" s="285" t="s">
        <v>643</v>
      </c>
      <c r="BY22" s="285" t="s">
        <v>643</v>
      </c>
      <c r="BZ22" s="285" t="s">
        <v>643</v>
      </c>
      <c r="CA22" s="285" t="s">
        <v>643</v>
      </c>
      <c r="CB22" s="285" t="s">
        <v>643</v>
      </c>
      <c r="CC22" s="285" t="s">
        <v>643</v>
      </c>
      <c r="CD22" s="284">
        <v>0</v>
      </c>
      <c r="CE22" s="280">
        <v>0</v>
      </c>
      <c r="CF22" s="280" t="s">
        <v>644</v>
      </c>
    </row>
    <row r="23" spans="1:84" ht="12" customHeight="1">
      <c r="A23" s="282" t="s">
        <v>193</v>
      </c>
      <c r="B23" s="283" t="s">
        <v>564</v>
      </c>
      <c r="C23" s="282" t="s">
        <v>611</v>
      </c>
      <c r="D23" s="280">
        <f t="shared" si="4"/>
        <v>800</v>
      </c>
      <c r="E23" s="280">
        <f t="shared" si="5"/>
        <v>267</v>
      </c>
      <c r="F23" s="280">
        <f t="shared" si="6"/>
        <v>4</v>
      </c>
      <c r="G23" s="280">
        <f t="shared" si="7"/>
        <v>7</v>
      </c>
      <c r="H23" s="280">
        <f t="shared" si="8"/>
        <v>41</v>
      </c>
      <c r="I23" s="280">
        <f t="shared" si="9"/>
        <v>219</v>
      </c>
      <c r="J23" s="280">
        <f t="shared" si="10"/>
        <v>27</v>
      </c>
      <c r="K23" s="280">
        <f t="shared" si="11"/>
        <v>4</v>
      </c>
      <c r="L23" s="280">
        <f t="shared" si="12"/>
        <v>12</v>
      </c>
      <c r="M23" s="280">
        <f t="shared" si="13"/>
        <v>185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34</v>
      </c>
      <c r="X23" s="280">
        <f t="shared" si="24"/>
        <v>604</v>
      </c>
      <c r="Y23" s="280">
        <v>249</v>
      </c>
      <c r="Z23" s="280">
        <v>0</v>
      </c>
      <c r="AA23" s="280">
        <v>7</v>
      </c>
      <c r="AB23" s="280">
        <v>24</v>
      </c>
      <c r="AC23" s="280">
        <v>116</v>
      </c>
      <c r="AD23" s="280">
        <v>27</v>
      </c>
      <c r="AE23" s="280">
        <v>0</v>
      </c>
      <c r="AF23" s="280">
        <v>0</v>
      </c>
      <c r="AG23" s="280">
        <v>181</v>
      </c>
      <c r="AH23" s="285" t="s">
        <v>643</v>
      </c>
      <c r="AI23" s="285" t="s">
        <v>643</v>
      </c>
      <c r="AJ23" s="285" t="s">
        <v>643</v>
      </c>
      <c r="AK23" s="285" t="s">
        <v>643</v>
      </c>
      <c r="AL23" s="285" t="s">
        <v>643</v>
      </c>
      <c r="AM23" s="285" t="s">
        <v>643</v>
      </c>
      <c r="AN23" s="285" t="s">
        <v>643</v>
      </c>
      <c r="AO23" s="285" t="s">
        <v>643</v>
      </c>
      <c r="AP23" s="280">
        <v>0</v>
      </c>
      <c r="AQ23" s="280">
        <v>0</v>
      </c>
      <c r="AR23" s="280">
        <f>'施設資源化量内訳'!D23</f>
        <v>196</v>
      </c>
      <c r="AS23" s="280">
        <f>'施設資源化量内訳'!E23</f>
        <v>18</v>
      </c>
      <c r="AT23" s="280">
        <f>'施設資源化量内訳'!F23</f>
        <v>4</v>
      </c>
      <c r="AU23" s="280">
        <f>'施設資源化量内訳'!G23</f>
        <v>0</v>
      </c>
      <c r="AV23" s="280">
        <f>'施設資源化量内訳'!H23</f>
        <v>17</v>
      </c>
      <c r="AW23" s="280">
        <f>'施設資源化量内訳'!I23</f>
        <v>103</v>
      </c>
      <c r="AX23" s="280">
        <f>'施設資源化量内訳'!J23</f>
        <v>0</v>
      </c>
      <c r="AY23" s="280">
        <f>'施設資源化量内訳'!K23</f>
        <v>4</v>
      </c>
      <c r="AZ23" s="280">
        <f>'施設資源化量内訳'!L23</f>
        <v>12</v>
      </c>
      <c r="BA23" s="280">
        <f>'施設資源化量内訳'!M23</f>
        <v>4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0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34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5" t="s">
        <v>643</v>
      </c>
      <c r="BW23" s="285" t="s">
        <v>643</v>
      </c>
      <c r="BX23" s="285" t="s">
        <v>643</v>
      </c>
      <c r="BY23" s="285" t="s">
        <v>643</v>
      </c>
      <c r="BZ23" s="285" t="s">
        <v>643</v>
      </c>
      <c r="CA23" s="285" t="s">
        <v>643</v>
      </c>
      <c r="CB23" s="285" t="s">
        <v>643</v>
      </c>
      <c r="CC23" s="285" t="s">
        <v>643</v>
      </c>
      <c r="CD23" s="284">
        <v>0</v>
      </c>
      <c r="CE23" s="280">
        <v>0</v>
      </c>
      <c r="CF23" s="280" t="s">
        <v>644</v>
      </c>
    </row>
    <row r="24" spans="1:84" ht="12" customHeight="1">
      <c r="A24" s="282" t="s">
        <v>193</v>
      </c>
      <c r="B24" s="283" t="s">
        <v>565</v>
      </c>
      <c r="C24" s="282" t="s">
        <v>612</v>
      </c>
      <c r="D24" s="280">
        <f t="shared" si="4"/>
        <v>253</v>
      </c>
      <c r="E24" s="280">
        <f t="shared" si="5"/>
        <v>123</v>
      </c>
      <c r="F24" s="280">
        <f t="shared" si="6"/>
        <v>2</v>
      </c>
      <c r="G24" s="280">
        <f t="shared" si="7"/>
        <v>14</v>
      </c>
      <c r="H24" s="280">
        <f t="shared" si="8"/>
        <v>37</v>
      </c>
      <c r="I24" s="280">
        <f t="shared" si="9"/>
        <v>34</v>
      </c>
      <c r="J24" s="280">
        <f t="shared" si="10"/>
        <v>10</v>
      </c>
      <c r="K24" s="280">
        <f t="shared" si="11"/>
        <v>0</v>
      </c>
      <c r="L24" s="280">
        <f t="shared" si="12"/>
        <v>15</v>
      </c>
      <c r="M24" s="280">
        <f t="shared" si="13"/>
        <v>15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3</v>
      </c>
      <c r="X24" s="280">
        <f t="shared" si="24"/>
        <v>54</v>
      </c>
      <c r="Y24" s="280">
        <v>5</v>
      </c>
      <c r="Z24" s="280">
        <v>0</v>
      </c>
      <c r="AA24" s="280">
        <v>0</v>
      </c>
      <c r="AB24" s="280">
        <v>0</v>
      </c>
      <c r="AC24" s="280">
        <v>27</v>
      </c>
      <c r="AD24" s="280">
        <v>0</v>
      </c>
      <c r="AE24" s="280">
        <v>0</v>
      </c>
      <c r="AF24" s="280">
        <v>15</v>
      </c>
      <c r="AG24" s="280">
        <v>4</v>
      </c>
      <c r="AH24" s="285" t="s">
        <v>643</v>
      </c>
      <c r="AI24" s="285" t="s">
        <v>643</v>
      </c>
      <c r="AJ24" s="285" t="s">
        <v>643</v>
      </c>
      <c r="AK24" s="285" t="s">
        <v>643</v>
      </c>
      <c r="AL24" s="285" t="s">
        <v>643</v>
      </c>
      <c r="AM24" s="285" t="s">
        <v>643</v>
      </c>
      <c r="AN24" s="285" t="s">
        <v>643</v>
      </c>
      <c r="AO24" s="285" t="s">
        <v>643</v>
      </c>
      <c r="AP24" s="280">
        <v>0</v>
      </c>
      <c r="AQ24" s="280">
        <v>3</v>
      </c>
      <c r="AR24" s="280">
        <f>'施設資源化量内訳'!D24</f>
        <v>28</v>
      </c>
      <c r="AS24" s="280">
        <f>'施設資源化量内訳'!E24</f>
        <v>0</v>
      </c>
      <c r="AT24" s="280">
        <f>'施設資源化量内訳'!F24</f>
        <v>0</v>
      </c>
      <c r="AU24" s="280">
        <f>'施設資源化量内訳'!G24</f>
        <v>0</v>
      </c>
      <c r="AV24" s="280">
        <f>'施設資源化量内訳'!H24</f>
        <v>27</v>
      </c>
      <c r="AW24" s="280">
        <f>'施設資源化量内訳'!I24</f>
        <v>0</v>
      </c>
      <c r="AX24" s="280">
        <f>'施設資源化量内訳'!J24</f>
        <v>1</v>
      </c>
      <c r="AY24" s="280">
        <f>'施設資源化量内訳'!K24</f>
        <v>0</v>
      </c>
      <c r="AZ24" s="280">
        <f>'施設資源化量内訳'!L24</f>
        <v>0</v>
      </c>
      <c r="BA24" s="280">
        <f>'施設資源化量内訳'!M24</f>
        <v>0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0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0</v>
      </c>
      <c r="BL24" s="280">
        <f t="shared" si="25"/>
        <v>171</v>
      </c>
      <c r="BM24" s="280">
        <v>118</v>
      </c>
      <c r="BN24" s="280">
        <v>2</v>
      </c>
      <c r="BO24" s="280">
        <v>14</v>
      </c>
      <c r="BP24" s="280">
        <v>10</v>
      </c>
      <c r="BQ24" s="280">
        <v>7</v>
      </c>
      <c r="BR24" s="280">
        <v>9</v>
      </c>
      <c r="BS24" s="280">
        <v>0</v>
      </c>
      <c r="BT24" s="280">
        <v>0</v>
      </c>
      <c r="BU24" s="280">
        <v>11</v>
      </c>
      <c r="BV24" s="285" t="s">
        <v>643</v>
      </c>
      <c r="BW24" s="285" t="s">
        <v>643</v>
      </c>
      <c r="BX24" s="285" t="s">
        <v>643</v>
      </c>
      <c r="BY24" s="285" t="s">
        <v>643</v>
      </c>
      <c r="BZ24" s="285" t="s">
        <v>643</v>
      </c>
      <c r="CA24" s="285" t="s">
        <v>643</v>
      </c>
      <c r="CB24" s="285" t="s">
        <v>643</v>
      </c>
      <c r="CC24" s="285" t="s">
        <v>643</v>
      </c>
      <c r="CD24" s="284">
        <v>0</v>
      </c>
      <c r="CE24" s="280">
        <v>0</v>
      </c>
      <c r="CF24" s="280"/>
    </row>
    <row r="25" spans="1:84" ht="12" customHeight="1">
      <c r="A25" s="282" t="s">
        <v>193</v>
      </c>
      <c r="B25" s="283" t="s">
        <v>566</v>
      </c>
      <c r="C25" s="282" t="s">
        <v>613</v>
      </c>
      <c r="D25" s="280">
        <f t="shared" si="4"/>
        <v>737</v>
      </c>
      <c r="E25" s="280">
        <f t="shared" si="5"/>
        <v>341</v>
      </c>
      <c r="F25" s="280">
        <f t="shared" si="6"/>
        <v>0</v>
      </c>
      <c r="G25" s="280">
        <f t="shared" si="7"/>
        <v>0</v>
      </c>
      <c r="H25" s="280">
        <f t="shared" si="8"/>
        <v>65</v>
      </c>
      <c r="I25" s="280">
        <f t="shared" si="9"/>
        <v>77</v>
      </c>
      <c r="J25" s="280">
        <f t="shared" si="10"/>
        <v>22</v>
      </c>
      <c r="K25" s="280">
        <f t="shared" si="11"/>
        <v>0</v>
      </c>
      <c r="L25" s="280">
        <f t="shared" si="12"/>
        <v>0</v>
      </c>
      <c r="M25" s="280">
        <f t="shared" si="13"/>
        <v>41</v>
      </c>
      <c r="N25" s="280">
        <f t="shared" si="14"/>
        <v>0</v>
      </c>
      <c r="O25" s="280">
        <f t="shared" si="15"/>
        <v>0</v>
      </c>
      <c r="P25" s="280">
        <f t="shared" si="16"/>
        <v>107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69</v>
      </c>
      <c r="V25" s="280">
        <f t="shared" si="22"/>
        <v>0</v>
      </c>
      <c r="W25" s="280">
        <f t="shared" si="23"/>
        <v>15</v>
      </c>
      <c r="X25" s="280">
        <f t="shared" si="24"/>
        <v>127</v>
      </c>
      <c r="Y25" s="280">
        <v>0</v>
      </c>
      <c r="Z25" s="280">
        <v>0</v>
      </c>
      <c r="AA25" s="280">
        <v>0</v>
      </c>
      <c r="AB25" s="280">
        <v>40</v>
      </c>
      <c r="AC25" s="280">
        <v>77</v>
      </c>
      <c r="AD25" s="280">
        <v>0</v>
      </c>
      <c r="AE25" s="280">
        <v>0</v>
      </c>
      <c r="AF25" s="280">
        <v>0</v>
      </c>
      <c r="AG25" s="280">
        <v>4</v>
      </c>
      <c r="AH25" s="285" t="s">
        <v>643</v>
      </c>
      <c r="AI25" s="285" t="s">
        <v>643</v>
      </c>
      <c r="AJ25" s="285" t="s">
        <v>643</v>
      </c>
      <c r="AK25" s="285" t="s">
        <v>643</v>
      </c>
      <c r="AL25" s="285" t="s">
        <v>643</v>
      </c>
      <c r="AM25" s="285" t="s">
        <v>643</v>
      </c>
      <c r="AN25" s="285" t="s">
        <v>643</v>
      </c>
      <c r="AO25" s="285" t="s">
        <v>643</v>
      </c>
      <c r="AP25" s="280">
        <v>0</v>
      </c>
      <c r="AQ25" s="280">
        <v>6</v>
      </c>
      <c r="AR25" s="280">
        <f>'施設資源化量内訳'!D25</f>
        <v>260</v>
      </c>
      <c r="AS25" s="280">
        <f>'施設資源化量内訳'!E25</f>
        <v>39</v>
      </c>
      <c r="AT25" s="280">
        <f>'施設資源化量内訳'!F25</f>
        <v>0</v>
      </c>
      <c r="AU25" s="280">
        <f>'施設資源化量内訳'!G25</f>
        <v>0</v>
      </c>
      <c r="AV25" s="280">
        <f>'施設資源化量内訳'!H25</f>
        <v>14</v>
      </c>
      <c r="AW25" s="280">
        <f>'施設資源化量内訳'!I25</f>
        <v>0</v>
      </c>
      <c r="AX25" s="280">
        <f>'施設資源化量内訳'!J25</f>
        <v>22</v>
      </c>
      <c r="AY25" s="280">
        <f>'施設資源化量内訳'!K25</f>
        <v>0</v>
      </c>
      <c r="AZ25" s="280">
        <f>'施設資源化量内訳'!L25</f>
        <v>0</v>
      </c>
      <c r="BA25" s="280">
        <f>'施設資源化量内訳'!M25</f>
        <v>0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107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69</v>
      </c>
      <c r="BJ25" s="280">
        <f>'施設資源化量内訳'!V25</f>
        <v>0</v>
      </c>
      <c r="BK25" s="280">
        <f>'施設資源化量内訳'!W25</f>
        <v>9</v>
      </c>
      <c r="BL25" s="280">
        <f t="shared" si="25"/>
        <v>350</v>
      </c>
      <c r="BM25" s="280">
        <v>302</v>
      </c>
      <c r="BN25" s="280">
        <v>0</v>
      </c>
      <c r="BO25" s="280">
        <v>0</v>
      </c>
      <c r="BP25" s="280">
        <v>11</v>
      </c>
      <c r="BQ25" s="280">
        <v>0</v>
      </c>
      <c r="BR25" s="280">
        <v>0</v>
      </c>
      <c r="BS25" s="280">
        <v>0</v>
      </c>
      <c r="BT25" s="280">
        <v>0</v>
      </c>
      <c r="BU25" s="280">
        <v>37</v>
      </c>
      <c r="BV25" s="285" t="s">
        <v>643</v>
      </c>
      <c r="BW25" s="285" t="s">
        <v>643</v>
      </c>
      <c r="BX25" s="285" t="s">
        <v>643</v>
      </c>
      <c r="BY25" s="285" t="s">
        <v>643</v>
      </c>
      <c r="BZ25" s="285" t="s">
        <v>643</v>
      </c>
      <c r="CA25" s="285" t="s">
        <v>643</v>
      </c>
      <c r="CB25" s="285" t="s">
        <v>643</v>
      </c>
      <c r="CC25" s="285" t="s">
        <v>643</v>
      </c>
      <c r="CD25" s="284">
        <v>0</v>
      </c>
      <c r="CE25" s="280">
        <v>0</v>
      </c>
      <c r="CF25" s="280"/>
    </row>
    <row r="26" spans="1:84" ht="12" customHeight="1">
      <c r="A26" s="282" t="s">
        <v>193</v>
      </c>
      <c r="B26" s="283" t="s">
        <v>567</v>
      </c>
      <c r="C26" s="282" t="s">
        <v>614</v>
      </c>
      <c r="D26" s="280">
        <f t="shared" si="4"/>
        <v>700</v>
      </c>
      <c r="E26" s="280">
        <f t="shared" si="5"/>
        <v>93</v>
      </c>
      <c r="F26" s="280">
        <f t="shared" si="6"/>
        <v>1</v>
      </c>
      <c r="G26" s="280">
        <f t="shared" si="7"/>
        <v>0</v>
      </c>
      <c r="H26" s="280">
        <f t="shared" si="8"/>
        <v>76</v>
      </c>
      <c r="I26" s="280">
        <f t="shared" si="9"/>
        <v>108</v>
      </c>
      <c r="J26" s="280">
        <f t="shared" si="10"/>
        <v>39</v>
      </c>
      <c r="K26" s="280">
        <f t="shared" si="11"/>
        <v>0</v>
      </c>
      <c r="L26" s="280">
        <f t="shared" si="12"/>
        <v>0</v>
      </c>
      <c r="M26" s="280">
        <f t="shared" si="13"/>
        <v>32</v>
      </c>
      <c r="N26" s="280">
        <f t="shared" si="14"/>
        <v>0</v>
      </c>
      <c r="O26" s="280">
        <f t="shared" si="15"/>
        <v>0</v>
      </c>
      <c r="P26" s="280">
        <f t="shared" si="16"/>
        <v>199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129</v>
      </c>
      <c r="V26" s="280">
        <f t="shared" si="22"/>
        <v>0</v>
      </c>
      <c r="W26" s="280">
        <f t="shared" si="23"/>
        <v>23</v>
      </c>
      <c r="X26" s="280">
        <f t="shared" si="24"/>
        <v>191</v>
      </c>
      <c r="Y26" s="280">
        <v>0</v>
      </c>
      <c r="Z26" s="280">
        <v>0</v>
      </c>
      <c r="AA26" s="280">
        <v>0</v>
      </c>
      <c r="AB26" s="280">
        <v>45</v>
      </c>
      <c r="AC26" s="280">
        <v>108</v>
      </c>
      <c r="AD26" s="280">
        <v>0</v>
      </c>
      <c r="AE26" s="280">
        <v>0</v>
      </c>
      <c r="AF26" s="280">
        <v>0</v>
      </c>
      <c r="AG26" s="280">
        <v>32</v>
      </c>
      <c r="AH26" s="285" t="s">
        <v>643</v>
      </c>
      <c r="AI26" s="285" t="s">
        <v>643</v>
      </c>
      <c r="AJ26" s="285" t="s">
        <v>643</v>
      </c>
      <c r="AK26" s="285" t="s">
        <v>643</v>
      </c>
      <c r="AL26" s="285" t="s">
        <v>643</v>
      </c>
      <c r="AM26" s="285" t="s">
        <v>643</v>
      </c>
      <c r="AN26" s="285" t="s">
        <v>643</v>
      </c>
      <c r="AO26" s="285" t="s">
        <v>643</v>
      </c>
      <c r="AP26" s="280">
        <v>0</v>
      </c>
      <c r="AQ26" s="280">
        <v>6</v>
      </c>
      <c r="AR26" s="280">
        <f>'施設資源化量内訳'!D26</f>
        <v>509</v>
      </c>
      <c r="AS26" s="280">
        <f>'施設資源化量内訳'!E26</f>
        <v>93</v>
      </c>
      <c r="AT26" s="280">
        <f>'施設資源化量内訳'!F26</f>
        <v>1</v>
      </c>
      <c r="AU26" s="280">
        <f>'施設資源化量内訳'!G26</f>
        <v>0</v>
      </c>
      <c r="AV26" s="280">
        <f>'施設資源化量内訳'!H26</f>
        <v>31</v>
      </c>
      <c r="AW26" s="280">
        <f>'施設資源化量内訳'!I26</f>
        <v>0</v>
      </c>
      <c r="AX26" s="280">
        <f>'施設資源化量内訳'!J26</f>
        <v>39</v>
      </c>
      <c r="AY26" s="280">
        <f>'施設資源化量内訳'!K26</f>
        <v>0</v>
      </c>
      <c r="AZ26" s="280">
        <f>'施設資源化量内訳'!L26</f>
        <v>0</v>
      </c>
      <c r="BA26" s="280">
        <f>'施設資源化量内訳'!M26</f>
        <v>0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199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129</v>
      </c>
      <c r="BJ26" s="280">
        <f>'施設資源化量内訳'!V26</f>
        <v>0</v>
      </c>
      <c r="BK26" s="280">
        <f>'施設資源化量内訳'!W26</f>
        <v>17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5" t="s">
        <v>643</v>
      </c>
      <c r="BW26" s="285" t="s">
        <v>643</v>
      </c>
      <c r="BX26" s="285" t="s">
        <v>643</v>
      </c>
      <c r="BY26" s="285" t="s">
        <v>643</v>
      </c>
      <c r="BZ26" s="285" t="s">
        <v>643</v>
      </c>
      <c r="CA26" s="285" t="s">
        <v>643</v>
      </c>
      <c r="CB26" s="285" t="s">
        <v>643</v>
      </c>
      <c r="CC26" s="285" t="s">
        <v>643</v>
      </c>
      <c r="CD26" s="284">
        <v>0</v>
      </c>
      <c r="CE26" s="280">
        <v>0</v>
      </c>
      <c r="CF26" s="280" t="s">
        <v>644</v>
      </c>
    </row>
    <row r="27" spans="1:84" ht="12" customHeight="1">
      <c r="A27" s="282" t="s">
        <v>193</v>
      </c>
      <c r="B27" s="283" t="s">
        <v>568</v>
      </c>
      <c r="C27" s="282" t="s">
        <v>615</v>
      </c>
      <c r="D27" s="280">
        <f t="shared" si="4"/>
        <v>310</v>
      </c>
      <c r="E27" s="280">
        <f t="shared" si="5"/>
        <v>13</v>
      </c>
      <c r="F27" s="280">
        <f t="shared" si="6"/>
        <v>0</v>
      </c>
      <c r="G27" s="280">
        <f t="shared" si="7"/>
        <v>0</v>
      </c>
      <c r="H27" s="280">
        <f t="shared" si="8"/>
        <v>51</v>
      </c>
      <c r="I27" s="280">
        <f t="shared" si="9"/>
        <v>77</v>
      </c>
      <c r="J27" s="280">
        <f t="shared" si="10"/>
        <v>15</v>
      </c>
      <c r="K27" s="280">
        <f t="shared" si="11"/>
        <v>0</v>
      </c>
      <c r="L27" s="280">
        <f t="shared" si="12"/>
        <v>0</v>
      </c>
      <c r="M27" s="280">
        <f t="shared" si="13"/>
        <v>5</v>
      </c>
      <c r="N27" s="280">
        <f t="shared" si="14"/>
        <v>0</v>
      </c>
      <c r="O27" s="280">
        <f t="shared" si="15"/>
        <v>0</v>
      </c>
      <c r="P27" s="280">
        <f t="shared" si="16"/>
        <v>83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54</v>
      </c>
      <c r="V27" s="280">
        <f t="shared" si="22"/>
        <v>0</v>
      </c>
      <c r="W27" s="280">
        <f t="shared" si="23"/>
        <v>12</v>
      </c>
      <c r="X27" s="280">
        <f t="shared" si="24"/>
        <v>122</v>
      </c>
      <c r="Y27" s="280">
        <v>0</v>
      </c>
      <c r="Z27" s="280">
        <v>0</v>
      </c>
      <c r="AA27" s="280">
        <v>0</v>
      </c>
      <c r="AB27" s="280">
        <v>35</v>
      </c>
      <c r="AC27" s="280">
        <v>77</v>
      </c>
      <c r="AD27" s="280">
        <v>0</v>
      </c>
      <c r="AE27" s="280">
        <v>0</v>
      </c>
      <c r="AF27" s="280">
        <v>0</v>
      </c>
      <c r="AG27" s="280">
        <v>5</v>
      </c>
      <c r="AH27" s="285" t="s">
        <v>643</v>
      </c>
      <c r="AI27" s="285" t="s">
        <v>643</v>
      </c>
      <c r="AJ27" s="285" t="s">
        <v>643</v>
      </c>
      <c r="AK27" s="285" t="s">
        <v>643</v>
      </c>
      <c r="AL27" s="285" t="s">
        <v>643</v>
      </c>
      <c r="AM27" s="285" t="s">
        <v>643</v>
      </c>
      <c r="AN27" s="285" t="s">
        <v>643</v>
      </c>
      <c r="AO27" s="285" t="s">
        <v>643</v>
      </c>
      <c r="AP27" s="280">
        <v>0</v>
      </c>
      <c r="AQ27" s="280">
        <v>5</v>
      </c>
      <c r="AR27" s="280">
        <f>'施設資源化量内訳'!D27</f>
        <v>188</v>
      </c>
      <c r="AS27" s="280">
        <f>'施設資源化量内訳'!E27</f>
        <v>13</v>
      </c>
      <c r="AT27" s="280">
        <f>'施設資源化量内訳'!F27</f>
        <v>0</v>
      </c>
      <c r="AU27" s="280">
        <f>'施設資源化量内訳'!G27</f>
        <v>0</v>
      </c>
      <c r="AV27" s="280">
        <f>'施設資源化量内訳'!H27</f>
        <v>16</v>
      </c>
      <c r="AW27" s="280">
        <f>'施設資源化量内訳'!I27</f>
        <v>0</v>
      </c>
      <c r="AX27" s="280">
        <f>'施設資源化量内訳'!J27</f>
        <v>15</v>
      </c>
      <c r="AY27" s="280">
        <f>'施設資源化量内訳'!K27</f>
        <v>0</v>
      </c>
      <c r="AZ27" s="280">
        <f>'施設資源化量内訳'!L27</f>
        <v>0</v>
      </c>
      <c r="BA27" s="280">
        <f>'施設資源化量内訳'!M27</f>
        <v>0</v>
      </c>
      <c r="BB27" s="280">
        <f>'施設資源化量内訳'!N27</f>
        <v>0</v>
      </c>
      <c r="BC27" s="280">
        <f>'施設資源化量内訳'!O27</f>
        <v>0</v>
      </c>
      <c r="BD27" s="280">
        <f>'施設資源化量内訳'!P27</f>
        <v>83</v>
      </c>
      <c r="BE27" s="280">
        <f>'施設資源化量内訳'!Q27</f>
        <v>0</v>
      </c>
      <c r="BF27" s="280">
        <f>'施設資源化量内訳'!R27</f>
        <v>0</v>
      </c>
      <c r="BG27" s="280">
        <f>'施設資源化量内訳'!S27</f>
        <v>0</v>
      </c>
      <c r="BH27" s="280">
        <f>'施設資源化量内訳'!T27</f>
        <v>0</v>
      </c>
      <c r="BI27" s="280">
        <f>'施設資源化量内訳'!U27</f>
        <v>54</v>
      </c>
      <c r="BJ27" s="280">
        <f>'施設資源化量内訳'!V27</f>
        <v>0</v>
      </c>
      <c r="BK27" s="280">
        <f>'施設資源化量内訳'!W27</f>
        <v>7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5" t="s">
        <v>643</v>
      </c>
      <c r="BW27" s="285" t="s">
        <v>643</v>
      </c>
      <c r="BX27" s="285" t="s">
        <v>643</v>
      </c>
      <c r="BY27" s="285" t="s">
        <v>643</v>
      </c>
      <c r="BZ27" s="285" t="s">
        <v>643</v>
      </c>
      <c r="CA27" s="285" t="s">
        <v>643</v>
      </c>
      <c r="CB27" s="285" t="s">
        <v>643</v>
      </c>
      <c r="CC27" s="285" t="s">
        <v>643</v>
      </c>
      <c r="CD27" s="284">
        <v>0</v>
      </c>
      <c r="CE27" s="280">
        <v>0</v>
      </c>
      <c r="CF27" s="280"/>
    </row>
    <row r="28" spans="1:84" ht="12" customHeight="1">
      <c r="A28" s="282" t="s">
        <v>193</v>
      </c>
      <c r="B28" s="283" t="s">
        <v>569</v>
      </c>
      <c r="C28" s="282" t="s">
        <v>616</v>
      </c>
      <c r="D28" s="280">
        <f t="shared" si="4"/>
        <v>1419</v>
      </c>
      <c r="E28" s="280">
        <f t="shared" si="5"/>
        <v>896</v>
      </c>
      <c r="F28" s="280">
        <f t="shared" si="6"/>
        <v>9</v>
      </c>
      <c r="G28" s="280">
        <f t="shared" si="7"/>
        <v>0</v>
      </c>
      <c r="H28" s="280">
        <f t="shared" si="8"/>
        <v>74</v>
      </c>
      <c r="I28" s="280">
        <f t="shared" si="9"/>
        <v>193</v>
      </c>
      <c r="J28" s="280">
        <f t="shared" si="10"/>
        <v>56</v>
      </c>
      <c r="K28" s="280">
        <f t="shared" si="11"/>
        <v>8</v>
      </c>
      <c r="L28" s="280">
        <f t="shared" si="12"/>
        <v>107</v>
      </c>
      <c r="M28" s="280">
        <f t="shared" si="13"/>
        <v>66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10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5" t="s">
        <v>643</v>
      </c>
      <c r="AI28" s="285" t="s">
        <v>643</v>
      </c>
      <c r="AJ28" s="285" t="s">
        <v>643</v>
      </c>
      <c r="AK28" s="285" t="s">
        <v>643</v>
      </c>
      <c r="AL28" s="285" t="s">
        <v>643</v>
      </c>
      <c r="AM28" s="285" t="s">
        <v>643</v>
      </c>
      <c r="AN28" s="285" t="s">
        <v>643</v>
      </c>
      <c r="AO28" s="285" t="s">
        <v>643</v>
      </c>
      <c r="AP28" s="280">
        <v>0</v>
      </c>
      <c r="AQ28" s="280">
        <v>0</v>
      </c>
      <c r="AR28" s="280">
        <f>'施設資源化量内訳'!D28</f>
        <v>1040</v>
      </c>
      <c r="AS28" s="280">
        <f>'施設資源化量内訳'!E28</f>
        <v>569</v>
      </c>
      <c r="AT28" s="280">
        <f>'施設資源化量内訳'!F28</f>
        <v>9</v>
      </c>
      <c r="AU28" s="280">
        <f>'施設資源化量内訳'!G28</f>
        <v>0</v>
      </c>
      <c r="AV28" s="280">
        <f>'施設資源化量内訳'!H28</f>
        <v>63</v>
      </c>
      <c r="AW28" s="280">
        <f>'施設資源化量内訳'!I28</f>
        <v>171</v>
      </c>
      <c r="AX28" s="280">
        <f>'施設資源化量内訳'!J28</f>
        <v>56</v>
      </c>
      <c r="AY28" s="280">
        <f>'施設資源化量内訳'!K28</f>
        <v>8</v>
      </c>
      <c r="AZ28" s="280">
        <f>'施設資源化量内訳'!L28</f>
        <v>107</v>
      </c>
      <c r="BA28" s="280">
        <f>'施設資源化量内訳'!M28</f>
        <v>47</v>
      </c>
      <c r="BB28" s="280">
        <f>'施設資源化量内訳'!N28</f>
        <v>0</v>
      </c>
      <c r="BC28" s="280">
        <f>'施設資源化量内訳'!O28</f>
        <v>0</v>
      </c>
      <c r="BD28" s="280">
        <f>'施設資源化量内訳'!P28</f>
        <v>0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'施設資源化量内訳'!U28</f>
        <v>0</v>
      </c>
      <c r="BJ28" s="280">
        <f>'施設資源化量内訳'!V28</f>
        <v>0</v>
      </c>
      <c r="BK28" s="280">
        <f>'施設資源化量内訳'!W28</f>
        <v>10</v>
      </c>
      <c r="BL28" s="280">
        <f t="shared" si="25"/>
        <v>379</v>
      </c>
      <c r="BM28" s="280">
        <v>327</v>
      </c>
      <c r="BN28" s="280">
        <v>0</v>
      </c>
      <c r="BO28" s="280">
        <v>0</v>
      </c>
      <c r="BP28" s="280">
        <v>11</v>
      </c>
      <c r="BQ28" s="280">
        <v>22</v>
      </c>
      <c r="BR28" s="280">
        <v>0</v>
      </c>
      <c r="BS28" s="280">
        <v>0</v>
      </c>
      <c r="BT28" s="280">
        <v>0</v>
      </c>
      <c r="BU28" s="280">
        <v>19</v>
      </c>
      <c r="BV28" s="285" t="s">
        <v>643</v>
      </c>
      <c r="BW28" s="285" t="s">
        <v>643</v>
      </c>
      <c r="BX28" s="285" t="s">
        <v>643</v>
      </c>
      <c r="BY28" s="285" t="s">
        <v>643</v>
      </c>
      <c r="BZ28" s="285" t="s">
        <v>643</v>
      </c>
      <c r="CA28" s="285" t="s">
        <v>643</v>
      </c>
      <c r="CB28" s="285" t="s">
        <v>643</v>
      </c>
      <c r="CC28" s="285" t="s">
        <v>643</v>
      </c>
      <c r="CD28" s="284">
        <v>0</v>
      </c>
      <c r="CE28" s="280">
        <v>0</v>
      </c>
      <c r="CF28" s="280" t="s">
        <v>644</v>
      </c>
    </row>
    <row r="29" spans="1:84" ht="12" customHeight="1">
      <c r="A29" s="282" t="s">
        <v>193</v>
      </c>
      <c r="B29" s="283" t="s">
        <v>570</v>
      </c>
      <c r="C29" s="282" t="s">
        <v>617</v>
      </c>
      <c r="D29" s="280">
        <f t="shared" si="4"/>
        <v>1166</v>
      </c>
      <c r="E29" s="280">
        <f t="shared" si="5"/>
        <v>643</v>
      </c>
      <c r="F29" s="280">
        <f t="shared" si="6"/>
        <v>0</v>
      </c>
      <c r="G29" s="280">
        <f t="shared" si="7"/>
        <v>0</v>
      </c>
      <c r="H29" s="280">
        <f t="shared" si="8"/>
        <v>144</v>
      </c>
      <c r="I29" s="280">
        <f t="shared" si="9"/>
        <v>116</v>
      </c>
      <c r="J29" s="280">
        <f t="shared" si="10"/>
        <v>47</v>
      </c>
      <c r="K29" s="280">
        <f t="shared" si="11"/>
        <v>0</v>
      </c>
      <c r="L29" s="280">
        <f t="shared" si="12"/>
        <v>131</v>
      </c>
      <c r="M29" s="280">
        <f t="shared" si="13"/>
        <v>79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6</v>
      </c>
      <c r="X29" s="280">
        <f t="shared" si="24"/>
        <v>6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5" t="s">
        <v>643</v>
      </c>
      <c r="AI29" s="285" t="s">
        <v>643</v>
      </c>
      <c r="AJ29" s="285" t="s">
        <v>643</v>
      </c>
      <c r="AK29" s="285" t="s">
        <v>643</v>
      </c>
      <c r="AL29" s="285" t="s">
        <v>643</v>
      </c>
      <c r="AM29" s="285" t="s">
        <v>643</v>
      </c>
      <c r="AN29" s="285" t="s">
        <v>643</v>
      </c>
      <c r="AO29" s="285" t="s">
        <v>643</v>
      </c>
      <c r="AP29" s="280">
        <v>0</v>
      </c>
      <c r="AQ29" s="280">
        <v>6</v>
      </c>
      <c r="AR29" s="280">
        <f>'施設資源化量内訳'!D29</f>
        <v>597</v>
      </c>
      <c r="AS29" s="280">
        <f>'施設資源化量内訳'!E29</f>
        <v>189</v>
      </c>
      <c r="AT29" s="280">
        <f>'施設資源化量内訳'!F29</f>
        <v>0</v>
      </c>
      <c r="AU29" s="280">
        <f>'施設資源化量内訳'!G29</f>
        <v>0</v>
      </c>
      <c r="AV29" s="280">
        <f>'施設資源化量内訳'!H29</f>
        <v>122</v>
      </c>
      <c r="AW29" s="280">
        <f>'施設資源化量内訳'!I29</f>
        <v>52</v>
      </c>
      <c r="AX29" s="280">
        <f>'施設資源化量内訳'!J29</f>
        <v>40</v>
      </c>
      <c r="AY29" s="280">
        <f>'施設資源化量内訳'!K29</f>
        <v>0</v>
      </c>
      <c r="AZ29" s="280">
        <f>'施設資源化量内訳'!L29</f>
        <v>131</v>
      </c>
      <c r="BA29" s="280">
        <f>'施設資源化量内訳'!M29</f>
        <v>63</v>
      </c>
      <c r="BB29" s="280">
        <f>'施設資源化量内訳'!N29</f>
        <v>0</v>
      </c>
      <c r="BC29" s="280">
        <f>'施設資源化量内訳'!O29</f>
        <v>0</v>
      </c>
      <c r="BD29" s="280">
        <f>'施設資源化量内訳'!P29</f>
        <v>0</v>
      </c>
      <c r="BE29" s="280">
        <f>'施設資源化量内訳'!Q29</f>
        <v>0</v>
      </c>
      <c r="BF29" s="280">
        <f>'施設資源化量内訳'!R29</f>
        <v>0</v>
      </c>
      <c r="BG29" s="280">
        <f>'施設資源化量内訳'!S29</f>
        <v>0</v>
      </c>
      <c r="BH29" s="280">
        <f>'施設資源化量内訳'!T29</f>
        <v>0</v>
      </c>
      <c r="BI29" s="280">
        <f>'施設資源化量内訳'!U29</f>
        <v>0</v>
      </c>
      <c r="BJ29" s="280">
        <f>'施設資源化量内訳'!V29</f>
        <v>0</v>
      </c>
      <c r="BK29" s="280">
        <f>'施設資源化量内訳'!W29</f>
        <v>0</v>
      </c>
      <c r="BL29" s="280">
        <f t="shared" si="25"/>
        <v>563</v>
      </c>
      <c r="BM29" s="280">
        <v>454</v>
      </c>
      <c r="BN29" s="280">
        <v>0</v>
      </c>
      <c r="BO29" s="280">
        <v>0</v>
      </c>
      <c r="BP29" s="280">
        <v>22</v>
      </c>
      <c r="BQ29" s="280">
        <v>64</v>
      </c>
      <c r="BR29" s="280">
        <v>7</v>
      </c>
      <c r="BS29" s="280">
        <v>0</v>
      </c>
      <c r="BT29" s="280">
        <v>0</v>
      </c>
      <c r="BU29" s="280">
        <v>16</v>
      </c>
      <c r="BV29" s="285" t="s">
        <v>643</v>
      </c>
      <c r="BW29" s="285" t="s">
        <v>643</v>
      </c>
      <c r="BX29" s="285" t="s">
        <v>643</v>
      </c>
      <c r="BY29" s="285" t="s">
        <v>643</v>
      </c>
      <c r="BZ29" s="285" t="s">
        <v>643</v>
      </c>
      <c r="CA29" s="285" t="s">
        <v>643</v>
      </c>
      <c r="CB29" s="285" t="s">
        <v>643</v>
      </c>
      <c r="CC29" s="285" t="s">
        <v>643</v>
      </c>
      <c r="CD29" s="284">
        <v>0</v>
      </c>
      <c r="CE29" s="280">
        <v>0</v>
      </c>
      <c r="CF29" s="280" t="s">
        <v>644</v>
      </c>
    </row>
    <row r="30" spans="1:84" ht="12" customHeight="1">
      <c r="A30" s="282" t="s">
        <v>193</v>
      </c>
      <c r="B30" s="283" t="s">
        <v>571</v>
      </c>
      <c r="C30" s="282" t="s">
        <v>618</v>
      </c>
      <c r="D30" s="280">
        <f t="shared" si="4"/>
        <v>1420</v>
      </c>
      <c r="E30" s="280">
        <f t="shared" si="5"/>
        <v>887</v>
      </c>
      <c r="F30" s="280">
        <f t="shared" si="6"/>
        <v>1</v>
      </c>
      <c r="G30" s="280">
        <f t="shared" si="7"/>
        <v>0</v>
      </c>
      <c r="H30" s="280">
        <f t="shared" si="8"/>
        <v>165</v>
      </c>
      <c r="I30" s="280">
        <f t="shared" si="9"/>
        <v>99</v>
      </c>
      <c r="J30" s="280">
        <f t="shared" si="10"/>
        <v>50</v>
      </c>
      <c r="K30" s="280">
        <f t="shared" si="11"/>
        <v>2</v>
      </c>
      <c r="L30" s="280">
        <f t="shared" si="12"/>
        <v>144</v>
      </c>
      <c r="M30" s="280">
        <f t="shared" si="13"/>
        <v>65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7</v>
      </c>
      <c r="X30" s="280">
        <f t="shared" si="24"/>
        <v>7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5" t="s">
        <v>643</v>
      </c>
      <c r="AI30" s="285" t="s">
        <v>643</v>
      </c>
      <c r="AJ30" s="285" t="s">
        <v>643</v>
      </c>
      <c r="AK30" s="285" t="s">
        <v>643</v>
      </c>
      <c r="AL30" s="285" t="s">
        <v>643</v>
      </c>
      <c r="AM30" s="285" t="s">
        <v>643</v>
      </c>
      <c r="AN30" s="285" t="s">
        <v>643</v>
      </c>
      <c r="AO30" s="285" t="s">
        <v>643</v>
      </c>
      <c r="AP30" s="280">
        <v>0</v>
      </c>
      <c r="AQ30" s="280">
        <v>7</v>
      </c>
      <c r="AR30" s="280">
        <f>'施設資源化量内訳'!D30</f>
        <v>552</v>
      </c>
      <c r="AS30" s="280">
        <f>'施設資源化量内訳'!E30</f>
        <v>113</v>
      </c>
      <c r="AT30" s="280">
        <f>'施設資源化量内訳'!F30</f>
        <v>1</v>
      </c>
      <c r="AU30" s="280">
        <f>'施設資源化量内訳'!G30</f>
        <v>0</v>
      </c>
      <c r="AV30" s="280">
        <f>'施設資源化量内訳'!H30</f>
        <v>141</v>
      </c>
      <c r="AW30" s="280">
        <f>'施設資源化量内訳'!I30</f>
        <v>62</v>
      </c>
      <c r="AX30" s="280">
        <f>'施設資源化量内訳'!J30</f>
        <v>50</v>
      </c>
      <c r="AY30" s="280">
        <f>'施設資源化量内訳'!K30</f>
        <v>2</v>
      </c>
      <c r="AZ30" s="280">
        <f>'施設資源化量内訳'!L30</f>
        <v>144</v>
      </c>
      <c r="BA30" s="280">
        <f>'施設資源化量内訳'!M30</f>
        <v>39</v>
      </c>
      <c r="BB30" s="280">
        <f>'施設資源化量内訳'!N30</f>
        <v>0</v>
      </c>
      <c r="BC30" s="280">
        <f>'施設資源化量内訳'!O30</f>
        <v>0</v>
      </c>
      <c r="BD30" s="280">
        <f>'施設資源化量内訳'!P30</f>
        <v>0</v>
      </c>
      <c r="BE30" s="280">
        <f>'施設資源化量内訳'!Q30</f>
        <v>0</v>
      </c>
      <c r="BF30" s="280">
        <f>'施設資源化量内訳'!R30</f>
        <v>0</v>
      </c>
      <c r="BG30" s="280">
        <f>'施設資源化量内訳'!S30</f>
        <v>0</v>
      </c>
      <c r="BH30" s="280">
        <f>'施設資源化量内訳'!T30</f>
        <v>0</v>
      </c>
      <c r="BI30" s="280">
        <f>'施設資源化量内訳'!U30</f>
        <v>0</v>
      </c>
      <c r="BJ30" s="280">
        <f>'施設資源化量内訳'!V30</f>
        <v>0</v>
      </c>
      <c r="BK30" s="280">
        <f>'施設資源化量内訳'!W30</f>
        <v>0</v>
      </c>
      <c r="BL30" s="280">
        <f t="shared" si="25"/>
        <v>861</v>
      </c>
      <c r="BM30" s="280">
        <v>774</v>
      </c>
      <c r="BN30" s="280">
        <v>0</v>
      </c>
      <c r="BO30" s="280">
        <v>0</v>
      </c>
      <c r="BP30" s="280">
        <v>24</v>
      </c>
      <c r="BQ30" s="280">
        <v>37</v>
      </c>
      <c r="BR30" s="280">
        <v>0</v>
      </c>
      <c r="BS30" s="280">
        <v>0</v>
      </c>
      <c r="BT30" s="280">
        <v>0</v>
      </c>
      <c r="BU30" s="280">
        <v>26</v>
      </c>
      <c r="BV30" s="285" t="s">
        <v>643</v>
      </c>
      <c r="BW30" s="285" t="s">
        <v>643</v>
      </c>
      <c r="BX30" s="285" t="s">
        <v>643</v>
      </c>
      <c r="BY30" s="285" t="s">
        <v>643</v>
      </c>
      <c r="BZ30" s="285" t="s">
        <v>643</v>
      </c>
      <c r="CA30" s="285" t="s">
        <v>643</v>
      </c>
      <c r="CB30" s="285" t="s">
        <v>643</v>
      </c>
      <c r="CC30" s="285" t="s">
        <v>643</v>
      </c>
      <c r="CD30" s="284">
        <v>0</v>
      </c>
      <c r="CE30" s="280">
        <v>0</v>
      </c>
      <c r="CF30" s="280" t="s">
        <v>644</v>
      </c>
    </row>
    <row r="31" spans="1:84" ht="12" customHeight="1">
      <c r="A31" s="282" t="s">
        <v>193</v>
      </c>
      <c r="B31" s="283" t="s">
        <v>572</v>
      </c>
      <c r="C31" s="282" t="s">
        <v>619</v>
      </c>
      <c r="D31" s="280">
        <f t="shared" si="4"/>
        <v>277</v>
      </c>
      <c r="E31" s="280">
        <f t="shared" si="5"/>
        <v>117</v>
      </c>
      <c r="F31" s="280">
        <f t="shared" si="6"/>
        <v>1</v>
      </c>
      <c r="G31" s="280">
        <f t="shared" si="7"/>
        <v>0</v>
      </c>
      <c r="H31" s="280">
        <f t="shared" si="8"/>
        <v>52</v>
      </c>
      <c r="I31" s="280">
        <f t="shared" si="9"/>
        <v>55</v>
      </c>
      <c r="J31" s="280">
        <f t="shared" si="10"/>
        <v>6</v>
      </c>
      <c r="K31" s="280">
        <f t="shared" si="11"/>
        <v>0</v>
      </c>
      <c r="L31" s="280">
        <f t="shared" si="12"/>
        <v>0</v>
      </c>
      <c r="M31" s="280">
        <f t="shared" si="13"/>
        <v>13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33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117</v>
      </c>
      <c r="Y31" s="280">
        <v>117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5" t="s">
        <v>643</v>
      </c>
      <c r="AI31" s="285" t="s">
        <v>643</v>
      </c>
      <c r="AJ31" s="285" t="s">
        <v>643</v>
      </c>
      <c r="AK31" s="285" t="s">
        <v>643</v>
      </c>
      <c r="AL31" s="285" t="s">
        <v>643</v>
      </c>
      <c r="AM31" s="285" t="s">
        <v>643</v>
      </c>
      <c r="AN31" s="285" t="s">
        <v>643</v>
      </c>
      <c r="AO31" s="285" t="s">
        <v>643</v>
      </c>
      <c r="AP31" s="280">
        <v>0</v>
      </c>
      <c r="AQ31" s="280">
        <v>0</v>
      </c>
      <c r="AR31" s="280">
        <f>'施設資源化量内訳'!D31</f>
        <v>160</v>
      </c>
      <c r="AS31" s="280">
        <f>'施設資源化量内訳'!E31</f>
        <v>0</v>
      </c>
      <c r="AT31" s="280">
        <f>'施設資源化量内訳'!F31</f>
        <v>1</v>
      </c>
      <c r="AU31" s="280">
        <f>'施設資源化量内訳'!G31</f>
        <v>0</v>
      </c>
      <c r="AV31" s="280">
        <f>'施設資源化量内訳'!H31</f>
        <v>52</v>
      </c>
      <c r="AW31" s="280">
        <f>'施設資源化量内訳'!I31</f>
        <v>55</v>
      </c>
      <c r="AX31" s="280">
        <f>'施設資源化量内訳'!J31</f>
        <v>6</v>
      </c>
      <c r="AY31" s="280">
        <f>'施設資源化量内訳'!K31</f>
        <v>0</v>
      </c>
      <c r="AZ31" s="280">
        <f>'施設資源化量内訳'!L31</f>
        <v>0</v>
      </c>
      <c r="BA31" s="280">
        <f>'施設資源化量内訳'!M31</f>
        <v>13</v>
      </c>
      <c r="BB31" s="280">
        <f>'施設資源化量内訳'!N31</f>
        <v>0</v>
      </c>
      <c r="BC31" s="280">
        <f>'施設資源化量内訳'!O31</f>
        <v>0</v>
      </c>
      <c r="BD31" s="280">
        <f>'施設資源化量内訳'!P31</f>
        <v>0</v>
      </c>
      <c r="BE31" s="280">
        <f>'施設資源化量内訳'!Q31</f>
        <v>33</v>
      </c>
      <c r="BF31" s="280">
        <f>'施設資源化量内訳'!R31</f>
        <v>0</v>
      </c>
      <c r="BG31" s="280">
        <f>'施設資源化量内訳'!S31</f>
        <v>0</v>
      </c>
      <c r="BH31" s="280">
        <f>'施設資源化量内訳'!T31</f>
        <v>0</v>
      </c>
      <c r="BI31" s="280">
        <f>'施設資源化量内訳'!U31</f>
        <v>0</v>
      </c>
      <c r="BJ31" s="280">
        <f>'施設資源化量内訳'!V31</f>
        <v>0</v>
      </c>
      <c r="BK31" s="280">
        <f>'施設資源化量内訳'!W31</f>
        <v>0</v>
      </c>
      <c r="BL31" s="280">
        <f t="shared" si="25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5" t="s">
        <v>643</v>
      </c>
      <c r="BW31" s="285" t="s">
        <v>643</v>
      </c>
      <c r="BX31" s="285" t="s">
        <v>643</v>
      </c>
      <c r="BY31" s="285" t="s">
        <v>643</v>
      </c>
      <c r="BZ31" s="285" t="s">
        <v>643</v>
      </c>
      <c r="CA31" s="285" t="s">
        <v>643</v>
      </c>
      <c r="CB31" s="285" t="s">
        <v>643</v>
      </c>
      <c r="CC31" s="285" t="s">
        <v>643</v>
      </c>
      <c r="CD31" s="284">
        <v>0</v>
      </c>
      <c r="CE31" s="280">
        <v>0</v>
      </c>
      <c r="CF31" s="280" t="s">
        <v>644</v>
      </c>
    </row>
    <row r="32" spans="1:84" ht="12" customHeight="1">
      <c r="A32" s="282" t="s">
        <v>193</v>
      </c>
      <c r="B32" s="283" t="s">
        <v>573</v>
      </c>
      <c r="C32" s="282" t="s">
        <v>620</v>
      </c>
      <c r="D32" s="280">
        <f t="shared" si="4"/>
        <v>616</v>
      </c>
      <c r="E32" s="280">
        <f t="shared" si="5"/>
        <v>248</v>
      </c>
      <c r="F32" s="280">
        <f t="shared" si="6"/>
        <v>1</v>
      </c>
      <c r="G32" s="280">
        <f t="shared" si="7"/>
        <v>0</v>
      </c>
      <c r="H32" s="280">
        <f t="shared" si="8"/>
        <v>107</v>
      </c>
      <c r="I32" s="280">
        <f t="shared" si="9"/>
        <v>115</v>
      </c>
      <c r="J32" s="280">
        <f t="shared" si="10"/>
        <v>12</v>
      </c>
      <c r="K32" s="280">
        <f t="shared" si="11"/>
        <v>0</v>
      </c>
      <c r="L32" s="280">
        <f t="shared" si="12"/>
        <v>0</v>
      </c>
      <c r="M32" s="280">
        <f t="shared" si="13"/>
        <v>27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106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248</v>
      </c>
      <c r="Y32" s="280">
        <v>248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5" t="s">
        <v>643</v>
      </c>
      <c r="AI32" s="285" t="s">
        <v>643</v>
      </c>
      <c r="AJ32" s="285" t="s">
        <v>643</v>
      </c>
      <c r="AK32" s="285" t="s">
        <v>643</v>
      </c>
      <c r="AL32" s="285" t="s">
        <v>643</v>
      </c>
      <c r="AM32" s="285" t="s">
        <v>643</v>
      </c>
      <c r="AN32" s="285" t="s">
        <v>643</v>
      </c>
      <c r="AO32" s="285" t="s">
        <v>643</v>
      </c>
      <c r="AP32" s="280">
        <v>0</v>
      </c>
      <c r="AQ32" s="280">
        <v>0</v>
      </c>
      <c r="AR32" s="280">
        <f>'施設資源化量内訳'!D32</f>
        <v>368</v>
      </c>
      <c r="AS32" s="280">
        <f>'施設資源化量内訳'!E32</f>
        <v>0</v>
      </c>
      <c r="AT32" s="280">
        <f>'施設資源化量内訳'!F32</f>
        <v>1</v>
      </c>
      <c r="AU32" s="280">
        <f>'施設資源化量内訳'!G32</f>
        <v>0</v>
      </c>
      <c r="AV32" s="280">
        <f>'施設資源化量内訳'!H32</f>
        <v>107</v>
      </c>
      <c r="AW32" s="280">
        <f>'施設資源化量内訳'!I32</f>
        <v>115</v>
      </c>
      <c r="AX32" s="280">
        <f>'施設資源化量内訳'!J32</f>
        <v>12</v>
      </c>
      <c r="AY32" s="280">
        <f>'施設資源化量内訳'!K32</f>
        <v>0</v>
      </c>
      <c r="AZ32" s="280">
        <f>'施設資源化量内訳'!L32</f>
        <v>0</v>
      </c>
      <c r="BA32" s="280">
        <f>'施設資源化量内訳'!M32</f>
        <v>27</v>
      </c>
      <c r="BB32" s="280">
        <f>'施設資源化量内訳'!N32</f>
        <v>0</v>
      </c>
      <c r="BC32" s="280">
        <f>'施設資源化量内訳'!O32</f>
        <v>0</v>
      </c>
      <c r="BD32" s="280">
        <f>'施設資源化量内訳'!P32</f>
        <v>0</v>
      </c>
      <c r="BE32" s="280">
        <f>'施設資源化量内訳'!Q32</f>
        <v>106</v>
      </c>
      <c r="BF32" s="280">
        <f>'施設資源化量内訳'!R32</f>
        <v>0</v>
      </c>
      <c r="BG32" s="280">
        <f>'施設資源化量内訳'!S32</f>
        <v>0</v>
      </c>
      <c r="BH32" s="280">
        <f>'施設資源化量内訳'!T32</f>
        <v>0</v>
      </c>
      <c r="BI32" s="280">
        <f>'施設資源化量内訳'!U32</f>
        <v>0</v>
      </c>
      <c r="BJ32" s="280">
        <f>'施設資源化量内訳'!V32</f>
        <v>0</v>
      </c>
      <c r="BK32" s="280">
        <f>'施設資源化量内訳'!W32</f>
        <v>0</v>
      </c>
      <c r="BL32" s="280">
        <f t="shared" si="25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5" t="s">
        <v>643</v>
      </c>
      <c r="BW32" s="285" t="s">
        <v>643</v>
      </c>
      <c r="BX32" s="285" t="s">
        <v>643</v>
      </c>
      <c r="BY32" s="285" t="s">
        <v>643</v>
      </c>
      <c r="BZ32" s="285" t="s">
        <v>643</v>
      </c>
      <c r="CA32" s="285" t="s">
        <v>643</v>
      </c>
      <c r="CB32" s="285" t="s">
        <v>643</v>
      </c>
      <c r="CC32" s="285" t="s">
        <v>643</v>
      </c>
      <c r="CD32" s="284">
        <v>0</v>
      </c>
      <c r="CE32" s="280">
        <v>0</v>
      </c>
      <c r="CF32" s="280" t="s">
        <v>644</v>
      </c>
    </row>
    <row r="33" spans="1:84" ht="12" customHeight="1">
      <c r="A33" s="282" t="s">
        <v>193</v>
      </c>
      <c r="B33" s="283" t="s">
        <v>574</v>
      </c>
      <c r="C33" s="282" t="s">
        <v>621</v>
      </c>
      <c r="D33" s="280">
        <f t="shared" si="4"/>
        <v>140</v>
      </c>
      <c r="E33" s="280">
        <f t="shared" si="5"/>
        <v>20</v>
      </c>
      <c r="F33" s="280">
        <f t="shared" si="6"/>
        <v>0</v>
      </c>
      <c r="G33" s="280">
        <f t="shared" si="7"/>
        <v>0</v>
      </c>
      <c r="H33" s="280">
        <f t="shared" si="8"/>
        <v>9</v>
      </c>
      <c r="I33" s="280">
        <f t="shared" si="9"/>
        <v>13</v>
      </c>
      <c r="J33" s="280">
        <f t="shared" si="10"/>
        <v>1</v>
      </c>
      <c r="K33" s="280">
        <f t="shared" si="11"/>
        <v>0</v>
      </c>
      <c r="L33" s="280">
        <f t="shared" si="12"/>
        <v>0</v>
      </c>
      <c r="M33" s="280">
        <f t="shared" si="13"/>
        <v>1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96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5" t="s">
        <v>643</v>
      </c>
      <c r="AI33" s="285" t="s">
        <v>643</v>
      </c>
      <c r="AJ33" s="285" t="s">
        <v>643</v>
      </c>
      <c r="AK33" s="285" t="s">
        <v>643</v>
      </c>
      <c r="AL33" s="285" t="s">
        <v>643</v>
      </c>
      <c r="AM33" s="285" t="s">
        <v>643</v>
      </c>
      <c r="AN33" s="285" t="s">
        <v>643</v>
      </c>
      <c r="AO33" s="285" t="s">
        <v>643</v>
      </c>
      <c r="AP33" s="280">
        <v>0</v>
      </c>
      <c r="AQ33" s="280">
        <v>0</v>
      </c>
      <c r="AR33" s="280">
        <f>'施設資源化量内訳'!D33</f>
        <v>140</v>
      </c>
      <c r="AS33" s="280">
        <f>'施設資源化量内訳'!E33</f>
        <v>20</v>
      </c>
      <c r="AT33" s="280">
        <f>'施設資源化量内訳'!F33</f>
        <v>0</v>
      </c>
      <c r="AU33" s="280">
        <f>'施設資源化量内訳'!G33</f>
        <v>0</v>
      </c>
      <c r="AV33" s="280">
        <f>'施設資源化量内訳'!H33</f>
        <v>9</v>
      </c>
      <c r="AW33" s="280">
        <f>'施設資源化量内訳'!I33</f>
        <v>13</v>
      </c>
      <c r="AX33" s="280">
        <f>'施設資源化量内訳'!J33</f>
        <v>1</v>
      </c>
      <c r="AY33" s="280">
        <f>'施設資源化量内訳'!K33</f>
        <v>0</v>
      </c>
      <c r="AZ33" s="280">
        <f>'施設資源化量内訳'!L33</f>
        <v>0</v>
      </c>
      <c r="BA33" s="280">
        <f>'施設資源化量内訳'!M33</f>
        <v>1</v>
      </c>
      <c r="BB33" s="280">
        <f>'施設資源化量内訳'!N33</f>
        <v>0</v>
      </c>
      <c r="BC33" s="280">
        <f>'施設資源化量内訳'!O33</f>
        <v>0</v>
      </c>
      <c r="BD33" s="280">
        <f>'施設資源化量内訳'!P33</f>
        <v>0</v>
      </c>
      <c r="BE33" s="280">
        <f>'施設資源化量内訳'!Q33</f>
        <v>96</v>
      </c>
      <c r="BF33" s="280">
        <f>'施設資源化量内訳'!R33</f>
        <v>0</v>
      </c>
      <c r="BG33" s="280">
        <f>'施設資源化量内訳'!S33</f>
        <v>0</v>
      </c>
      <c r="BH33" s="280">
        <f>'施設資源化量内訳'!T33</f>
        <v>0</v>
      </c>
      <c r="BI33" s="280">
        <f>'施設資源化量内訳'!U33</f>
        <v>0</v>
      </c>
      <c r="BJ33" s="280">
        <f>'施設資源化量内訳'!V33</f>
        <v>0</v>
      </c>
      <c r="BK33" s="280">
        <f>'施設資源化量内訳'!W33</f>
        <v>0</v>
      </c>
      <c r="BL33" s="280">
        <f t="shared" si="25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5" t="s">
        <v>643</v>
      </c>
      <c r="BW33" s="285" t="s">
        <v>643</v>
      </c>
      <c r="BX33" s="285" t="s">
        <v>643</v>
      </c>
      <c r="BY33" s="285" t="s">
        <v>643</v>
      </c>
      <c r="BZ33" s="285" t="s">
        <v>643</v>
      </c>
      <c r="CA33" s="285" t="s">
        <v>643</v>
      </c>
      <c r="CB33" s="285" t="s">
        <v>643</v>
      </c>
      <c r="CC33" s="285" t="s">
        <v>643</v>
      </c>
      <c r="CD33" s="284">
        <v>0</v>
      </c>
      <c r="CE33" s="280">
        <v>0</v>
      </c>
      <c r="CF33" s="280" t="s">
        <v>644</v>
      </c>
    </row>
    <row r="34" spans="1:84" ht="12" customHeight="1">
      <c r="A34" s="282" t="s">
        <v>193</v>
      </c>
      <c r="B34" s="283" t="s">
        <v>575</v>
      </c>
      <c r="C34" s="282" t="s">
        <v>622</v>
      </c>
      <c r="D34" s="280">
        <f t="shared" si="4"/>
        <v>931</v>
      </c>
      <c r="E34" s="280">
        <f t="shared" si="5"/>
        <v>112</v>
      </c>
      <c r="F34" s="280">
        <f t="shared" si="6"/>
        <v>0</v>
      </c>
      <c r="G34" s="280">
        <f t="shared" si="7"/>
        <v>0</v>
      </c>
      <c r="H34" s="280">
        <f t="shared" si="8"/>
        <v>54</v>
      </c>
      <c r="I34" s="280">
        <f t="shared" si="9"/>
        <v>71</v>
      </c>
      <c r="J34" s="280">
        <f t="shared" si="10"/>
        <v>12</v>
      </c>
      <c r="K34" s="280">
        <f t="shared" si="11"/>
        <v>0</v>
      </c>
      <c r="L34" s="280">
        <f t="shared" si="12"/>
        <v>0</v>
      </c>
      <c r="M34" s="280">
        <f t="shared" si="13"/>
        <v>8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674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5" t="s">
        <v>643</v>
      </c>
      <c r="AI34" s="285" t="s">
        <v>643</v>
      </c>
      <c r="AJ34" s="285" t="s">
        <v>643</v>
      </c>
      <c r="AK34" s="285" t="s">
        <v>643</v>
      </c>
      <c r="AL34" s="285" t="s">
        <v>643</v>
      </c>
      <c r="AM34" s="285" t="s">
        <v>643</v>
      </c>
      <c r="AN34" s="285" t="s">
        <v>643</v>
      </c>
      <c r="AO34" s="285" t="s">
        <v>643</v>
      </c>
      <c r="AP34" s="280">
        <v>0</v>
      </c>
      <c r="AQ34" s="280">
        <v>0</v>
      </c>
      <c r="AR34" s="280">
        <f>'施設資源化量内訳'!D34</f>
        <v>931</v>
      </c>
      <c r="AS34" s="280">
        <f>'施設資源化量内訳'!E34</f>
        <v>112</v>
      </c>
      <c r="AT34" s="280">
        <f>'施設資源化量内訳'!F34</f>
        <v>0</v>
      </c>
      <c r="AU34" s="280">
        <f>'施設資源化量内訳'!G34</f>
        <v>0</v>
      </c>
      <c r="AV34" s="280">
        <f>'施設資源化量内訳'!H34</f>
        <v>54</v>
      </c>
      <c r="AW34" s="280">
        <f>'施設資源化量内訳'!I34</f>
        <v>71</v>
      </c>
      <c r="AX34" s="280">
        <f>'施設資源化量内訳'!J34</f>
        <v>12</v>
      </c>
      <c r="AY34" s="280">
        <f>'施設資源化量内訳'!K34</f>
        <v>0</v>
      </c>
      <c r="AZ34" s="280">
        <f>'施設資源化量内訳'!L34</f>
        <v>0</v>
      </c>
      <c r="BA34" s="280">
        <f>'施設資源化量内訳'!M34</f>
        <v>8</v>
      </c>
      <c r="BB34" s="280">
        <f>'施設資源化量内訳'!N34</f>
        <v>0</v>
      </c>
      <c r="BC34" s="280">
        <f>'施設資源化量内訳'!O34</f>
        <v>0</v>
      </c>
      <c r="BD34" s="280">
        <f>'施設資源化量内訳'!P34</f>
        <v>0</v>
      </c>
      <c r="BE34" s="280">
        <f>'施設資源化量内訳'!Q34</f>
        <v>674</v>
      </c>
      <c r="BF34" s="280">
        <f>'施設資源化量内訳'!R34</f>
        <v>0</v>
      </c>
      <c r="BG34" s="280">
        <f>'施設資源化量内訳'!S34</f>
        <v>0</v>
      </c>
      <c r="BH34" s="280">
        <f>'施設資源化量内訳'!T34</f>
        <v>0</v>
      </c>
      <c r="BI34" s="280">
        <f>'施設資源化量内訳'!U34</f>
        <v>0</v>
      </c>
      <c r="BJ34" s="280">
        <f>'施設資源化量内訳'!V34</f>
        <v>0</v>
      </c>
      <c r="BK34" s="280">
        <f>'施設資源化量内訳'!W34</f>
        <v>0</v>
      </c>
      <c r="BL34" s="280">
        <f t="shared" si="25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5" t="s">
        <v>643</v>
      </c>
      <c r="BW34" s="285" t="s">
        <v>643</v>
      </c>
      <c r="BX34" s="285" t="s">
        <v>643</v>
      </c>
      <c r="BY34" s="285" t="s">
        <v>643</v>
      </c>
      <c r="BZ34" s="285" t="s">
        <v>643</v>
      </c>
      <c r="CA34" s="285" t="s">
        <v>643</v>
      </c>
      <c r="CB34" s="285" t="s">
        <v>643</v>
      </c>
      <c r="CC34" s="285" t="s">
        <v>643</v>
      </c>
      <c r="CD34" s="284">
        <v>0</v>
      </c>
      <c r="CE34" s="280">
        <v>0</v>
      </c>
      <c r="CF34" s="280" t="s">
        <v>644</v>
      </c>
    </row>
    <row r="35" spans="1:84" ht="12" customHeight="1">
      <c r="A35" s="282" t="s">
        <v>193</v>
      </c>
      <c r="B35" s="283" t="s">
        <v>576</v>
      </c>
      <c r="C35" s="282" t="s">
        <v>623</v>
      </c>
      <c r="D35" s="280">
        <f t="shared" si="4"/>
        <v>164</v>
      </c>
      <c r="E35" s="280">
        <f t="shared" si="5"/>
        <v>40</v>
      </c>
      <c r="F35" s="280">
        <f t="shared" si="6"/>
        <v>0</v>
      </c>
      <c r="G35" s="280">
        <f t="shared" si="7"/>
        <v>0</v>
      </c>
      <c r="H35" s="280">
        <f t="shared" si="8"/>
        <v>67</v>
      </c>
      <c r="I35" s="280">
        <f t="shared" si="9"/>
        <v>45</v>
      </c>
      <c r="J35" s="280">
        <f t="shared" si="10"/>
        <v>12</v>
      </c>
      <c r="K35" s="280">
        <f t="shared" si="11"/>
        <v>0</v>
      </c>
      <c r="L35" s="280">
        <f t="shared" si="12"/>
        <v>0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137</v>
      </c>
      <c r="Y35" s="280">
        <v>40</v>
      </c>
      <c r="Z35" s="280">
        <v>0</v>
      </c>
      <c r="AA35" s="280">
        <v>0</v>
      </c>
      <c r="AB35" s="280">
        <v>40</v>
      </c>
      <c r="AC35" s="280">
        <v>45</v>
      </c>
      <c r="AD35" s="280">
        <v>12</v>
      </c>
      <c r="AE35" s="280">
        <v>0</v>
      </c>
      <c r="AF35" s="280">
        <v>0</v>
      </c>
      <c r="AG35" s="280">
        <v>0</v>
      </c>
      <c r="AH35" s="285" t="s">
        <v>643</v>
      </c>
      <c r="AI35" s="285" t="s">
        <v>643</v>
      </c>
      <c r="AJ35" s="285" t="s">
        <v>643</v>
      </c>
      <c r="AK35" s="285" t="s">
        <v>643</v>
      </c>
      <c r="AL35" s="285" t="s">
        <v>643</v>
      </c>
      <c r="AM35" s="285" t="s">
        <v>643</v>
      </c>
      <c r="AN35" s="285" t="s">
        <v>643</v>
      </c>
      <c r="AO35" s="285" t="s">
        <v>643</v>
      </c>
      <c r="AP35" s="280">
        <v>0</v>
      </c>
      <c r="AQ35" s="280">
        <v>0</v>
      </c>
      <c r="AR35" s="280">
        <f>'施設資源化量内訳'!D35</f>
        <v>27</v>
      </c>
      <c r="AS35" s="280">
        <f>'施設資源化量内訳'!E35</f>
        <v>0</v>
      </c>
      <c r="AT35" s="280">
        <f>'施設資源化量内訳'!F35</f>
        <v>0</v>
      </c>
      <c r="AU35" s="280">
        <f>'施設資源化量内訳'!G35</f>
        <v>0</v>
      </c>
      <c r="AV35" s="280">
        <f>'施設資源化量内訳'!H35</f>
        <v>27</v>
      </c>
      <c r="AW35" s="280">
        <f>'施設資源化量内訳'!I35</f>
        <v>0</v>
      </c>
      <c r="AX35" s="280">
        <f>'施設資源化量内訳'!J35</f>
        <v>0</v>
      </c>
      <c r="AY35" s="280">
        <f>'施設資源化量内訳'!K35</f>
        <v>0</v>
      </c>
      <c r="AZ35" s="280">
        <f>'施設資源化量内訳'!L35</f>
        <v>0</v>
      </c>
      <c r="BA35" s="280">
        <f>'施設資源化量内訳'!M35</f>
        <v>0</v>
      </c>
      <c r="BB35" s="280">
        <f>'施設資源化量内訳'!N35</f>
        <v>0</v>
      </c>
      <c r="BC35" s="280">
        <f>'施設資源化量内訳'!O35</f>
        <v>0</v>
      </c>
      <c r="BD35" s="280">
        <f>'施設資源化量内訳'!P35</f>
        <v>0</v>
      </c>
      <c r="BE35" s="280">
        <f>'施設資源化量内訳'!Q35</f>
        <v>0</v>
      </c>
      <c r="BF35" s="280">
        <f>'施設資源化量内訳'!R35</f>
        <v>0</v>
      </c>
      <c r="BG35" s="280">
        <f>'施設資源化量内訳'!S35</f>
        <v>0</v>
      </c>
      <c r="BH35" s="280">
        <f>'施設資源化量内訳'!T35</f>
        <v>0</v>
      </c>
      <c r="BI35" s="280">
        <f>'施設資源化量内訳'!U35</f>
        <v>0</v>
      </c>
      <c r="BJ35" s="280">
        <f>'施設資源化量内訳'!V35</f>
        <v>0</v>
      </c>
      <c r="BK35" s="280">
        <f>'施設資源化量内訳'!W35</f>
        <v>0</v>
      </c>
      <c r="BL35" s="280">
        <f t="shared" si="25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5" t="s">
        <v>643</v>
      </c>
      <c r="BW35" s="285" t="s">
        <v>643</v>
      </c>
      <c r="BX35" s="285" t="s">
        <v>643</v>
      </c>
      <c r="BY35" s="285" t="s">
        <v>643</v>
      </c>
      <c r="BZ35" s="285" t="s">
        <v>643</v>
      </c>
      <c r="CA35" s="285" t="s">
        <v>643</v>
      </c>
      <c r="CB35" s="285" t="s">
        <v>643</v>
      </c>
      <c r="CC35" s="285" t="s">
        <v>643</v>
      </c>
      <c r="CD35" s="284">
        <v>0</v>
      </c>
      <c r="CE35" s="280">
        <v>0</v>
      </c>
      <c r="CF35" s="280"/>
    </row>
    <row r="36" spans="1:84" ht="12" customHeight="1">
      <c r="A36" s="282" t="s">
        <v>193</v>
      </c>
      <c r="B36" s="283" t="s">
        <v>577</v>
      </c>
      <c r="C36" s="282" t="s">
        <v>624</v>
      </c>
      <c r="D36" s="280">
        <f t="shared" si="4"/>
        <v>1776</v>
      </c>
      <c r="E36" s="280">
        <f t="shared" si="5"/>
        <v>204</v>
      </c>
      <c r="F36" s="280">
        <f t="shared" si="6"/>
        <v>0</v>
      </c>
      <c r="G36" s="280">
        <f t="shared" si="7"/>
        <v>0</v>
      </c>
      <c r="H36" s="280">
        <f t="shared" si="8"/>
        <v>106</v>
      </c>
      <c r="I36" s="280">
        <f t="shared" si="9"/>
        <v>116</v>
      </c>
      <c r="J36" s="280">
        <f t="shared" si="10"/>
        <v>21</v>
      </c>
      <c r="K36" s="280">
        <f t="shared" si="11"/>
        <v>0</v>
      </c>
      <c r="L36" s="280">
        <f t="shared" si="12"/>
        <v>0</v>
      </c>
      <c r="M36" s="280">
        <f t="shared" si="13"/>
        <v>21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1308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5" t="s">
        <v>643</v>
      </c>
      <c r="AI36" s="285" t="s">
        <v>643</v>
      </c>
      <c r="AJ36" s="285" t="s">
        <v>643</v>
      </c>
      <c r="AK36" s="285" t="s">
        <v>643</v>
      </c>
      <c r="AL36" s="285" t="s">
        <v>643</v>
      </c>
      <c r="AM36" s="285" t="s">
        <v>643</v>
      </c>
      <c r="AN36" s="285" t="s">
        <v>643</v>
      </c>
      <c r="AO36" s="285" t="s">
        <v>643</v>
      </c>
      <c r="AP36" s="280">
        <v>0</v>
      </c>
      <c r="AQ36" s="280">
        <v>0</v>
      </c>
      <c r="AR36" s="280">
        <f>'施設資源化量内訳'!D36</f>
        <v>1776</v>
      </c>
      <c r="AS36" s="280">
        <f>'施設資源化量内訳'!E36</f>
        <v>204</v>
      </c>
      <c r="AT36" s="280">
        <f>'施設資源化量内訳'!F36</f>
        <v>0</v>
      </c>
      <c r="AU36" s="280">
        <f>'施設資源化量内訳'!G36</f>
        <v>0</v>
      </c>
      <c r="AV36" s="280">
        <f>'施設資源化量内訳'!H36</f>
        <v>106</v>
      </c>
      <c r="AW36" s="280">
        <f>'施設資源化量内訳'!I36</f>
        <v>116</v>
      </c>
      <c r="AX36" s="280">
        <f>'施設資源化量内訳'!J36</f>
        <v>21</v>
      </c>
      <c r="AY36" s="280">
        <f>'施設資源化量内訳'!K36</f>
        <v>0</v>
      </c>
      <c r="AZ36" s="280">
        <f>'施設資源化量内訳'!L36</f>
        <v>0</v>
      </c>
      <c r="BA36" s="280">
        <f>'施設資源化量内訳'!M36</f>
        <v>21</v>
      </c>
      <c r="BB36" s="280">
        <f>'施設資源化量内訳'!N36</f>
        <v>0</v>
      </c>
      <c r="BC36" s="280">
        <f>'施設資源化量内訳'!O36</f>
        <v>0</v>
      </c>
      <c r="BD36" s="280">
        <f>'施設資源化量内訳'!P36</f>
        <v>0</v>
      </c>
      <c r="BE36" s="280">
        <f>'施設資源化量内訳'!Q36</f>
        <v>1308</v>
      </c>
      <c r="BF36" s="280">
        <f>'施設資源化量内訳'!R36</f>
        <v>0</v>
      </c>
      <c r="BG36" s="280">
        <f>'施設資源化量内訳'!S36</f>
        <v>0</v>
      </c>
      <c r="BH36" s="280">
        <f>'施設資源化量内訳'!T36</f>
        <v>0</v>
      </c>
      <c r="BI36" s="280">
        <f>'施設資源化量内訳'!U36</f>
        <v>0</v>
      </c>
      <c r="BJ36" s="280">
        <f>'施設資源化量内訳'!V36</f>
        <v>0</v>
      </c>
      <c r="BK36" s="280">
        <f>'施設資源化量内訳'!W36</f>
        <v>0</v>
      </c>
      <c r="BL36" s="280">
        <f t="shared" si="25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5" t="s">
        <v>643</v>
      </c>
      <c r="BW36" s="285" t="s">
        <v>643</v>
      </c>
      <c r="BX36" s="285" t="s">
        <v>643</v>
      </c>
      <c r="BY36" s="285" t="s">
        <v>643</v>
      </c>
      <c r="BZ36" s="285" t="s">
        <v>643</v>
      </c>
      <c r="CA36" s="285" t="s">
        <v>643</v>
      </c>
      <c r="CB36" s="285" t="s">
        <v>643</v>
      </c>
      <c r="CC36" s="285" t="s">
        <v>643</v>
      </c>
      <c r="CD36" s="284">
        <v>0</v>
      </c>
      <c r="CE36" s="280">
        <v>0</v>
      </c>
      <c r="CF36" s="280" t="s">
        <v>644</v>
      </c>
    </row>
    <row r="37" spans="1:84" ht="12" customHeight="1">
      <c r="A37" s="282" t="s">
        <v>193</v>
      </c>
      <c r="B37" s="283" t="s">
        <v>578</v>
      </c>
      <c r="C37" s="282" t="s">
        <v>625</v>
      </c>
      <c r="D37" s="280">
        <f t="shared" si="4"/>
        <v>445</v>
      </c>
      <c r="E37" s="280">
        <f t="shared" si="5"/>
        <v>197</v>
      </c>
      <c r="F37" s="280">
        <f t="shared" si="6"/>
        <v>1</v>
      </c>
      <c r="G37" s="280">
        <f t="shared" si="7"/>
        <v>1</v>
      </c>
      <c r="H37" s="280">
        <f t="shared" si="8"/>
        <v>107</v>
      </c>
      <c r="I37" s="280">
        <f t="shared" si="9"/>
        <v>90</v>
      </c>
      <c r="J37" s="280">
        <f t="shared" si="10"/>
        <v>21</v>
      </c>
      <c r="K37" s="280">
        <f t="shared" si="11"/>
        <v>1</v>
      </c>
      <c r="L37" s="280">
        <f t="shared" si="12"/>
        <v>1</v>
      </c>
      <c r="M37" s="280">
        <f t="shared" si="13"/>
        <v>0</v>
      </c>
      <c r="N37" s="280">
        <f t="shared" si="14"/>
        <v>15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3</v>
      </c>
      <c r="W37" s="280">
        <f t="shared" si="23"/>
        <v>8</v>
      </c>
      <c r="X37" s="280">
        <f t="shared" si="24"/>
        <v>90</v>
      </c>
      <c r="Y37" s="280">
        <v>0</v>
      </c>
      <c r="Z37" s="280">
        <v>0</v>
      </c>
      <c r="AA37" s="280">
        <v>0</v>
      </c>
      <c r="AB37" s="280">
        <v>0</v>
      </c>
      <c r="AC37" s="280">
        <v>90</v>
      </c>
      <c r="AD37" s="280">
        <v>0</v>
      </c>
      <c r="AE37" s="280">
        <v>0</v>
      </c>
      <c r="AF37" s="280">
        <v>0</v>
      </c>
      <c r="AG37" s="280">
        <v>0</v>
      </c>
      <c r="AH37" s="285" t="s">
        <v>643</v>
      </c>
      <c r="AI37" s="285" t="s">
        <v>643</v>
      </c>
      <c r="AJ37" s="285" t="s">
        <v>643</v>
      </c>
      <c r="AK37" s="285" t="s">
        <v>643</v>
      </c>
      <c r="AL37" s="285" t="s">
        <v>643</v>
      </c>
      <c r="AM37" s="285" t="s">
        <v>643</v>
      </c>
      <c r="AN37" s="285" t="s">
        <v>643</v>
      </c>
      <c r="AO37" s="285" t="s">
        <v>643</v>
      </c>
      <c r="AP37" s="280">
        <v>0</v>
      </c>
      <c r="AQ37" s="280">
        <v>0</v>
      </c>
      <c r="AR37" s="280">
        <f>'施設資源化量内訳'!D37</f>
        <v>355</v>
      </c>
      <c r="AS37" s="280">
        <f>'施設資源化量内訳'!E37</f>
        <v>197</v>
      </c>
      <c r="AT37" s="280">
        <f>'施設資源化量内訳'!F37</f>
        <v>1</v>
      </c>
      <c r="AU37" s="280">
        <f>'施設資源化量内訳'!G37</f>
        <v>1</v>
      </c>
      <c r="AV37" s="280">
        <f>'施設資源化量内訳'!H37</f>
        <v>107</v>
      </c>
      <c r="AW37" s="280">
        <f>'施設資源化量内訳'!I37</f>
        <v>0</v>
      </c>
      <c r="AX37" s="280">
        <f>'施設資源化量内訳'!J37</f>
        <v>21</v>
      </c>
      <c r="AY37" s="280">
        <f>'施設資源化量内訳'!K37</f>
        <v>1</v>
      </c>
      <c r="AZ37" s="280">
        <f>'施設資源化量内訳'!L37</f>
        <v>1</v>
      </c>
      <c r="BA37" s="280">
        <f>'施設資源化量内訳'!M37</f>
        <v>0</v>
      </c>
      <c r="BB37" s="280">
        <f>'施設資源化量内訳'!N37</f>
        <v>15</v>
      </c>
      <c r="BC37" s="280">
        <f>'施設資源化量内訳'!O37</f>
        <v>0</v>
      </c>
      <c r="BD37" s="280">
        <f>'施設資源化量内訳'!P37</f>
        <v>0</v>
      </c>
      <c r="BE37" s="280">
        <f>'施設資源化量内訳'!Q37</f>
        <v>0</v>
      </c>
      <c r="BF37" s="280">
        <f>'施設資源化量内訳'!R37</f>
        <v>0</v>
      </c>
      <c r="BG37" s="280">
        <f>'施設資源化量内訳'!S37</f>
        <v>0</v>
      </c>
      <c r="BH37" s="280">
        <f>'施設資源化量内訳'!T37</f>
        <v>0</v>
      </c>
      <c r="BI37" s="280">
        <f>'施設資源化量内訳'!U37</f>
        <v>0</v>
      </c>
      <c r="BJ37" s="280">
        <f>'施設資源化量内訳'!V37</f>
        <v>3</v>
      </c>
      <c r="BK37" s="280">
        <f>'施設資源化量内訳'!W37</f>
        <v>8</v>
      </c>
      <c r="BL37" s="280">
        <f t="shared" si="25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5" t="s">
        <v>643</v>
      </c>
      <c r="BW37" s="285" t="s">
        <v>643</v>
      </c>
      <c r="BX37" s="285" t="s">
        <v>643</v>
      </c>
      <c r="BY37" s="285" t="s">
        <v>643</v>
      </c>
      <c r="BZ37" s="285" t="s">
        <v>643</v>
      </c>
      <c r="CA37" s="285" t="s">
        <v>643</v>
      </c>
      <c r="CB37" s="285" t="s">
        <v>643</v>
      </c>
      <c r="CC37" s="285" t="s">
        <v>643</v>
      </c>
      <c r="CD37" s="284">
        <v>0</v>
      </c>
      <c r="CE37" s="280">
        <v>0</v>
      </c>
      <c r="CF37" s="280"/>
    </row>
    <row r="38" spans="1:84" ht="12" customHeight="1">
      <c r="A38" s="282" t="s">
        <v>193</v>
      </c>
      <c r="B38" s="283" t="s">
        <v>579</v>
      </c>
      <c r="C38" s="282" t="s">
        <v>626</v>
      </c>
      <c r="D38" s="280">
        <f t="shared" si="4"/>
        <v>340</v>
      </c>
      <c r="E38" s="280">
        <f t="shared" si="5"/>
        <v>171</v>
      </c>
      <c r="F38" s="280">
        <f t="shared" si="6"/>
        <v>0</v>
      </c>
      <c r="G38" s="280">
        <f t="shared" si="7"/>
        <v>0</v>
      </c>
      <c r="H38" s="280">
        <f t="shared" si="8"/>
        <v>88</v>
      </c>
      <c r="I38" s="280">
        <f t="shared" si="9"/>
        <v>55</v>
      </c>
      <c r="J38" s="280">
        <f t="shared" si="10"/>
        <v>15</v>
      </c>
      <c r="K38" s="280">
        <f t="shared" si="11"/>
        <v>0</v>
      </c>
      <c r="L38" s="280">
        <f t="shared" si="12"/>
        <v>0</v>
      </c>
      <c r="M38" s="280">
        <f t="shared" si="13"/>
        <v>11</v>
      </c>
      <c r="N38" s="280">
        <f t="shared" si="14"/>
        <v>0</v>
      </c>
      <c r="O38" s="280">
        <f t="shared" si="15"/>
        <v>0</v>
      </c>
      <c r="P38" s="280">
        <f t="shared" si="16"/>
        <v>0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0</v>
      </c>
      <c r="W38" s="280">
        <f t="shared" si="23"/>
        <v>0</v>
      </c>
      <c r="X38" s="280">
        <f t="shared" si="24"/>
        <v>90</v>
      </c>
      <c r="Y38" s="280">
        <v>0</v>
      </c>
      <c r="Z38" s="280">
        <v>0</v>
      </c>
      <c r="AA38" s="280">
        <v>0</v>
      </c>
      <c r="AB38" s="280">
        <v>34</v>
      </c>
      <c r="AC38" s="280">
        <v>41</v>
      </c>
      <c r="AD38" s="280">
        <v>15</v>
      </c>
      <c r="AE38" s="280">
        <v>0</v>
      </c>
      <c r="AF38" s="280">
        <v>0</v>
      </c>
      <c r="AG38" s="280">
        <v>0</v>
      </c>
      <c r="AH38" s="285" t="s">
        <v>643</v>
      </c>
      <c r="AI38" s="285" t="s">
        <v>643</v>
      </c>
      <c r="AJ38" s="285" t="s">
        <v>643</v>
      </c>
      <c r="AK38" s="285" t="s">
        <v>643</v>
      </c>
      <c r="AL38" s="285" t="s">
        <v>643</v>
      </c>
      <c r="AM38" s="285" t="s">
        <v>643</v>
      </c>
      <c r="AN38" s="285" t="s">
        <v>643</v>
      </c>
      <c r="AO38" s="285" t="s">
        <v>643</v>
      </c>
      <c r="AP38" s="280">
        <v>0</v>
      </c>
      <c r="AQ38" s="280">
        <v>0</v>
      </c>
      <c r="AR38" s="280">
        <f>'施設資源化量内訳'!D38</f>
        <v>48</v>
      </c>
      <c r="AS38" s="280">
        <f>'施設資源化量内訳'!E38</f>
        <v>0</v>
      </c>
      <c r="AT38" s="280">
        <f>'施設資源化量内訳'!F38</f>
        <v>0</v>
      </c>
      <c r="AU38" s="280">
        <f>'施設資源化量内訳'!G38</f>
        <v>0</v>
      </c>
      <c r="AV38" s="280">
        <f>'施設資源化量内訳'!H38</f>
        <v>48</v>
      </c>
      <c r="AW38" s="280">
        <f>'施設資源化量内訳'!I38</f>
        <v>0</v>
      </c>
      <c r="AX38" s="280">
        <f>'施設資源化量内訳'!J38</f>
        <v>0</v>
      </c>
      <c r="AY38" s="280">
        <f>'施設資源化量内訳'!K38</f>
        <v>0</v>
      </c>
      <c r="AZ38" s="280">
        <f>'施設資源化量内訳'!L38</f>
        <v>0</v>
      </c>
      <c r="BA38" s="280">
        <f>'施設資源化量内訳'!M38</f>
        <v>0</v>
      </c>
      <c r="BB38" s="280">
        <f>'施設資源化量内訳'!N38</f>
        <v>0</v>
      </c>
      <c r="BC38" s="280">
        <f>'施設資源化量内訳'!O38</f>
        <v>0</v>
      </c>
      <c r="BD38" s="280">
        <f>'施設資源化量内訳'!P38</f>
        <v>0</v>
      </c>
      <c r="BE38" s="280">
        <f>'施設資源化量内訳'!Q38</f>
        <v>0</v>
      </c>
      <c r="BF38" s="280">
        <f>'施設資源化量内訳'!R38</f>
        <v>0</v>
      </c>
      <c r="BG38" s="280">
        <f>'施設資源化量内訳'!S38</f>
        <v>0</v>
      </c>
      <c r="BH38" s="280">
        <f>'施設資源化量内訳'!T38</f>
        <v>0</v>
      </c>
      <c r="BI38" s="280">
        <f>'施設資源化量内訳'!U38</f>
        <v>0</v>
      </c>
      <c r="BJ38" s="280">
        <f>'施設資源化量内訳'!V38</f>
        <v>0</v>
      </c>
      <c r="BK38" s="280">
        <f>'施設資源化量内訳'!W38</f>
        <v>0</v>
      </c>
      <c r="BL38" s="280">
        <f t="shared" si="25"/>
        <v>202</v>
      </c>
      <c r="BM38" s="280">
        <v>171</v>
      </c>
      <c r="BN38" s="280">
        <v>0</v>
      </c>
      <c r="BO38" s="280">
        <v>0</v>
      </c>
      <c r="BP38" s="280">
        <v>6</v>
      </c>
      <c r="BQ38" s="280">
        <v>14</v>
      </c>
      <c r="BR38" s="280">
        <v>0</v>
      </c>
      <c r="BS38" s="280">
        <v>0</v>
      </c>
      <c r="BT38" s="280">
        <v>0</v>
      </c>
      <c r="BU38" s="280">
        <v>11</v>
      </c>
      <c r="BV38" s="285" t="s">
        <v>643</v>
      </c>
      <c r="BW38" s="285" t="s">
        <v>643</v>
      </c>
      <c r="BX38" s="285" t="s">
        <v>643</v>
      </c>
      <c r="BY38" s="285" t="s">
        <v>643</v>
      </c>
      <c r="BZ38" s="285" t="s">
        <v>643</v>
      </c>
      <c r="CA38" s="285" t="s">
        <v>643</v>
      </c>
      <c r="CB38" s="285" t="s">
        <v>643</v>
      </c>
      <c r="CC38" s="285" t="s">
        <v>643</v>
      </c>
      <c r="CD38" s="284">
        <v>0</v>
      </c>
      <c r="CE38" s="280">
        <v>0</v>
      </c>
      <c r="CF38" s="280"/>
    </row>
    <row r="39" spans="1:84" ht="12" customHeight="1">
      <c r="A39" s="282" t="s">
        <v>193</v>
      </c>
      <c r="B39" s="283" t="s">
        <v>580</v>
      </c>
      <c r="C39" s="282" t="s">
        <v>627</v>
      </c>
      <c r="D39" s="280">
        <f t="shared" si="4"/>
        <v>1071</v>
      </c>
      <c r="E39" s="280">
        <f t="shared" si="5"/>
        <v>407</v>
      </c>
      <c r="F39" s="280">
        <f t="shared" si="6"/>
        <v>3</v>
      </c>
      <c r="G39" s="280">
        <f t="shared" si="7"/>
        <v>0</v>
      </c>
      <c r="H39" s="280">
        <f t="shared" si="8"/>
        <v>344</v>
      </c>
      <c r="I39" s="280">
        <f t="shared" si="9"/>
        <v>245</v>
      </c>
      <c r="J39" s="280">
        <f t="shared" si="10"/>
        <v>69</v>
      </c>
      <c r="K39" s="280">
        <f t="shared" si="11"/>
        <v>1</v>
      </c>
      <c r="L39" s="280">
        <f t="shared" si="12"/>
        <v>0</v>
      </c>
      <c r="M39" s="280">
        <f t="shared" si="13"/>
        <v>2</v>
      </c>
      <c r="N39" s="280">
        <f t="shared" si="14"/>
        <v>0</v>
      </c>
      <c r="O39" s="280">
        <f t="shared" si="15"/>
        <v>0</v>
      </c>
      <c r="P39" s="280">
        <f t="shared" si="16"/>
        <v>0</v>
      </c>
      <c r="Q39" s="280">
        <f t="shared" si="17"/>
        <v>0</v>
      </c>
      <c r="R39" s="280">
        <f t="shared" si="18"/>
        <v>0</v>
      </c>
      <c r="S39" s="280">
        <f t="shared" si="19"/>
        <v>0</v>
      </c>
      <c r="T39" s="280">
        <f t="shared" si="20"/>
        <v>0</v>
      </c>
      <c r="U39" s="280">
        <f t="shared" si="21"/>
        <v>0</v>
      </c>
      <c r="V39" s="280">
        <f t="shared" si="22"/>
        <v>0</v>
      </c>
      <c r="W39" s="280">
        <f t="shared" si="23"/>
        <v>0</v>
      </c>
      <c r="X39" s="280">
        <f t="shared" si="24"/>
        <v>539</v>
      </c>
      <c r="Y39" s="280">
        <v>107</v>
      </c>
      <c r="Z39" s="280">
        <v>3</v>
      </c>
      <c r="AA39" s="280">
        <v>0</v>
      </c>
      <c r="AB39" s="280">
        <v>171</v>
      </c>
      <c r="AC39" s="280">
        <v>188</v>
      </c>
      <c r="AD39" s="280">
        <v>69</v>
      </c>
      <c r="AE39" s="280">
        <v>1</v>
      </c>
      <c r="AF39" s="280">
        <v>0</v>
      </c>
      <c r="AG39" s="280">
        <v>0</v>
      </c>
      <c r="AH39" s="285" t="s">
        <v>643</v>
      </c>
      <c r="AI39" s="285" t="s">
        <v>643</v>
      </c>
      <c r="AJ39" s="285" t="s">
        <v>643</v>
      </c>
      <c r="AK39" s="285" t="s">
        <v>643</v>
      </c>
      <c r="AL39" s="285" t="s">
        <v>643</v>
      </c>
      <c r="AM39" s="285" t="s">
        <v>643</v>
      </c>
      <c r="AN39" s="285" t="s">
        <v>643</v>
      </c>
      <c r="AO39" s="285" t="s">
        <v>643</v>
      </c>
      <c r="AP39" s="280">
        <v>0</v>
      </c>
      <c r="AQ39" s="280">
        <v>0</v>
      </c>
      <c r="AR39" s="280">
        <f>'施設資源化量内訳'!D39</f>
        <v>158</v>
      </c>
      <c r="AS39" s="280">
        <f>'施設資源化量内訳'!E39</f>
        <v>0</v>
      </c>
      <c r="AT39" s="280">
        <f>'施設資源化量内訳'!F39</f>
        <v>0</v>
      </c>
      <c r="AU39" s="280">
        <f>'施設資源化量内訳'!G39</f>
        <v>0</v>
      </c>
      <c r="AV39" s="280">
        <f>'施設資源化量内訳'!H39</f>
        <v>158</v>
      </c>
      <c r="AW39" s="280">
        <f>'施設資源化量内訳'!I39</f>
        <v>0</v>
      </c>
      <c r="AX39" s="280">
        <f>'施設資源化量内訳'!J39</f>
        <v>0</v>
      </c>
      <c r="AY39" s="280">
        <f>'施設資源化量内訳'!K39</f>
        <v>0</v>
      </c>
      <c r="AZ39" s="280">
        <f>'施設資源化量内訳'!L39</f>
        <v>0</v>
      </c>
      <c r="BA39" s="280">
        <f>'施設資源化量内訳'!M39</f>
        <v>0</v>
      </c>
      <c r="BB39" s="280">
        <f>'施設資源化量内訳'!N39</f>
        <v>0</v>
      </c>
      <c r="BC39" s="280">
        <f>'施設資源化量内訳'!O39</f>
        <v>0</v>
      </c>
      <c r="BD39" s="280">
        <f>'施設資源化量内訳'!P39</f>
        <v>0</v>
      </c>
      <c r="BE39" s="280">
        <f>'施設資源化量内訳'!Q39</f>
        <v>0</v>
      </c>
      <c r="BF39" s="280">
        <f>'施設資源化量内訳'!R39</f>
        <v>0</v>
      </c>
      <c r="BG39" s="280">
        <f>'施設資源化量内訳'!S39</f>
        <v>0</v>
      </c>
      <c r="BH39" s="280">
        <f>'施設資源化量内訳'!T39</f>
        <v>0</v>
      </c>
      <c r="BI39" s="280">
        <f>'施設資源化量内訳'!U39</f>
        <v>0</v>
      </c>
      <c r="BJ39" s="280">
        <f>'施設資源化量内訳'!V39</f>
        <v>0</v>
      </c>
      <c r="BK39" s="280">
        <f>'施設資源化量内訳'!W39</f>
        <v>0</v>
      </c>
      <c r="BL39" s="280">
        <f t="shared" si="25"/>
        <v>374</v>
      </c>
      <c r="BM39" s="280">
        <v>300</v>
      </c>
      <c r="BN39" s="280">
        <v>0</v>
      </c>
      <c r="BO39" s="280">
        <v>0</v>
      </c>
      <c r="BP39" s="280">
        <v>15</v>
      </c>
      <c r="BQ39" s="280">
        <v>57</v>
      </c>
      <c r="BR39" s="280">
        <v>0</v>
      </c>
      <c r="BS39" s="280">
        <v>0</v>
      </c>
      <c r="BT39" s="280">
        <v>0</v>
      </c>
      <c r="BU39" s="280">
        <v>2</v>
      </c>
      <c r="BV39" s="285" t="s">
        <v>643</v>
      </c>
      <c r="BW39" s="285" t="s">
        <v>643</v>
      </c>
      <c r="BX39" s="285" t="s">
        <v>643</v>
      </c>
      <c r="BY39" s="285" t="s">
        <v>643</v>
      </c>
      <c r="BZ39" s="285" t="s">
        <v>643</v>
      </c>
      <c r="CA39" s="285" t="s">
        <v>643</v>
      </c>
      <c r="CB39" s="285" t="s">
        <v>643</v>
      </c>
      <c r="CC39" s="285" t="s">
        <v>643</v>
      </c>
      <c r="CD39" s="284">
        <v>0</v>
      </c>
      <c r="CE39" s="280">
        <v>0</v>
      </c>
      <c r="CF39" s="280"/>
    </row>
    <row r="40" spans="1:84" ht="12" customHeight="1">
      <c r="A40" s="282" t="s">
        <v>193</v>
      </c>
      <c r="B40" s="283" t="s">
        <v>581</v>
      </c>
      <c r="C40" s="282" t="s">
        <v>628</v>
      </c>
      <c r="D40" s="280">
        <f t="shared" si="4"/>
        <v>298</v>
      </c>
      <c r="E40" s="280">
        <f t="shared" si="5"/>
        <v>131</v>
      </c>
      <c r="F40" s="280">
        <f t="shared" si="6"/>
        <v>1</v>
      </c>
      <c r="G40" s="280">
        <f t="shared" si="7"/>
        <v>1</v>
      </c>
      <c r="H40" s="280">
        <f t="shared" si="8"/>
        <v>72</v>
      </c>
      <c r="I40" s="280">
        <f t="shared" si="9"/>
        <v>60</v>
      </c>
      <c r="J40" s="280">
        <f t="shared" si="10"/>
        <v>14</v>
      </c>
      <c r="K40" s="280">
        <f t="shared" si="11"/>
        <v>1</v>
      </c>
      <c r="L40" s="280">
        <f t="shared" si="12"/>
        <v>1</v>
      </c>
      <c r="M40" s="280">
        <f t="shared" si="13"/>
        <v>10</v>
      </c>
      <c r="N40" s="280">
        <f t="shared" si="14"/>
        <v>0</v>
      </c>
      <c r="O40" s="280">
        <f t="shared" si="15"/>
        <v>0</v>
      </c>
      <c r="P40" s="280">
        <f t="shared" si="16"/>
        <v>0</v>
      </c>
      <c r="Q40" s="280">
        <f t="shared" si="17"/>
        <v>0</v>
      </c>
      <c r="R40" s="280">
        <f t="shared" si="18"/>
        <v>0</v>
      </c>
      <c r="S40" s="280">
        <f t="shared" si="19"/>
        <v>0</v>
      </c>
      <c r="T40" s="280">
        <f t="shared" si="20"/>
        <v>0</v>
      </c>
      <c r="U40" s="280">
        <f t="shared" si="21"/>
        <v>0</v>
      </c>
      <c r="V40" s="280">
        <f t="shared" si="22"/>
        <v>2</v>
      </c>
      <c r="W40" s="280">
        <f t="shared" si="23"/>
        <v>5</v>
      </c>
      <c r="X40" s="280">
        <f t="shared" si="24"/>
        <v>60</v>
      </c>
      <c r="Y40" s="280">
        <v>0</v>
      </c>
      <c r="Z40" s="280">
        <v>0</v>
      </c>
      <c r="AA40" s="280">
        <v>0</v>
      </c>
      <c r="AB40" s="280">
        <v>0</v>
      </c>
      <c r="AC40" s="280">
        <v>60</v>
      </c>
      <c r="AD40" s="280">
        <v>0</v>
      </c>
      <c r="AE40" s="280">
        <v>0</v>
      </c>
      <c r="AF40" s="280">
        <v>0</v>
      </c>
      <c r="AG40" s="280">
        <v>0</v>
      </c>
      <c r="AH40" s="285" t="s">
        <v>643</v>
      </c>
      <c r="AI40" s="285" t="s">
        <v>643</v>
      </c>
      <c r="AJ40" s="285" t="s">
        <v>643</v>
      </c>
      <c r="AK40" s="285" t="s">
        <v>643</v>
      </c>
      <c r="AL40" s="285" t="s">
        <v>643</v>
      </c>
      <c r="AM40" s="285" t="s">
        <v>643</v>
      </c>
      <c r="AN40" s="285" t="s">
        <v>643</v>
      </c>
      <c r="AO40" s="285" t="s">
        <v>643</v>
      </c>
      <c r="AP40" s="280">
        <v>0</v>
      </c>
      <c r="AQ40" s="280">
        <v>0</v>
      </c>
      <c r="AR40" s="280">
        <f>'施設資源化量内訳'!D40</f>
        <v>238</v>
      </c>
      <c r="AS40" s="280">
        <f>'施設資源化量内訳'!E40</f>
        <v>131</v>
      </c>
      <c r="AT40" s="280">
        <f>'施設資源化量内訳'!F40</f>
        <v>1</v>
      </c>
      <c r="AU40" s="280">
        <f>'施設資源化量内訳'!G40</f>
        <v>1</v>
      </c>
      <c r="AV40" s="280">
        <f>'施設資源化量内訳'!H40</f>
        <v>72</v>
      </c>
      <c r="AW40" s="280">
        <f>'施設資源化量内訳'!I40</f>
        <v>0</v>
      </c>
      <c r="AX40" s="280">
        <f>'施設資源化量内訳'!J40</f>
        <v>14</v>
      </c>
      <c r="AY40" s="280">
        <f>'施設資源化量内訳'!K40</f>
        <v>1</v>
      </c>
      <c r="AZ40" s="280">
        <f>'施設資源化量内訳'!L40</f>
        <v>1</v>
      </c>
      <c r="BA40" s="280">
        <f>'施設資源化量内訳'!M40</f>
        <v>10</v>
      </c>
      <c r="BB40" s="280">
        <f>'施設資源化量内訳'!N40</f>
        <v>0</v>
      </c>
      <c r="BC40" s="280">
        <f>'施設資源化量内訳'!O40</f>
        <v>0</v>
      </c>
      <c r="BD40" s="280">
        <f>'施設資源化量内訳'!P40</f>
        <v>0</v>
      </c>
      <c r="BE40" s="280">
        <f>'施設資源化量内訳'!Q40</f>
        <v>0</v>
      </c>
      <c r="BF40" s="280">
        <f>'施設資源化量内訳'!R40</f>
        <v>0</v>
      </c>
      <c r="BG40" s="280">
        <f>'施設資源化量内訳'!S40</f>
        <v>0</v>
      </c>
      <c r="BH40" s="280">
        <f>'施設資源化量内訳'!T40</f>
        <v>0</v>
      </c>
      <c r="BI40" s="280">
        <f>'施設資源化量内訳'!U40</f>
        <v>0</v>
      </c>
      <c r="BJ40" s="280">
        <f>'施設資源化量内訳'!V40</f>
        <v>2</v>
      </c>
      <c r="BK40" s="280">
        <f>'施設資源化量内訳'!W40</f>
        <v>5</v>
      </c>
      <c r="BL40" s="280">
        <f t="shared" si="25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5" t="s">
        <v>643</v>
      </c>
      <c r="BW40" s="285" t="s">
        <v>643</v>
      </c>
      <c r="BX40" s="285" t="s">
        <v>643</v>
      </c>
      <c r="BY40" s="285" t="s">
        <v>643</v>
      </c>
      <c r="BZ40" s="285" t="s">
        <v>643</v>
      </c>
      <c r="CA40" s="285" t="s">
        <v>643</v>
      </c>
      <c r="CB40" s="285" t="s">
        <v>643</v>
      </c>
      <c r="CC40" s="285" t="s">
        <v>643</v>
      </c>
      <c r="CD40" s="284">
        <v>0</v>
      </c>
      <c r="CE40" s="280">
        <v>0</v>
      </c>
      <c r="CF40" s="280"/>
    </row>
    <row r="41" spans="1:84" ht="12" customHeight="1">
      <c r="A41" s="282" t="s">
        <v>193</v>
      </c>
      <c r="B41" s="283" t="s">
        <v>582</v>
      </c>
      <c r="C41" s="282" t="s">
        <v>629</v>
      </c>
      <c r="D41" s="280">
        <f t="shared" si="4"/>
        <v>238</v>
      </c>
      <c r="E41" s="280">
        <f t="shared" si="5"/>
        <v>67</v>
      </c>
      <c r="F41" s="280">
        <f t="shared" si="6"/>
        <v>0</v>
      </c>
      <c r="G41" s="280">
        <f t="shared" si="7"/>
        <v>0</v>
      </c>
      <c r="H41" s="280">
        <f t="shared" si="8"/>
        <v>35</v>
      </c>
      <c r="I41" s="280">
        <f t="shared" si="9"/>
        <v>120</v>
      </c>
      <c r="J41" s="280">
        <f t="shared" si="10"/>
        <v>16</v>
      </c>
      <c r="K41" s="280">
        <f t="shared" si="11"/>
        <v>0</v>
      </c>
      <c r="L41" s="280">
        <f t="shared" si="12"/>
        <v>0</v>
      </c>
      <c r="M41" s="280">
        <f t="shared" si="13"/>
        <v>0</v>
      </c>
      <c r="N41" s="280">
        <f t="shared" si="14"/>
        <v>0</v>
      </c>
      <c r="O41" s="280">
        <f t="shared" si="15"/>
        <v>0</v>
      </c>
      <c r="P41" s="280">
        <f t="shared" si="16"/>
        <v>0</v>
      </c>
      <c r="Q41" s="280">
        <f t="shared" si="17"/>
        <v>0</v>
      </c>
      <c r="R41" s="280">
        <f t="shared" si="18"/>
        <v>0</v>
      </c>
      <c r="S41" s="280">
        <f t="shared" si="19"/>
        <v>0</v>
      </c>
      <c r="T41" s="280">
        <f t="shared" si="20"/>
        <v>0</v>
      </c>
      <c r="U41" s="280">
        <f t="shared" si="21"/>
        <v>0</v>
      </c>
      <c r="V41" s="280">
        <f t="shared" si="22"/>
        <v>0</v>
      </c>
      <c r="W41" s="280">
        <f t="shared" si="23"/>
        <v>0</v>
      </c>
      <c r="X41" s="280">
        <f t="shared" si="24"/>
        <v>120</v>
      </c>
      <c r="Y41" s="280">
        <v>0</v>
      </c>
      <c r="Z41" s="280">
        <v>0</v>
      </c>
      <c r="AA41" s="280">
        <v>0</v>
      </c>
      <c r="AB41" s="280">
        <v>0</v>
      </c>
      <c r="AC41" s="280">
        <v>120</v>
      </c>
      <c r="AD41" s="280">
        <v>0</v>
      </c>
      <c r="AE41" s="280">
        <v>0</v>
      </c>
      <c r="AF41" s="280">
        <v>0</v>
      </c>
      <c r="AG41" s="280">
        <v>0</v>
      </c>
      <c r="AH41" s="285" t="s">
        <v>643</v>
      </c>
      <c r="AI41" s="285" t="s">
        <v>643</v>
      </c>
      <c r="AJ41" s="285" t="s">
        <v>643</v>
      </c>
      <c r="AK41" s="285" t="s">
        <v>643</v>
      </c>
      <c r="AL41" s="285" t="s">
        <v>643</v>
      </c>
      <c r="AM41" s="285" t="s">
        <v>643</v>
      </c>
      <c r="AN41" s="285" t="s">
        <v>643</v>
      </c>
      <c r="AO41" s="285" t="s">
        <v>643</v>
      </c>
      <c r="AP41" s="280">
        <v>0</v>
      </c>
      <c r="AQ41" s="280">
        <v>0</v>
      </c>
      <c r="AR41" s="280">
        <f>'施設資源化量内訳'!D41</f>
        <v>118</v>
      </c>
      <c r="AS41" s="280">
        <f>'施設資源化量内訳'!E41</f>
        <v>67</v>
      </c>
      <c r="AT41" s="280">
        <f>'施設資源化量内訳'!F41</f>
        <v>0</v>
      </c>
      <c r="AU41" s="280">
        <f>'施設資源化量内訳'!G41</f>
        <v>0</v>
      </c>
      <c r="AV41" s="280">
        <f>'施設資源化量内訳'!H41</f>
        <v>35</v>
      </c>
      <c r="AW41" s="280">
        <f>'施設資源化量内訳'!I41</f>
        <v>0</v>
      </c>
      <c r="AX41" s="280">
        <f>'施設資源化量内訳'!J41</f>
        <v>16</v>
      </c>
      <c r="AY41" s="280">
        <f>'施設資源化量内訳'!K41</f>
        <v>0</v>
      </c>
      <c r="AZ41" s="280">
        <f>'施設資源化量内訳'!L41</f>
        <v>0</v>
      </c>
      <c r="BA41" s="280">
        <f>'施設資源化量内訳'!M41</f>
        <v>0</v>
      </c>
      <c r="BB41" s="280">
        <f>'施設資源化量内訳'!N41</f>
        <v>0</v>
      </c>
      <c r="BC41" s="280">
        <f>'施設資源化量内訳'!O41</f>
        <v>0</v>
      </c>
      <c r="BD41" s="280">
        <f>'施設資源化量内訳'!P41</f>
        <v>0</v>
      </c>
      <c r="BE41" s="280">
        <f>'施設資源化量内訳'!Q41</f>
        <v>0</v>
      </c>
      <c r="BF41" s="280">
        <f>'施設資源化量内訳'!R41</f>
        <v>0</v>
      </c>
      <c r="BG41" s="280">
        <f>'施設資源化量内訳'!S41</f>
        <v>0</v>
      </c>
      <c r="BH41" s="280">
        <f>'施設資源化量内訳'!T41</f>
        <v>0</v>
      </c>
      <c r="BI41" s="280">
        <f>'施設資源化量内訳'!U41</f>
        <v>0</v>
      </c>
      <c r="BJ41" s="280">
        <f>'施設資源化量内訳'!V41</f>
        <v>0</v>
      </c>
      <c r="BK41" s="280">
        <f>'施設資源化量内訳'!W41</f>
        <v>0</v>
      </c>
      <c r="BL41" s="280">
        <f t="shared" si="25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5" t="s">
        <v>643</v>
      </c>
      <c r="BW41" s="285" t="s">
        <v>643</v>
      </c>
      <c r="BX41" s="285" t="s">
        <v>643</v>
      </c>
      <c r="BY41" s="285" t="s">
        <v>643</v>
      </c>
      <c r="BZ41" s="285" t="s">
        <v>643</v>
      </c>
      <c r="CA41" s="285" t="s">
        <v>643</v>
      </c>
      <c r="CB41" s="285" t="s">
        <v>643</v>
      </c>
      <c r="CC41" s="285" t="s">
        <v>643</v>
      </c>
      <c r="CD41" s="284">
        <v>0</v>
      </c>
      <c r="CE41" s="280">
        <v>0</v>
      </c>
      <c r="CF41" s="280"/>
    </row>
    <row r="42" spans="1:84" ht="12" customHeight="1">
      <c r="A42" s="282" t="s">
        <v>193</v>
      </c>
      <c r="B42" s="283" t="s">
        <v>583</v>
      </c>
      <c r="C42" s="282" t="s">
        <v>630</v>
      </c>
      <c r="D42" s="280">
        <f t="shared" si="4"/>
        <v>498</v>
      </c>
      <c r="E42" s="280">
        <f t="shared" si="5"/>
        <v>256</v>
      </c>
      <c r="F42" s="280">
        <f t="shared" si="6"/>
        <v>1</v>
      </c>
      <c r="G42" s="280">
        <f t="shared" si="7"/>
        <v>3</v>
      </c>
      <c r="H42" s="280">
        <f t="shared" si="8"/>
        <v>82</v>
      </c>
      <c r="I42" s="280">
        <f t="shared" si="9"/>
        <v>130</v>
      </c>
      <c r="J42" s="280">
        <f t="shared" si="10"/>
        <v>14</v>
      </c>
      <c r="K42" s="280">
        <f t="shared" si="11"/>
        <v>1</v>
      </c>
      <c r="L42" s="280">
        <f t="shared" si="12"/>
        <v>5</v>
      </c>
      <c r="M42" s="280">
        <f t="shared" si="13"/>
        <v>6</v>
      </c>
      <c r="N42" s="280">
        <f t="shared" si="14"/>
        <v>0</v>
      </c>
      <c r="O42" s="280">
        <f t="shared" si="15"/>
        <v>0</v>
      </c>
      <c r="P42" s="280">
        <f t="shared" si="16"/>
        <v>0</v>
      </c>
      <c r="Q42" s="280">
        <f t="shared" si="17"/>
        <v>0</v>
      </c>
      <c r="R42" s="280">
        <f t="shared" si="18"/>
        <v>0</v>
      </c>
      <c r="S42" s="280">
        <f t="shared" si="19"/>
        <v>0</v>
      </c>
      <c r="T42" s="280">
        <f t="shared" si="20"/>
        <v>0</v>
      </c>
      <c r="U42" s="280">
        <f t="shared" si="21"/>
        <v>0</v>
      </c>
      <c r="V42" s="280">
        <f t="shared" si="22"/>
        <v>0</v>
      </c>
      <c r="W42" s="280">
        <f t="shared" si="23"/>
        <v>0</v>
      </c>
      <c r="X42" s="280">
        <f t="shared" si="24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5" t="s">
        <v>643</v>
      </c>
      <c r="AI42" s="285" t="s">
        <v>643</v>
      </c>
      <c r="AJ42" s="285" t="s">
        <v>643</v>
      </c>
      <c r="AK42" s="285" t="s">
        <v>643</v>
      </c>
      <c r="AL42" s="285" t="s">
        <v>643</v>
      </c>
      <c r="AM42" s="285" t="s">
        <v>643</v>
      </c>
      <c r="AN42" s="285" t="s">
        <v>643</v>
      </c>
      <c r="AO42" s="285" t="s">
        <v>643</v>
      </c>
      <c r="AP42" s="280">
        <v>0</v>
      </c>
      <c r="AQ42" s="280">
        <v>0</v>
      </c>
      <c r="AR42" s="280">
        <f>'施設資源化量内訳'!D42</f>
        <v>294</v>
      </c>
      <c r="AS42" s="280">
        <f>'施設資源化量内訳'!E42</f>
        <v>116</v>
      </c>
      <c r="AT42" s="280">
        <f>'施設資源化量内訳'!F42</f>
        <v>1</v>
      </c>
      <c r="AU42" s="280">
        <f>'施設資源化量内訳'!G42</f>
        <v>3</v>
      </c>
      <c r="AV42" s="280">
        <f>'施設資源化量内訳'!H42</f>
        <v>57</v>
      </c>
      <c r="AW42" s="280">
        <f>'施設資源化量内訳'!I42</f>
        <v>98</v>
      </c>
      <c r="AX42" s="280">
        <f>'施設資源化量内訳'!J42</f>
        <v>7</v>
      </c>
      <c r="AY42" s="280">
        <f>'施設資源化量内訳'!K42</f>
        <v>1</v>
      </c>
      <c r="AZ42" s="280">
        <f>'施設資源化量内訳'!L42</f>
        <v>5</v>
      </c>
      <c r="BA42" s="280">
        <f>'施設資源化量内訳'!M42</f>
        <v>6</v>
      </c>
      <c r="BB42" s="280">
        <f>'施設資源化量内訳'!N42</f>
        <v>0</v>
      </c>
      <c r="BC42" s="280">
        <f>'施設資源化量内訳'!O42</f>
        <v>0</v>
      </c>
      <c r="BD42" s="280">
        <f>'施設資源化量内訳'!P42</f>
        <v>0</v>
      </c>
      <c r="BE42" s="280">
        <f>'施設資源化量内訳'!Q42</f>
        <v>0</v>
      </c>
      <c r="BF42" s="280">
        <f>'施設資源化量内訳'!R42</f>
        <v>0</v>
      </c>
      <c r="BG42" s="280">
        <f>'施設資源化量内訳'!S42</f>
        <v>0</v>
      </c>
      <c r="BH42" s="280">
        <f>'施設資源化量内訳'!T42</f>
        <v>0</v>
      </c>
      <c r="BI42" s="280">
        <f>'施設資源化量内訳'!U42</f>
        <v>0</v>
      </c>
      <c r="BJ42" s="280">
        <f>'施設資源化量内訳'!V42</f>
        <v>0</v>
      </c>
      <c r="BK42" s="280">
        <f>'施設資源化量内訳'!W42</f>
        <v>0</v>
      </c>
      <c r="BL42" s="280">
        <f t="shared" si="25"/>
        <v>204</v>
      </c>
      <c r="BM42" s="280">
        <v>140</v>
      </c>
      <c r="BN42" s="280">
        <v>0</v>
      </c>
      <c r="BO42" s="280">
        <v>0</v>
      </c>
      <c r="BP42" s="280">
        <v>25</v>
      </c>
      <c r="BQ42" s="280">
        <v>32</v>
      </c>
      <c r="BR42" s="280">
        <v>7</v>
      </c>
      <c r="BS42" s="280">
        <v>0</v>
      </c>
      <c r="BT42" s="280">
        <v>0</v>
      </c>
      <c r="BU42" s="280">
        <v>0</v>
      </c>
      <c r="BV42" s="285" t="s">
        <v>643</v>
      </c>
      <c r="BW42" s="285" t="s">
        <v>643</v>
      </c>
      <c r="BX42" s="285" t="s">
        <v>643</v>
      </c>
      <c r="BY42" s="285" t="s">
        <v>643</v>
      </c>
      <c r="BZ42" s="285" t="s">
        <v>643</v>
      </c>
      <c r="CA42" s="285" t="s">
        <v>643</v>
      </c>
      <c r="CB42" s="285" t="s">
        <v>643</v>
      </c>
      <c r="CC42" s="285" t="s">
        <v>643</v>
      </c>
      <c r="CD42" s="284">
        <v>0</v>
      </c>
      <c r="CE42" s="280">
        <v>0</v>
      </c>
      <c r="CF42" s="280" t="s">
        <v>644</v>
      </c>
    </row>
    <row r="43" spans="1:84" ht="12" customHeight="1">
      <c r="A43" s="282" t="s">
        <v>193</v>
      </c>
      <c r="B43" s="283" t="s">
        <v>584</v>
      </c>
      <c r="C43" s="282" t="s">
        <v>631</v>
      </c>
      <c r="D43" s="280">
        <f t="shared" si="4"/>
        <v>1807</v>
      </c>
      <c r="E43" s="280">
        <f t="shared" si="5"/>
        <v>589</v>
      </c>
      <c r="F43" s="280">
        <f t="shared" si="6"/>
        <v>3</v>
      </c>
      <c r="G43" s="280">
        <f t="shared" si="7"/>
        <v>0</v>
      </c>
      <c r="H43" s="280">
        <f t="shared" si="8"/>
        <v>182</v>
      </c>
      <c r="I43" s="280">
        <f t="shared" si="9"/>
        <v>187</v>
      </c>
      <c r="J43" s="280">
        <f t="shared" si="10"/>
        <v>47</v>
      </c>
      <c r="K43" s="280">
        <f t="shared" si="11"/>
        <v>11</v>
      </c>
      <c r="L43" s="280">
        <f t="shared" si="12"/>
        <v>22</v>
      </c>
      <c r="M43" s="280">
        <f t="shared" si="13"/>
        <v>67</v>
      </c>
      <c r="N43" s="280">
        <f t="shared" si="14"/>
        <v>0</v>
      </c>
      <c r="O43" s="280">
        <f t="shared" si="15"/>
        <v>0</v>
      </c>
      <c r="P43" s="280">
        <f t="shared" si="16"/>
        <v>0</v>
      </c>
      <c r="Q43" s="280">
        <f t="shared" si="17"/>
        <v>0</v>
      </c>
      <c r="R43" s="280">
        <f t="shared" si="18"/>
        <v>0</v>
      </c>
      <c r="S43" s="280">
        <f t="shared" si="19"/>
        <v>0</v>
      </c>
      <c r="T43" s="280">
        <f t="shared" si="20"/>
        <v>0</v>
      </c>
      <c r="U43" s="280">
        <f t="shared" si="21"/>
        <v>0</v>
      </c>
      <c r="V43" s="280">
        <f t="shared" si="22"/>
        <v>0</v>
      </c>
      <c r="W43" s="280">
        <f t="shared" si="23"/>
        <v>699</v>
      </c>
      <c r="X43" s="280">
        <f t="shared" si="24"/>
        <v>1133</v>
      </c>
      <c r="Y43" s="280">
        <v>589</v>
      </c>
      <c r="Z43" s="280">
        <v>3</v>
      </c>
      <c r="AA43" s="280">
        <v>0</v>
      </c>
      <c r="AB43" s="280">
        <v>182</v>
      </c>
      <c r="AC43" s="280">
        <v>187</v>
      </c>
      <c r="AD43" s="280">
        <v>47</v>
      </c>
      <c r="AE43" s="280">
        <v>11</v>
      </c>
      <c r="AF43" s="280">
        <v>22</v>
      </c>
      <c r="AG43" s="280">
        <v>67</v>
      </c>
      <c r="AH43" s="285" t="s">
        <v>643</v>
      </c>
      <c r="AI43" s="285" t="s">
        <v>643</v>
      </c>
      <c r="AJ43" s="285" t="s">
        <v>643</v>
      </c>
      <c r="AK43" s="285" t="s">
        <v>643</v>
      </c>
      <c r="AL43" s="285" t="s">
        <v>643</v>
      </c>
      <c r="AM43" s="285" t="s">
        <v>643</v>
      </c>
      <c r="AN43" s="285" t="s">
        <v>643</v>
      </c>
      <c r="AO43" s="285" t="s">
        <v>643</v>
      </c>
      <c r="AP43" s="280">
        <v>0</v>
      </c>
      <c r="AQ43" s="280">
        <v>25</v>
      </c>
      <c r="AR43" s="280">
        <f>'施設資源化量内訳'!D43</f>
        <v>674</v>
      </c>
      <c r="AS43" s="280">
        <f>'施設資源化量内訳'!E43</f>
        <v>0</v>
      </c>
      <c r="AT43" s="280">
        <f>'施設資源化量内訳'!F43</f>
        <v>0</v>
      </c>
      <c r="AU43" s="280">
        <f>'施設資源化量内訳'!G43</f>
        <v>0</v>
      </c>
      <c r="AV43" s="280">
        <f>'施設資源化量内訳'!H43</f>
        <v>0</v>
      </c>
      <c r="AW43" s="280">
        <f>'施設資源化量内訳'!I43</f>
        <v>0</v>
      </c>
      <c r="AX43" s="280">
        <f>'施設資源化量内訳'!J43</f>
        <v>0</v>
      </c>
      <c r="AY43" s="280">
        <f>'施設資源化量内訳'!K43</f>
        <v>0</v>
      </c>
      <c r="AZ43" s="280">
        <f>'施設資源化量内訳'!L43</f>
        <v>0</v>
      </c>
      <c r="BA43" s="280">
        <f>'施設資源化量内訳'!M43</f>
        <v>0</v>
      </c>
      <c r="BB43" s="280">
        <f>'施設資源化量内訳'!N43</f>
        <v>0</v>
      </c>
      <c r="BC43" s="280">
        <f>'施設資源化量内訳'!O43</f>
        <v>0</v>
      </c>
      <c r="BD43" s="280">
        <f>'施設資源化量内訳'!P43</f>
        <v>0</v>
      </c>
      <c r="BE43" s="280">
        <f>'施設資源化量内訳'!Q43</f>
        <v>0</v>
      </c>
      <c r="BF43" s="280">
        <f>'施設資源化量内訳'!R43</f>
        <v>0</v>
      </c>
      <c r="BG43" s="280">
        <f>'施設資源化量内訳'!S43</f>
        <v>0</v>
      </c>
      <c r="BH43" s="280">
        <f>'施設資源化量内訳'!T43</f>
        <v>0</v>
      </c>
      <c r="BI43" s="280">
        <f>'施設資源化量内訳'!U43</f>
        <v>0</v>
      </c>
      <c r="BJ43" s="280">
        <f>'施設資源化量内訳'!V43</f>
        <v>0</v>
      </c>
      <c r="BK43" s="280">
        <f>'施設資源化量内訳'!W43</f>
        <v>674</v>
      </c>
      <c r="BL43" s="280">
        <f t="shared" si="25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v>0</v>
      </c>
      <c r="BV43" s="285" t="s">
        <v>643</v>
      </c>
      <c r="BW43" s="285" t="s">
        <v>643</v>
      </c>
      <c r="BX43" s="285" t="s">
        <v>643</v>
      </c>
      <c r="BY43" s="285" t="s">
        <v>643</v>
      </c>
      <c r="BZ43" s="285" t="s">
        <v>643</v>
      </c>
      <c r="CA43" s="285" t="s">
        <v>643</v>
      </c>
      <c r="CB43" s="285" t="s">
        <v>643</v>
      </c>
      <c r="CC43" s="285" t="s">
        <v>643</v>
      </c>
      <c r="CD43" s="284">
        <v>0</v>
      </c>
      <c r="CE43" s="280">
        <v>0</v>
      </c>
      <c r="CF43" s="280"/>
    </row>
    <row r="44" spans="1:84" ht="12" customHeight="1">
      <c r="A44" s="282" t="s">
        <v>193</v>
      </c>
      <c r="B44" s="283" t="s">
        <v>585</v>
      </c>
      <c r="C44" s="282" t="s">
        <v>632</v>
      </c>
      <c r="D44" s="280">
        <f t="shared" si="4"/>
        <v>233</v>
      </c>
      <c r="E44" s="280">
        <f t="shared" si="5"/>
        <v>120</v>
      </c>
      <c r="F44" s="280">
        <f t="shared" si="6"/>
        <v>0</v>
      </c>
      <c r="G44" s="280">
        <f t="shared" si="7"/>
        <v>0</v>
      </c>
      <c r="H44" s="280">
        <f t="shared" si="8"/>
        <v>24</v>
      </c>
      <c r="I44" s="280">
        <f t="shared" si="9"/>
        <v>40</v>
      </c>
      <c r="J44" s="280">
        <f t="shared" si="10"/>
        <v>13</v>
      </c>
      <c r="K44" s="280">
        <f t="shared" si="11"/>
        <v>0</v>
      </c>
      <c r="L44" s="280">
        <f t="shared" si="12"/>
        <v>17</v>
      </c>
      <c r="M44" s="280">
        <f t="shared" si="13"/>
        <v>17</v>
      </c>
      <c r="N44" s="280">
        <f t="shared" si="14"/>
        <v>0</v>
      </c>
      <c r="O44" s="280">
        <f t="shared" si="15"/>
        <v>0</v>
      </c>
      <c r="P44" s="280">
        <f t="shared" si="16"/>
        <v>0</v>
      </c>
      <c r="Q44" s="280">
        <f t="shared" si="17"/>
        <v>0</v>
      </c>
      <c r="R44" s="280">
        <f t="shared" si="18"/>
        <v>0</v>
      </c>
      <c r="S44" s="280">
        <f t="shared" si="19"/>
        <v>0</v>
      </c>
      <c r="T44" s="280">
        <f t="shared" si="20"/>
        <v>0</v>
      </c>
      <c r="U44" s="280">
        <f t="shared" si="21"/>
        <v>0</v>
      </c>
      <c r="V44" s="280">
        <f t="shared" si="22"/>
        <v>0</v>
      </c>
      <c r="W44" s="280">
        <f t="shared" si="23"/>
        <v>2</v>
      </c>
      <c r="X44" s="280">
        <f t="shared" si="24"/>
        <v>139</v>
      </c>
      <c r="Y44" s="280">
        <v>120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v>0</v>
      </c>
      <c r="AG44" s="280">
        <v>17</v>
      </c>
      <c r="AH44" s="285" t="s">
        <v>643</v>
      </c>
      <c r="AI44" s="285" t="s">
        <v>643</v>
      </c>
      <c r="AJ44" s="285" t="s">
        <v>643</v>
      </c>
      <c r="AK44" s="285" t="s">
        <v>643</v>
      </c>
      <c r="AL44" s="285" t="s">
        <v>643</v>
      </c>
      <c r="AM44" s="285" t="s">
        <v>643</v>
      </c>
      <c r="AN44" s="285" t="s">
        <v>643</v>
      </c>
      <c r="AO44" s="285" t="s">
        <v>643</v>
      </c>
      <c r="AP44" s="280">
        <v>0</v>
      </c>
      <c r="AQ44" s="280">
        <v>2</v>
      </c>
      <c r="AR44" s="280">
        <f>'施設資源化量内訳'!D44</f>
        <v>94</v>
      </c>
      <c r="AS44" s="280">
        <f>'施設資源化量内訳'!E44</f>
        <v>0</v>
      </c>
      <c r="AT44" s="280">
        <f>'施設資源化量内訳'!F44</f>
        <v>0</v>
      </c>
      <c r="AU44" s="280">
        <f>'施設資源化量内訳'!G44</f>
        <v>0</v>
      </c>
      <c r="AV44" s="280">
        <f>'施設資源化量内訳'!H44</f>
        <v>24</v>
      </c>
      <c r="AW44" s="280">
        <f>'施設資源化量内訳'!I44</f>
        <v>40</v>
      </c>
      <c r="AX44" s="280">
        <f>'施設資源化量内訳'!J44</f>
        <v>13</v>
      </c>
      <c r="AY44" s="280">
        <f>'施設資源化量内訳'!K44</f>
        <v>0</v>
      </c>
      <c r="AZ44" s="280">
        <f>'施設資源化量内訳'!L44</f>
        <v>17</v>
      </c>
      <c r="BA44" s="280">
        <f>'施設資源化量内訳'!M44</f>
        <v>0</v>
      </c>
      <c r="BB44" s="280">
        <f>'施設資源化量内訳'!N44</f>
        <v>0</v>
      </c>
      <c r="BC44" s="280">
        <f>'施設資源化量内訳'!O44</f>
        <v>0</v>
      </c>
      <c r="BD44" s="280">
        <f>'施設資源化量内訳'!P44</f>
        <v>0</v>
      </c>
      <c r="BE44" s="280">
        <f>'施設資源化量内訳'!Q44</f>
        <v>0</v>
      </c>
      <c r="BF44" s="280">
        <f>'施設資源化量内訳'!R44</f>
        <v>0</v>
      </c>
      <c r="BG44" s="280">
        <f>'施設資源化量内訳'!S44</f>
        <v>0</v>
      </c>
      <c r="BH44" s="280">
        <f>'施設資源化量内訳'!T44</f>
        <v>0</v>
      </c>
      <c r="BI44" s="280">
        <f>'施設資源化量内訳'!U44</f>
        <v>0</v>
      </c>
      <c r="BJ44" s="280">
        <f>'施設資源化量内訳'!V44</f>
        <v>0</v>
      </c>
      <c r="BK44" s="280">
        <f>'施設資源化量内訳'!W44</f>
        <v>0</v>
      </c>
      <c r="BL44" s="280">
        <f t="shared" si="25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v>0</v>
      </c>
      <c r="BV44" s="285" t="s">
        <v>643</v>
      </c>
      <c r="BW44" s="285" t="s">
        <v>643</v>
      </c>
      <c r="BX44" s="285" t="s">
        <v>643</v>
      </c>
      <c r="BY44" s="285" t="s">
        <v>643</v>
      </c>
      <c r="BZ44" s="285" t="s">
        <v>643</v>
      </c>
      <c r="CA44" s="285" t="s">
        <v>643</v>
      </c>
      <c r="CB44" s="285" t="s">
        <v>643</v>
      </c>
      <c r="CC44" s="285" t="s">
        <v>643</v>
      </c>
      <c r="CD44" s="284">
        <v>0</v>
      </c>
      <c r="CE44" s="280">
        <v>0</v>
      </c>
      <c r="CF44" s="280"/>
    </row>
    <row r="45" spans="1:84" ht="12" customHeight="1">
      <c r="A45" s="282" t="s">
        <v>193</v>
      </c>
      <c r="B45" s="283" t="s">
        <v>586</v>
      </c>
      <c r="C45" s="282" t="s">
        <v>633</v>
      </c>
      <c r="D45" s="280">
        <f t="shared" si="4"/>
        <v>545</v>
      </c>
      <c r="E45" s="280">
        <f t="shared" si="5"/>
        <v>270</v>
      </c>
      <c r="F45" s="280">
        <f t="shared" si="6"/>
        <v>0</v>
      </c>
      <c r="G45" s="280">
        <f t="shared" si="7"/>
        <v>0</v>
      </c>
      <c r="H45" s="280">
        <f t="shared" si="8"/>
        <v>47</v>
      </c>
      <c r="I45" s="280">
        <f t="shared" si="9"/>
        <v>89</v>
      </c>
      <c r="J45" s="280">
        <f t="shared" si="10"/>
        <v>57</v>
      </c>
      <c r="K45" s="280">
        <f t="shared" si="11"/>
        <v>0</v>
      </c>
      <c r="L45" s="280">
        <f t="shared" si="12"/>
        <v>11</v>
      </c>
      <c r="M45" s="280">
        <f t="shared" si="13"/>
        <v>7</v>
      </c>
      <c r="N45" s="280">
        <f t="shared" si="14"/>
        <v>9</v>
      </c>
      <c r="O45" s="280">
        <f t="shared" si="15"/>
        <v>0</v>
      </c>
      <c r="P45" s="280">
        <f t="shared" si="16"/>
        <v>0</v>
      </c>
      <c r="Q45" s="280">
        <f t="shared" si="17"/>
        <v>0</v>
      </c>
      <c r="R45" s="280">
        <f t="shared" si="18"/>
        <v>0</v>
      </c>
      <c r="S45" s="280">
        <f t="shared" si="19"/>
        <v>55</v>
      </c>
      <c r="T45" s="280">
        <f t="shared" si="20"/>
        <v>0</v>
      </c>
      <c r="U45" s="280">
        <f t="shared" si="21"/>
        <v>0</v>
      </c>
      <c r="V45" s="280">
        <f t="shared" si="22"/>
        <v>0</v>
      </c>
      <c r="W45" s="280">
        <f t="shared" si="23"/>
        <v>0</v>
      </c>
      <c r="X45" s="280">
        <f t="shared" si="24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5" t="s">
        <v>643</v>
      </c>
      <c r="AI45" s="285" t="s">
        <v>643</v>
      </c>
      <c r="AJ45" s="285" t="s">
        <v>643</v>
      </c>
      <c r="AK45" s="285" t="s">
        <v>643</v>
      </c>
      <c r="AL45" s="285" t="s">
        <v>643</v>
      </c>
      <c r="AM45" s="285" t="s">
        <v>643</v>
      </c>
      <c r="AN45" s="285" t="s">
        <v>643</v>
      </c>
      <c r="AO45" s="285" t="s">
        <v>643</v>
      </c>
      <c r="AP45" s="280">
        <v>0</v>
      </c>
      <c r="AQ45" s="280">
        <v>0</v>
      </c>
      <c r="AR45" s="280">
        <f>'施設資源化量内訳'!D45</f>
        <v>310</v>
      </c>
      <c r="AS45" s="280">
        <f>'施設資源化量内訳'!E45</f>
        <v>145</v>
      </c>
      <c r="AT45" s="280">
        <f>'施設資源化量内訳'!F45</f>
        <v>0</v>
      </c>
      <c r="AU45" s="280">
        <f>'施設資源化量内訳'!G45</f>
        <v>0</v>
      </c>
      <c r="AV45" s="280">
        <f>'施設資源化量内訳'!H45</f>
        <v>44</v>
      </c>
      <c r="AW45" s="280">
        <f>'施設資源化量内訳'!I45</f>
        <v>0</v>
      </c>
      <c r="AX45" s="280">
        <f>'施設資源化量内訳'!J45</f>
        <v>46</v>
      </c>
      <c r="AY45" s="280">
        <f>'施設資源化量内訳'!K45</f>
        <v>0</v>
      </c>
      <c r="AZ45" s="280">
        <f>'施設資源化量内訳'!L45</f>
        <v>11</v>
      </c>
      <c r="BA45" s="280">
        <f>'施設資源化量内訳'!M45</f>
        <v>0</v>
      </c>
      <c r="BB45" s="280">
        <f>'施設資源化量内訳'!N45</f>
        <v>9</v>
      </c>
      <c r="BC45" s="280">
        <f>'施設資源化量内訳'!O45</f>
        <v>0</v>
      </c>
      <c r="BD45" s="280">
        <f>'施設資源化量内訳'!P45</f>
        <v>0</v>
      </c>
      <c r="BE45" s="280">
        <f>'施設資源化量内訳'!Q45</f>
        <v>0</v>
      </c>
      <c r="BF45" s="280">
        <f>'施設資源化量内訳'!R45</f>
        <v>0</v>
      </c>
      <c r="BG45" s="280">
        <f>'施設資源化量内訳'!S45</f>
        <v>55</v>
      </c>
      <c r="BH45" s="280">
        <f>'施設資源化量内訳'!T45</f>
        <v>0</v>
      </c>
      <c r="BI45" s="280">
        <f>'施設資源化量内訳'!U45</f>
        <v>0</v>
      </c>
      <c r="BJ45" s="280">
        <f>'施設資源化量内訳'!V45</f>
        <v>0</v>
      </c>
      <c r="BK45" s="280">
        <f>'施設資源化量内訳'!W45</f>
        <v>0</v>
      </c>
      <c r="BL45" s="280">
        <f t="shared" si="25"/>
        <v>235</v>
      </c>
      <c r="BM45" s="280">
        <v>125</v>
      </c>
      <c r="BN45" s="280">
        <v>0</v>
      </c>
      <c r="BO45" s="280">
        <v>0</v>
      </c>
      <c r="BP45" s="280">
        <v>3</v>
      </c>
      <c r="BQ45" s="280">
        <v>89</v>
      </c>
      <c r="BR45" s="280">
        <v>11</v>
      </c>
      <c r="BS45" s="280">
        <v>0</v>
      </c>
      <c r="BT45" s="280">
        <v>0</v>
      </c>
      <c r="BU45" s="280">
        <v>7</v>
      </c>
      <c r="BV45" s="285" t="s">
        <v>643</v>
      </c>
      <c r="BW45" s="285" t="s">
        <v>643</v>
      </c>
      <c r="BX45" s="285" t="s">
        <v>643</v>
      </c>
      <c r="BY45" s="285" t="s">
        <v>643</v>
      </c>
      <c r="BZ45" s="285" t="s">
        <v>643</v>
      </c>
      <c r="CA45" s="285" t="s">
        <v>643</v>
      </c>
      <c r="CB45" s="285" t="s">
        <v>643</v>
      </c>
      <c r="CC45" s="285" t="s">
        <v>643</v>
      </c>
      <c r="CD45" s="284">
        <v>0</v>
      </c>
      <c r="CE45" s="280">
        <v>0</v>
      </c>
      <c r="CF45" s="280" t="s">
        <v>644</v>
      </c>
    </row>
    <row r="46" spans="1:84" ht="12" customHeight="1">
      <c r="A46" s="282" t="s">
        <v>193</v>
      </c>
      <c r="B46" s="283" t="s">
        <v>587</v>
      </c>
      <c r="C46" s="282" t="s">
        <v>634</v>
      </c>
      <c r="D46" s="280">
        <f t="shared" si="4"/>
        <v>594</v>
      </c>
      <c r="E46" s="280">
        <f t="shared" si="5"/>
        <v>336</v>
      </c>
      <c r="F46" s="280">
        <f t="shared" si="6"/>
        <v>0</v>
      </c>
      <c r="G46" s="280">
        <f t="shared" si="7"/>
        <v>0</v>
      </c>
      <c r="H46" s="280">
        <f t="shared" si="8"/>
        <v>69</v>
      </c>
      <c r="I46" s="280">
        <f t="shared" si="9"/>
        <v>0</v>
      </c>
      <c r="J46" s="280">
        <f t="shared" si="10"/>
        <v>21</v>
      </c>
      <c r="K46" s="280">
        <f t="shared" si="11"/>
        <v>0</v>
      </c>
      <c r="L46" s="280">
        <f t="shared" si="12"/>
        <v>0</v>
      </c>
      <c r="M46" s="280">
        <f t="shared" si="13"/>
        <v>17</v>
      </c>
      <c r="N46" s="280">
        <f t="shared" si="14"/>
        <v>0</v>
      </c>
      <c r="O46" s="280">
        <f t="shared" si="15"/>
        <v>0</v>
      </c>
      <c r="P46" s="280">
        <f t="shared" si="16"/>
        <v>0</v>
      </c>
      <c r="Q46" s="280">
        <f t="shared" si="17"/>
        <v>0</v>
      </c>
      <c r="R46" s="280">
        <f t="shared" si="18"/>
        <v>0</v>
      </c>
      <c r="S46" s="280">
        <f t="shared" si="19"/>
        <v>59</v>
      </c>
      <c r="T46" s="280">
        <f t="shared" si="20"/>
        <v>0</v>
      </c>
      <c r="U46" s="280">
        <f t="shared" si="21"/>
        <v>0</v>
      </c>
      <c r="V46" s="280">
        <f t="shared" si="22"/>
        <v>92</v>
      </c>
      <c r="W46" s="280">
        <f t="shared" si="23"/>
        <v>0</v>
      </c>
      <c r="X46" s="280">
        <f t="shared" si="24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5" t="s">
        <v>643</v>
      </c>
      <c r="AI46" s="285" t="s">
        <v>643</v>
      </c>
      <c r="AJ46" s="285" t="s">
        <v>643</v>
      </c>
      <c r="AK46" s="285" t="s">
        <v>643</v>
      </c>
      <c r="AL46" s="285" t="s">
        <v>643</v>
      </c>
      <c r="AM46" s="285" t="s">
        <v>643</v>
      </c>
      <c r="AN46" s="285" t="s">
        <v>643</v>
      </c>
      <c r="AO46" s="285" t="s">
        <v>643</v>
      </c>
      <c r="AP46" s="280">
        <v>0</v>
      </c>
      <c r="AQ46" s="280">
        <v>0</v>
      </c>
      <c r="AR46" s="280">
        <f>'施設資源化量内訳'!D46</f>
        <v>97</v>
      </c>
      <c r="AS46" s="280">
        <f>'施設資源化量内訳'!E46</f>
        <v>1</v>
      </c>
      <c r="AT46" s="280">
        <f>'施設資源化量内訳'!F46</f>
        <v>0</v>
      </c>
      <c r="AU46" s="280">
        <f>'施設資源化量内訳'!G46</f>
        <v>0</v>
      </c>
      <c r="AV46" s="280">
        <f>'施設資源化量内訳'!H46</f>
        <v>37</v>
      </c>
      <c r="AW46" s="280">
        <f>'施設資源化量内訳'!I46</f>
        <v>0</v>
      </c>
      <c r="AX46" s="280">
        <f>'施設資源化量内訳'!J46</f>
        <v>0</v>
      </c>
      <c r="AY46" s="280">
        <f>'施設資源化量内訳'!K46</f>
        <v>0</v>
      </c>
      <c r="AZ46" s="280">
        <f>'施設資源化量内訳'!L46</f>
        <v>0</v>
      </c>
      <c r="BA46" s="280">
        <f>'施設資源化量内訳'!M46</f>
        <v>0</v>
      </c>
      <c r="BB46" s="280">
        <f>'施設資源化量内訳'!N46</f>
        <v>0</v>
      </c>
      <c r="BC46" s="280">
        <f>'施設資源化量内訳'!O46</f>
        <v>0</v>
      </c>
      <c r="BD46" s="280">
        <f>'施設資源化量内訳'!P46</f>
        <v>0</v>
      </c>
      <c r="BE46" s="280">
        <f>'施設資源化量内訳'!Q46</f>
        <v>0</v>
      </c>
      <c r="BF46" s="280">
        <f>'施設資源化量内訳'!R46</f>
        <v>0</v>
      </c>
      <c r="BG46" s="280">
        <f>'施設資源化量内訳'!S46</f>
        <v>59</v>
      </c>
      <c r="BH46" s="280">
        <f>'施設資源化量内訳'!T46</f>
        <v>0</v>
      </c>
      <c r="BI46" s="280">
        <f>'施設資源化量内訳'!U46</f>
        <v>0</v>
      </c>
      <c r="BJ46" s="280">
        <f>'施設資源化量内訳'!V46</f>
        <v>0</v>
      </c>
      <c r="BK46" s="280">
        <f>'施設資源化量内訳'!W46</f>
        <v>0</v>
      </c>
      <c r="BL46" s="280">
        <f t="shared" si="25"/>
        <v>497</v>
      </c>
      <c r="BM46" s="280">
        <v>335</v>
      </c>
      <c r="BN46" s="280">
        <v>0</v>
      </c>
      <c r="BO46" s="280">
        <v>0</v>
      </c>
      <c r="BP46" s="280">
        <v>32</v>
      </c>
      <c r="BQ46" s="280">
        <v>0</v>
      </c>
      <c r="BR46" s="280">
        <v>21</v>
      </c>
      <c r="BS46" s="280">
        <v>0</v>
      </c>
      <c r="BT46" s="280">
        <v>0</v>
      </c>
      <c r="BU46" s="280">
        <v>17</v>
      </c>
      <c r="BV46" s="285" t="s">
        <v>643</v>
      </c>
      <c r="BW46" s="285" t="s">
        <v>643</v>
      </c>
      <c r="BX46" s="285" t="s">
        <v>643</v>
      </c>
      <c r="BY46" s="285" t="s">
        <v>643</v>
      </c>
      <c r="BZ46" s="285" t="s">
        <v>643</v>
      </c>
      <c r="CA46" s="285" t="s">
        <v>643</v>
      </c>
      <c r="CB46" s="285" t="s">
        <v>643</v>
      </c>
      <c r="CC46" s="285" t="s">
        <v>643</v>
      </c>
      <c r="CD46" s="284">
        <v>92</v>
      </c>
      <c r="CE46" s="280">
        <v>0</v>
      </c>
      <c r="CF46" s="280" t="s">
        <v>644</v>
      </c>
    </row>
    <row r="47" spans="1:84" ht="12" customHeight="1">
      <c r="A47" s="282" t="s">
        <v>193</v>
      </c>
      <c r="B47" s="283" t="s">
        <v>588</v>
      </c>
      <c r="C47" s="282" t="s">
        <v>635</v>
      </c>
      <c r="D47" s="280">
        <f t="shared" si="4"/>
        <v>261</v>
      </c>
      <c r="E47" s="280">
        <f t="shared" si="5"/>
        <v>162</v>
      </c>
      <c r="F47" s="280">
        <f t="shared" si="6"/>
        <v>0</v>
      </c>
      <c r="G47" s="280">
        <f t="shared" si="7"/>
        <v>0</v>
      </c>
      <c r="H47" s="280">
        <f t="shared" si="8"/>
        <v>25</v>
      </c>
      <c r="I47" s="280">
        <f t="shared" si="9"/>
        <v>32</v>
      </c>
      <c r="J47" s="280">
        <f t="shared" si="10"/>
        <v>7</v>
      </c>
      <c r="K47" s="280">
        <f t="shared" si="11"/>
        <v>0</v>
      </c>
      <c r="L47" s="280">
        <f t="shared" si="12"/>
        <v>1</v>
      </c>
      <c r="M47" s="280">
        <f t="shared" si="13"/>
        <v>17</v>
      </c>
      <c r="N47" s="280">
        <f t="shared" si="14"/>
        <v>0</v>
      </c>
      <c r="O47" s="280">
        <f t="shared" si="15"/>
        <v>0</v>
      </c>
      <c r="P47" s="280">
        <f t="shared" si="16"/>
        <v>0</v>
      </c>
      <c r="Q47" s="280">
        <f t="shared" si="17"/>
        <v>0</v>
      </c>
      <c r="R47" s="280">
        <f t="shared" si="18"/>
        <v>0</v>
      </c>
      <c r="S47" s="280">
        <f t="shared" si="19"/>
        <v>0</v>
      </c>
      <c r="T47" s="280">
        <f t="shared" si="20"/>
        <v>0</v>
      </c>
      <c r="U47" s="280">
        <f t="shared" si="21"/>
        <v>17</v>
      </c>
      <c r="V47" s="280">
        <f t="shared" si="22"/>
        <v>0</v>
      </c>
      <c r="W47" s="280">
        <f t="shared" si="23"/>
        <v>0</v>
      </c>
      <c r="X47" s="280">
        <f t="shared" si="24"/>
        <v>0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v>0</v>
      </c>
      <c r="AG47" s="280">
        <v>0</v>
      </c>
      <c r="AH47" s="285" t="s">
        <v>643</v>
      </c>
      <c r="AI47" s="285" t="s">
        <v>643</v>
      </c>
      <c r="AJ47" s="285" t="s">
        <v>643</v>
      </c>
      <c r="AK47" s="285" t="s">
        <v>643</v>
      </c>
      <c r="AL47" s="285" t="s">
        <v>643</v>
      </c>
      <c r="AM47" s="285" t="s">
        <v>643</v>
      </c>
      <c r="AN47" s="285" t="s">
        <v>643</v>
      </c>
      <c r="AO47" s="285" t="s">
        <v>643</v>
      </c>
      <c r="AP47" s="280">
        <v>0</v>
      </c>
      <c r="AQ47" s="280">
        <v>0</v>
      </c>
      <c r="AR47" s="280">
        <f>'施設資源化量内訳'!D47</f>
        <v>261</v>
      </c>
      <c r="AS47" s="280">
        <f>'施設資源化量内訳'!E47</f>
        <v>162</v>
      </c>
      <c r="AT47" s="280">
        <f>'施設資源化量内訳'!F47</f>
        <v>0</v>
      </c>
      <c r="AU47" s="280">
        <f>'施設資源化量内訳'!G47</f>
        <v>0</v>
      </c>
      <c r="AV47" s="280">
        <f>'施設資源化量内訳'!H47</f>
        <v>25</v>
      </c>
      <c r="AW47" s="280">
        <f>'施設資源化量内訳'!I47</f>
        <v>32</v>
      </c>
      <c r="AX47" s="280">
        <f>'施設資源化量内訳'!J47</f>
        <v>7</v>
      </c>
      <c r="AY47" s="280">
        <f>'施設資源化量内訳'!K47</f>
        <v>0</v>
      </c>
      <c r="AZ47" s="280">
        <f>'施設資源化量内訳'!L47</f>
        <v>1</v>
      </c>
      <c r="BA47" s="280">
        <f>'施設資源化量内訳'!M47</f>
        <v>17</v>
      </c>
      <c r="BB47" s="280">
        <f>'施設資源化量内訳'!N47</f>
        <v>0</v>
      </c>
      <c r="BC47" s="280">
        <f>'施設資源化量内訳'!O47</f>
        <v>0</v>
      </c>
      <c r="BD47" s="280">
        <f>'施設資源化量内訳'!P47</f>
        <v>0</v>
      </c>
      <c r="BE47" s="280">
        <f>'施設資源化量内訳'!Q47</f>
        <v>0</v>
      </c>
      <c r="BF47" s="280">
        <f>'施設資源化量内訳'!R47</f>
        <v>0</v>
      </c>
      <c r="BG47" s="280">
        <f>'施設資源化量内訳'!S47</f>
        <v>0</v>
      </c>
      <c r="BH47" s="280">
        <f>'施設資源化量内訳'!T47</f>
        <v>0</v>
      </c>
      <c r="BI47" s="280">
        <f>'施設資源化量内訳'!U47</f>
        <v>17</v>
      </c>
      <c r="BJ47" s="280">
        <f>'施設資源化量内訳'!V47</f>
        <v>0</v>
      </c>
      <c r="BK47" s="280">
        <f>'施設資源化量内訳'!W47</f>
        <v>0</v>
      </c>
      <c r="BL47" s="280">
        <f t="shared" si="25"/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v>0</v>
      </c>
      <c r="BV47" s="285" t="s">
        <v>643</v>
      </c>
      <c r="BW47" s="285" t="s">
        <v>643</v>
      </c>
      <c r="BX47" s="285" t="s">
        <v>643</v>
      </c>
      <c r="BY47" s="285" t="s">
        <v>643</v>
      </c>
      <c r="BZ47" s="285" t="s">
        <v>643</v>
      </c>
      <c r="CA47" s="285" t="s">
        <v>643</v>
      </c>
      <c r="CB47" s="285" t="s">
        <v>643</v>
      </c>
      <c r="CC47" s="285" t="s">
        <v>643</v>
      </c>
      <c r="CD47" s="284">
        <v>0</v>
      </c>
      <c r="CE47" s="280">
        <v>0</v>
      </c>
      <c r="CF47" s="280" t="s">
        <v>644</v>
      </c>
    </row>
    <row r="48" spans="1:84" ht="12" customHeight="1">
      <c r="A48" s="282" t="s">
        <v>193</v>
      </c>
      <c r="B48" s="283" t="s">
        <v>589</v>
      </c>
      <c r="C48" s="282" t="s">
        <v>636</v>
      </c>
      <c r="D48" s="280">
        <f t="shared" si="4"/>
        <v>100</v>
      </c>
      <c r="E48" s="280">
        <f t="shared" si="5"/>
        <v>56</v>
      </c>
      <c r="F48" s="280">
        <f t="shared" si="6"/>
        <v>0</v>
      </c>
      <c r="G48" s="280">
        <f t="shared" si="7"/>
        <v>0</v>
      </c>
      <c r="H48" s="280">
        <f t="shared" si="8"/>
        <v>16</v>
      </c>
      <c r="I48" s="280">
        <f t="shared" si="9"/>
        <v>12</v>
      </c>
      <c r="J48" s="280">
        <f t="shared" si="10"/>
        <v>3</v>
      </c>
      <c r="K48" s="280">
        <f t="shared" si="11"/>
        <v>0</v>
      </c>
      <c r="L48" s="280">
        <f t="shared" si="12"/>
        <v>0</v>
      </c>
      <c r="M48" s="280">
        <f t="shared" si="13"/>
        <v>5</v>
      </c>
      <c r="N48" s="280">
        <f t="shared" si="14"/>
        <v>0</v>
      </c>
      <c r="O48" s="280">
        <f t="shared" si="15"/>
        <v>0</v>
      </c>
      <c r="P48" s="280">
        <f t="shared" si="16"/>
        <v>0</v>
      </c>
      <c r="Q48" s="280">
        <f t="shared" si="17"/>
        <v>0</v>
      </c>
      <c r="R48" s="280">
        <f t="shared" si="18"/>
        <v>0</v>
      </c>
      <c r="S48" s="280">
        <f t="shared" si="19"/>
        <v>8</v>
      </c>
      <c r="T48" s="280">
        <f t="shared" si="20"/>
        <v>0</v>
      </c>
      <c r="U48" s="280">
        <f t="shared" si="21"/>
        <v>0</v>
      </c>
      <c r="V48" s="280">
        <f t="shared" si="22"/>
        <v>0</v>
      </c>
      <c r="W48" s="280">
        <f t="shared" si="23"/>
        <v>0</v>
      </c>
      <c r="X48" s="280">
        <f t="shared" si="24"/>
        <v>0</v>
      </c>
      <c r="Y48" s="280">
        <v>0</v>
      </c>
      <c r="Z48" s="280">
        <v>0</v>
      </c>
      <c r="AA48" s="280">
        <v>0</v>
      </c>
      <c r="AB48" s="280">
        <v>0</v>
      </c>
      <c r="AC48" s="280">
        <v>0</v>
      </c>
      <c r="AD48" s="280">
        <v>0</v>
      </c>
      <c r="AE48" s="280">
        <v>0</v>
      </c>
      <c r="AF48" s="280">
        <v>0</v>
      </c>
      <c r="AG48" s="280">
        <v>0</v>
      </c>
      <c r="AH48" s="285" t="s">
        <v>643</v>
      </c>
      <c r="AI48" s="285" t="s">
        <v>643</v>
      </c>
      <c r="AJ48" s="285" t="s">
        <v>643</v>
      </c>
      <c r="AK48" s="285" t="s">
        <v>643</v>
      </c>
      <c r="AL48" s="285" t="s">
        <v>643</v>
      </c>
      <c r="AM48" s="285" t="s">
        <v>643</v>
      </c>
      <c r="AN48" s="285" t="s">
        <v>643</v>
      </c>
      <c r="AO48" s="285" t="s">
        <v>643</v>
      </c>
      <c r="AP48" s="280">
        <v>0</v>
      </c>
      <c r="AQ48" s="280">
        <v>0</v>
      </c>
      <c r="AR48" s="280">
        <f>'施設資源化量内訳'!D48</f>
        <v>100</v>
      </c>
      <c r="AS48" s="280">
        <f>'施設資源化量内訳'!E48</f>
        <v>56</v>
      </c>
      <c r="AT48" s="280">
        <f>'施設資源化量内訳'!F48</f>
        <v>0</v>
      </c>
      <c r="AU48" s="280">
        <f>'施設資源化量内訳'!G48</f>
        <v>0</v>
      </c>
      <c r="AV48" s="280">
        <f>'施設資源化量内訳'!H48</f>
        <v>16</v>
      </c>
      <c r="AW48" s="280">
        <f>'施設資源化量内訳'!I48</f>
        <v>12</v>
      </c>
      <c r="AX48" s="280">
        <f>'施設資源化量内訳'!J48</f>
        <v>3</v>
      </c>
      <c r="AY48" s="280">
        <f>'施設資源化量内訳'!K48</f>
        <v>0</v>
      </c>
      <c r="AZ48" s="280">
        <f>'施設資源化量内訳'!L48</f>
        <v>0</v>
      </c>
      <c r="BA48" s="280">
        <f>'施設資源化量内訳'!M48</f>
        <v>5</v>
      </c>
      <c r="BB48" s="280">
        <f>'施設資源化量内訳'!N48</f>
        <v>0</v>
      </c>
      <c r="BC48" s="280">
        <f>'施設資源化量内訳'!O48</f>
        <v>0</v>
      </c>
      <c r="BD48" s="280">
        <f>'施設資源化量内訳'!P48</f>
        <v>0</v>
      </c>
      <c r="BE48" s="280">
        <f>'施設資源化量内訳'!Q48</f>
        <v>0</v>
      </c>
      <c r="BF48" s="280">
        <f>'施設資源化量内訳'!R48</f>
        <v>0</v>
      </c>
      <c r="BG48" s="280">
        <f>'施設資源化量内訳'!S48</f>
        <v>8</v>
      </c>
      <c r="BH48" s="280">
        <f>'施設資源化量内訳'!T48</f>
        <v>0</v>
      </c>
      <c r="BI48" s="280">
        <f>'施設資源化量内訳'!U48</f>
        <v>0</v>
      </c>
      <c r="BJ48" s="280">
        <f>'施設資源化量内訳'!V48</f>
        <v>0</v>
      </c>
      <c r="BK48" s="280">
        <f>'施設資源化量内訳'!W48</f>
        <v>0</v>
      </c>
      <c r="BL48" s="280">
        <f t="shared" si="25"/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v>0</v>
      </c>
      <c r="BU48" s="280">
        <v>0</v>
      </c>
      <c r="BV48" s="285" t="s">
        <v>643</v>
      </c>
      <c r="BW48" s="285" t="s">
        <v>643</v>
      </c>
      <c r="BX48" s="285" t="s">
        <v>643</v>
      </c>
      <c r="BY48" s="285" t="s">
        <v>643</v>
      </c>
      <c r="BZ48" s="285" t="s">
        <v>643</v>
      </c>
      <c r="CA48" s="285" t="s">
        <v>643</v>
      </c>
      <c r="CB48" s="285" t="s">
        <v>643</v>
      </c>
      <c r="CC48" s="285" t="s">
        <v>643</v>
      </c>
      <c r="CD48" s="284">
        <v>0</v>
      </c>
      <c r="CE48" s="280">
        <v>0</v>
      </c>
      <c r="CF48" s="280" t="s">
        <v>644</v>
      </c>
    </row>
    <row r="49" spans="1:84" ht="12" customHeight="1">
      <c r="A49" s="282" t="s">
        <v>193</v>
      </c>
      <c r="B49" s="283" t="s">
        <v>590</v>
      </c>
      <c r="C49" s="282" t="s">
        <v>637</v>
      </c>
      <c r="D49" s="280">
        <f t="shared" si="4"/>
        <v>202</v>
      </c>
      <c r="E49" s="280">
        <f t="shared" si="5"/>
        <v>113</v>
      </c>
      <c r="F49" s="280">
        <f t="shared" si="6"/>
        <v>0</v>
      </c>
      <c r="G49" s="280">
        <f t="shared" si="7"/>
        <v>0</v>
      </c>
      <c r="H49" s="280">
        <f t="shared" si="8"/>
        <v>35</v>
      </c>
      <c r="I49" s="280">
        <f t="shared" si="9"/>
        <v>15</v>
      </c>
      <c r="J49" s="280">
        <f t="shared" si="10"/>
        <v>7</v>
      </c>
      <c r="K49" s="280">
        <f t="shared" si="11"/>
        <v>0</v>
      </c>
      <c r="L49" s="280">
        <f t="shared" si="12"/>
        <v>0</v>
      </c>
      <c r="M49" s="280">
        <f t="shared" si="13"/>
        <v>8</v>
      </c>
      <c r="N49" s="280">
        <f t="shared" si="14"/>
        <v>0</v>
      </c>
      <c r="O49" s="280">
        <f t="shared" si="15"/>
        <v>0</v>
      </c>
      <c r="P49" s="280">
        <f t="shared" si="16"/>
        <v>0</v>
      </c>
      <c r="Q49" s="280">
        <f t="shared" si="17"/>
        <v>0</v>
      </c>
      <c r="R49" s="280">
        <f t="shared" si="18"/>
        <v>0</v>
      </c>
      <c r="S49" s="280">
        <f t="shared" si="19"/>
        <v>0</v>
      </c>
      <c r="T49" s="280">
        <f t="shared" si="20"/>
        <v>0</v>
      </c>
      <c r="U49" s="280">
        <f t="shared" si="21"/>
        <v>24</v>
      </c>
      <c r="V49" s="280">
        <f t="shared" si="22"/>
        <v>0</v>
      </c>
      <c r="W49" s="280">
        <f t="shared" si="23"/>
        <v>0</v>
      </c>
      <c r="X49" s="280">
        <f t="shared" si="24"/>
        <v>0</v>
      </c>
      <c r="Y49" s="280">
        <v>0</v>
      </c>
      <c r="Z49" s="280">
        <v>0</v>
      </c>
      <c r="AA49" s="280">
        <v>0</v>
      </c>
      <c r="AB49" s="280">
        <v>0</v>
      </c>
      <c r="AC49" s="280">
        <v>0</v>
      </c>
      <c r="AD49" s="280">
        <v>0</v>
      </c>
      <c r="AE49" s="280">
        <v>0</v>
      </c>
      <c r="AF49" s="280">
        <v>0</v>
      </c>
      <c r="AG49" s="280">
        <v>0</v>
      </c>
      <c r="AH49" s="285" t="s">
        <v>643</v>
      </c>
      <c r="AI49" s="285" t="s">
        <v>643</v>
      </c>
      <c r="AJ49" s="285" t="s">
        <v>643</v>
      </c>
      <c r="AK49" s="285" t="s">
        <v>643</v>
      </c>
      <c r="AL49" s="285" t="s">
        <v>643</v>
      </c>
      <c r="AM49" s="285" t="s">
        <v>643</v>
      </c>
      <c r="AN49" s="285" t="s">
        <v>643</v>
      </c>
      <c r="AO49" s="285" t="s">
        <v>643</v>
      </c>
      <c r="AP49" s="280">
        <v>0</v>
      </c>
      <c r="AQ49" s="280">
        <v>0</v>
      </c>
      <c r="AR49" s="280">
        <f>'施設資源化量内訳'!D49</f>
        <v>202</v>
      </c>
      <c r="AS49" s="280">
        <f>'施設資源化量内訳'!E49</f>
        <v>113</v>
      </c>
      <c r="AT49" s="280">
        <f>'施設資源化量内訳'!F49</f>
        <v>0</v>
      </c>
      <c r="AU49" s="280">
        <f>'施設資源化量内訳'!G49</f>
        <v>0</v>
      </c>
      <c r="AV49" s="280">
        <f>'施設資源化量内訳'!H49</f>
        <v>35</v>
      </c>
      <c r="AW49" s="280">
        <f>'施設資源化量内訳'!I49</f>
        <v>15</v>
      </c>
      <c r="AX49" s="280">
        <f>'施設資源化量内訳'!J49</f>
        <v>7</v>
      </c>
      <c r="AY49" s="280">
        <f>'施設資源化量内訳'!K49</f>
        <v>0</v>
      </c>
      <c r="AZ49" s="280">
        <f>'施設資源化量内訳'!L49</f>
        <v>0</v>
      </c>
      <c r="BA49" s="280">
        <f>'施設資源化量内訳'!M49</f>
        <v>8</v>
      </c>
      <c r="BB49" s="280">
        <f>'施設資源化量内訳'!N49</f>
        <v>0</v>
      </c>
      <c r="BC49" s="280">
        <f>'施設資源化量内訳'!O49</f>
        <v>0</v>
      </c>
      <c r="BD49" s="280">
        <f>'施設資源化量内訳'!P49</f>
        <v>0</v>
      </c>
      <c r="BE49" s="280">
        <f>'施設資源化量内訳'!Q49</f>
        <v>0</v>
      </c>
      <c r="BF49" s="280">
        <f>'施設資源化量内訳'!R49</f>
        <v>0</v>
      </c>
      <c r="BG49" s="280">
        <f>'施設資源化量内訳'!S49</f>
        <v>0</v>
      </c>
      <c r="BH49" s="280">
        <f>'施設資源化量内訳'!T49</f>
        <v>0</v>
      </c>
      <c r="BI49" s="280">
        <f>'施設資源化量内訳'!U49</f>
        <v>24</v>
      </c>
      <c r="BJ49" s="280">
        <f>'施設資源化量内訳'!V49</f>
        <v>0</v>
      </c>
      <c r="BK49" s="280">
        <f>'施設資源化量内訳'!W49</f>
        <v>0</v>
      </c>
      <c r="BL49" s="280">
        <f t="shared" si="25"/>
        <v>0</v>
      </c>
      <c r="BM49" s="280">
        <v>0</v>
      </c>
      <c r="BN49" s="280">
        <v>0</v>
      </c>
      <c r="BO49" s="280"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v>0</v>
      </c>
      <c r="BU49" s="280">
        <v>0</v>
      </c>
      <c r="BV49" s="285" t="s">
        <v>643</v>
      </c>
      <c r="BW49" s="285" t="s">
        <v>643</v>
      </c>
      <c r="BX49" s="285" t="s">
        <v>643</v>
      </c>
      <c r="BY49" s="285" t="s">
        <v>643</v>
      </c>
      <c r="BZ49" s="285" t="s">
        <v>643</v>
      </c>
      <c r="CA49" s="285" t="s">
        <v>643</v>
      </c>
      <c r="CB49" s="285" t="s">
        <v>643</v>
      </c>
      <c r="CC49" s="285" t="s">
        <v>643</v>
      </c>
      <c r="CD49" s="284">
        <v>0</v>
      </c>
      <c r="CE49" s="280">
        <v>0</v>
      </c>
      <c r="CF49" s="280" t="s">
        <v>644</v>
      </c>
    </row>
    <row r="50" spans="1:84" ht="12" customHeight="1">
      <c r="A50" s="282" t="s">
        <v>193</v>
      </c>
      <c r="B50" s="283" t="s">
        <v>591</v>
      </c>
      <c r="C50" s="282" t="s">
        <v>638</v>
      </c>
      <c r="D50" s="280">
        <f t="shared" si="4"/>
        <v>64</v>
      </c>
      <c r="E50" s="280">
        <f t="shared" si="5"/>
        <v>41</v>
      </c>
      <c r="F50" s="280">
        <f t="shared" si="6"/>
        <v>0</v>
      </c>
      <c r="G50" s="280">
        <f t="shared" si="7"/>
        <v>0</v>
      </c>
      <c r="H50" s="280">
        <f t="shared" si="8"/>
        <v>5</v>
      </c>
      <c r="I50" s="280">
        <f t="shared" si="9"/>
        <v>8</v>
      </c>
      <c r="J50" s="280">
        <f t="shared" si="10"/>
        <v>2</v>
      </c>
      <c r="K50" s="280">
        <f t="shared" si="11"/>
        <v>0</v>
      </c>
      <c r="L50" s="280">
        <f t="shared" si="12"/>
        <v>0</v>
      </c>
      <c r="M50" s="280">
        <f t="shared" si="13"/>
        <v>1</v>
      </c>
      <c r="N50" s="280">
        <f t="shared" si="14"/>
        <v>0</v>
      </c>
      <c r="O50" s="280">
        <f t="shared" si="15"/>
        <v>0</v>
      </c>
      <c r="P50" s="280">
        <f t="shared" si="16"/>
        <v>0</v>
      </c>
      <c r="Q50" s="280">
        <f t="shared" si="17"/>
        <v>0</v>
      </c>
      <c r="R50" s="280">
        <f t="shared" si="18"/>
        <v>0</v>
      </c>
      <c r="S50" s="280">
        <f t="shared" si="19"/>
        <v>7</v>
      </c>
      <c r="T50" s="280">
        <f t="shared" si="20"/>
        <v>0</v>
      </c>
      <c r="U50" s="280">
        <f t="shared" si="21"/>
        <v>0</v>
      </c>
      <c r="V50" s="280">
        <f t="shared" si="22"/>
        <v>0</v>
      </c>
      <c r="W50" s="280">
        <f t="shared" si="23"/>
        <v>0</v>
      </c>
      <c r="X50" s="280">
        <f t="shared" si="24"/>
        <v>0</v>
      </c>
      <c r="Y50" s="280">
        <v>0</v>
      </c>
      <c r="Z50" s="280">
        <v>0</v>
      </c>
      <c r="AA50" s="280">
        <v>0</v>
      </c>
      <c r="AB50" s="280">
        <v>0</v>
      </c>
      <c r="AC50" s="280">
        <v>0</v>
      </c>
      <c r="AD50" s="280">
        <v>0</v>
      </c>
      <c r="AE50" s="280">
        <v>0</v>
      </c>
      <c r="AF50" s="280">
        <v>0</v>
      </c>
      <c r="AG50" s="280">
        <v>0</v>
      </c>
      <c r="AH50" s="285" t="s">
        <v>643</v>
      </c>
      <c r="AI50" s="285" t="s">
        <v>643</v>
      </c>
      <c r="AJ50" s="285" t="s">
        <v>643</v>
      </c>
      <c r="AK50" s="285" t="s">
        <v>643</v>
      </c>
      <c r="AL50" s="285" t="s">
        <v>643</v>
      </c>
      <c r="AM50" s="285" t="s">
        <v>643</v>
      </c>
      <c r="AN50" s="285" t="s">
        <v>643</v>
      </c>
      <c r="AO50" s="285" t="s">
        <v>643</v>
      </c>
      <c r="AP50" s="280">
        <v>0</v>
      </c>
      <c r="AQ50" s="280">
        <v>0</v>
      </c>
      <c r="AR50" s="280">
        <f>'施設資源化量内訳'!D50</f>
        <v>64</v>
      </c>
      <c r="AS50" s="280">
        <f>'施設資源化量内訳'!E50</f>
        <v>41</v>
      </c>
      <c r="AT50" s="280">
        <f>'施設資源化量内訳'!F50</f>
        <v>0</v>
      </c>
      <c r="AU50" s="280">
        <f>'施設資源化量内訳'!G50</f>
        <v>0</v>
      </c>
      <c r="AV50" s="280">
        <f>'施設資源化量内訳'!H50</f>
        <v>5</v>
      </c>
      <c r="AW50" s="280">
        <f>'施設資源化量内訳'!I50</f>
        <v>8</v>
      </c>
      <c r="AX50" s="280">
        <f>'施設資源化量内訳'!J50</f>
        <v>2</v>
      </c>
      <c r="AY50" s="280">
        <f>'施設資源化量内訳'!K50</f>
        <v>0</v>
      </c>
      <c r="AZ50" s="280">
        <f>'施設資源化量内訳'!L50</f>
        <v>0</v>
      </c>
      <c r="BA50" s="280">
        <f>'施設資源化量内訳'!M50</f>
        <v>1</v>
      </c>
      <c r="BB50" s="280">
        <f>'施設資源化量内訳'!N50</f>
        <v>0</v>
      </c>
      <c r="BC50" s="280">
        <f>'施設資源化量内訳'!O50</f>
        <v>0</v>
      </c>
      <c r="BD50" s="280">
        <f>'施設資源化量内訳'!P50</f>
        <v>0</v>
      </c>
      <c r="BE50" s="280">
        <f>'施設資源化量内訳'!Q50</f>
        <v>0</v>
      </c>
      <c r="BF50" s="280">
        <f>'施設資源化量内訳'!R50</f>
        <v>0</v>
      </c>
      <c r="BG50" s="280">
        <f>'施設資源化量内訳'!S50</f>
        <v>7</v>
      </c>
      <c r="BH50" s="280">
        <f>'施設資源化量内訳'!T50</f>
        <v>0</v>
      </c>
      <c r="BI50" s="280">
        <f>'施設資源化量内訳'!U50</f>
        <v>0</v>
      </c>
      <c r="BJ50" s="280">
        <f>'施設資源化量内訳'!V50</f>
        <v>0</v>
      </c>
      <c r="BK50" s="280">
        <f>'施設資源化量内訳'!W50</f>
        <v>0</v>
      </c>
      <c r="BL50" s="280">
        <f t="shared" si="25"/>
        <v>0</v>
      </c>
      <c r="BM50" s="280">
        <v>0</v>
      </c>
      <c r="BN50" s="280">
        <v>0</v>
      </c>
      <c r="BO50" s="280">
        <v>0</v>
      </c>
      <c r="BP50" s="280">
        <v>0</v>
      </c>
      <c r="BQ50" s="280">
        <v>0</v>
      </c>
      <c r="BR50" s="280">
        <v>0</v>
      </c>
      <c r="BS50" s="280">
        <v>0</v>
      </c>
      <c r="BT50" s="280">
        <v>0</v>
      </c>
      <c r="BU50" s="280">
        <v>0</v>
      </c>
      <c r="BV50" s="285" t="s">
        <v>643</v>
      </c>
      <c r="BW50" s="285" t="s">
        <v>643</v>
      </c>
      <c r="BX50" s="285" t="s">
        <v>643</v>
      </c>
      <c r="BY50" s="285" t="s">
        <v>643</v>
      </c>
      <c r="BZ50" s="285" t="s">
        <v>643</v>
      </c>
      <c r="CA50" s="285" t="s">
        <v>643</v>
      </c>
      <c r="CB50" s="285" t="s">
        <v>643</v>
      </c>
      <c r="CC50" s="285" t="s">
        <v>643</v>
      </c>
      <c r="CD50" s="284">
        <v>0</v>
      </c>
      <c r="CE50" s="280">
        <v>0</v>
      </c>
      <c r="CF50" s="280" t="s">
        <v>644</v>
      </c>
    </row>
    <row r="51" spans="1:84" ht="12" customHeight="1">
      <c r="A51" s="282" t="s">
        <v>193</v>
      </c>
      <c r="B51" s="283" t="s">
        <v>592</v>
      </c>
      <c r="C51" s="282" t="s">
        <v>639</v>
      </c>
      <c r="D51" s="280">
        <f t="shared" si="4"/>
        <v>141</v>
      </c>
      <c r="E51" s="280">
        <f t="shared" si="5"/>
        <v>72</v>
      </c>
      <c r="F51" s="280">
        <f t="shared" si="6"/>
        <v>0</v>
      </c>
      <c r="G51" s="280">
        <f t="shared" si="7"/>
        <v>0</v>
      </c>
      <c r="H51" s="280">
        <f t="shared" si="8"/>
        <v>21</v>
      </c>
      <c r="I51" s="280">
        <f t="shared" si="9"/>
        <v>19</v>
      </c>
      <c r="J51" s="280">
        <f t="shared" si="10"/>
        <v>6</v>
      </c>
      <c r="K51" s="280">
        <f t="shared" si="11"/>
        <v>0</v>
      </c>
      <c r="L51" s="280">
        <f t="shared" si="12"/>
        <v>0</v>
      </c>
      <c r="M51" s="280">
        <f t="shared" si="13"/>
        <v>7</v>
      </c>
      <c r="N51" s="280">
        <f t="shared" si="14"/>
        <v>0</v>
      </c>
      <c r="O51" s="280">
        <f t="shared" si="15"/>
        <v>0</v>
      </c>
      <c r="P51" s="280">
        <f t="shared" si="16"/>
        <v>0</v>
      </c>
      <c r="Q51" s="280">
        <f t="shared" si="17"/>
        <v>0</v>
      </c>
      <c r="R51" s="280">
        <f t="shared" si="18"/>
        <v>0</v>
      </c>
      <c r="S51" s="280">
        <f t="shared" si="19"/>
        <v>16</v>
      </c>
      <c r="T51" s="280">
        <f t="shared" si="20"/>
        <v>0</v>
      </c>
      <c r="U51" s="280">
        <f t="shared" si="21"/>
        <v>0</v>
      </c>
      <c r="V51" s="280">
        <f t="shared" si="22"/>
        <v>0</v>
      </c>
      <c r="W51" s="280">
        <f t="shared" si="23"/>
        <v>0</v>
      </c>
      <c r="X51" s="280">
        <f t="shared" si="24"/>
        <v>0</v>
      </c>
      <c r="Y51" s="280">
        <v>0</v>
      </c>
      <c r="Z51" s="280">
        <v>0</v>
      </c>
      <c r="AA51" s="280">
        <v>0</v>
      </c>
      <c r="AB51" s="280">
        <v>0</v>
      </c>
      <c r="AC51" s="280">
        <v>0</v>
      </c>
      <c r="AD51" s="280">
        <v>0</v>
      </c>
      <c r="AE51" s="280">
        <v>0</v>
      </c>
      <c r="AF51" s="280">
        <v>0</v>
      </c>
      <c r="AG51" s="280">
        <v>0</v>
      </c>
      <c r="AH51" s="285" t="s">
        <v>643</v>
      </c>
      <c r="AI51" s="285" t="s">
        <v>643</v>
      </c>
      <c r="AJ51" s="285" t="s">
        <v>643</v>
      </c>
      <c r="AK51" s="285" t="s">
        <v>643</v>
      </c>
      <c r="AL51" s="285" t="s">
        <v>643</v>
      </c>
      <c r="AM51" s="285" t="s">
        <v>643</v>
      </c>
      <c r="AN51" s="285" t="s">
        <v>643</v>
      </c>
      <c r="AO51" s="285" t="s">
        <v>643</v>
      </c>
      <c r="AP51" s="280">
        <v>0</v>
      </c>
      <c r="AQ51" s="280">
        <v>0</v>
      </c>
      <c r="AR51" s="280">
        <f>'施設資源化量内訳'!D51</f>
        <v>141</v>
      </c>
      <c r="AS51" s="280">
        <f>'施設資源化量内訳'!E51</f>
        <v>72</v>
      </c>
      <c r="AT51" s="280">
        <f>'施設資源化量内訳'!F51</f>
        <v>0</v>
      </c>
      <c r="AU51" s="280">
        <f>'施設資源化量内訳'!G51</f>
        <v>0</v>
      </c>
      <c r="AV51" s="280">
        <f>'施設資源化量内訳'!H51</f>
        <v>21</v>
      </c>
      <c r="AW51" s="280">
        <f>'施設資源化量内訳'!I51</f>
        <v>19</v>
      </c>
      <c r="AX51" s="280">
        <f>'施設資源化量内訳'!J51</f>
        <v>6</v>
      </c>
      <c r="AY51" s="280">
        <f>'施設資源化量内訳'!K51</f>
        <v>0</v>
      </c>
      <c r="AZ51" s="280">
        <f>'施設資源化量内訳'!L51</f>
        <v>0</v>
      </c>
      <c r="BA51" s="280">
        <f>'施設資源化量内訳'!M51</f>
        <v>7</v>
      </c>
      <c r="BB51" s="280">
        <f>'施設資源化量内訳'!N51</f>
        <v>0</v>
      </c>
      <c r="BC51" s="280">
        <f>'施設資源化量内訳'!O51</f>
        <v>0</v>
      </c>
      <c r="BD51" s="280">
        <f>'施設資源化量内訳'!P51</f>
        <v>0</v>
      </c>
      <c r="BE51" s="280">
        <f>'施設資源化量内訳'!Q51</f>
        <v>0</v>
      </c>
      <c r="BF51" s="280">
        <f>'施設資源化量内訳'!R51</f>
        <v>0</v>
      </c>
      <c r="BG51" s="280">
        <f>'施設資源化量内訳'!S51</f>
        <v>16</v>
      </c>
      <c r="BH51" s="280">
        <f>'施設資源化量内訳'!T51</f>
        <v>0</v>
      </c>
      <c r="BI51" s="280">
        <f>'施設資源化量内訳'!U51</f>
        <v>0</v>
      </c>
      <c r="BJ51" s="280">
        <f>'施設資源化量内訳'!V51</f>
        <v>0</v>
      </c>
      <c r="BK51" s="280">
        <f>'施設資源化量内訳'!W51</f>
        <v>0</v>
      </c>
      <c r="BL51" s="280">
        <f t="shared" si="25"/>
        <v>0</v>
      </c>
      <c r="BM51" s="280">
        <v>0</v>
      </c>
      <c r="BN51" s="280">
        <v>0</v>
      </c>
      <c r="BO51" s="280">
        <v>0</v>
      </c>
      <c r="BP51" s="280">
        <v>0</v>
      </c>
      <c r="BQ51" s="280">
        <v>0</v>
      </c>
      <c r="BR51" s="280">
        <v>0</v>
      </c>
      <c r="BS51" s="280">
        <v>0</v>
      </c>
      <c r="BT51" s="280">
        <v>0</v>
      </c>
      <c r="BU51" s="280">
        <v>0</v>
      </c>
      <c r="BV51" s="285" t="s">
        <v>643</v>
      </c>
      <c r="BW51" s="285" t="s">
        <v>643</v>
      </c>
      <c r="BX51" s="285" t="s">
        <v>643</v>
      </c>
      <c r="BY51" s="285" t="s">
        <v>643</v>
      </c>
      <c r="BZ51" s="285" t="s">
        <v>643</v>
      </c>
      <c r="CA51" s="285" t="s">
        <v>643</v>
      </c>
      <c r="CB51" s="285" t="s">
        <v>643</v>
      </c>
      <c r="CC51" s="285" t="s">
        <v>643</v>
      </c>
      <c r="CD51" s="284">
        <v>0</v>
      </c>
      <c r="CE51" s="280">
        <v>0</v>
      </c>
      <c r="CF51" s="280" t="s">
        <v>644</v>
      </c>
    </row>
    <row r="52" spans="1:84" ht="12" customHeight="1">
      <c r="A52" s="282" t="s">
        <v>193</v>
      </c>
      <c r="B52" s="283" t="s">
        <v>593</v>
      </c>
      <c r="C52" s="282" t="s">
        <v>640</v>
      </c>
      <c r="D52" s="280">
        <f t="shared" si="4"/>
        <v>128</v>
      </c>
      <c r="E52" s="280">
        <f t="shared" si="5"/>
        <v>60</v>
      </c>
      <c r="F52" s="280">
        <f t="shared" si="6"/>
        <v>0</v>
      </c>
      <c r="G52" s="280">
        <f t="shared" si="7"/>
        <v>0</v>
      </c>
      <c r="H52" s="280">
        <f t="shared" si="8"/>
        <v>22</v>
      </c>
      <c r="I52" s="280">
        <f t="shared" si="9"/>
        <v>23</v>
      </c>
      <c r="J52" s="280">
        <f t="shared" si="10"/>
        <v>6</v>
      </c>
      <c r="K52" s="280">
        <f t="shared" si="11"/>
        <v>0</v>
      </c>
      <c r="L52" s="280">
        <f t="shared" si="12"/>
        <v>0</v>
      </c>
      <c r="M52" s="280">
        <f t="shared" si="13"/>
        <v>1</v>
      </c>
      <c r="N52" s="280">
        <f t="shared" si="14"/>
        <v>0</v>
      </c>
      <c r="O52" s="280">
        <f t="shared" si="15"/>
        <v>0</v>
      </c>
      <c r="P52" s="280">
        <f t="shared" si="16"/>
        <v>0</v>
      </c>
      <c r="Q52" s="280">
        <f t="shared" si="17"/>
        <v>0</v>
      </c>
      <c r="R52" s="280">
        <f t="shared" si="18"/>
        <v>0</v>
      </c>
      <c r="S52" s="280">
        <f t="shared" si="19"/>
        <v>16</v>
      </c>
      <c r="T52" s="280">
        <f t="shared" si="20"/>
        <v>0</v>
      </c>
      <c r="U52" s="280">
        <f t="shared" si="21"/>
        <v>0</v>
      </c>
      <c r="V52" s="280">
        <f t="shared" si="22"/>
        <v>0</v>
      </c>
      <c r="W52" s="280">
        <f t="shared" si="23"/>
        <v>0</v>
      </c>
      <c r="X52" s="280">
        <f t="shared" si="24"/>
        <v>0</v>
      </c>
      <c r="Y52" s="280">
        <v>0</v>
      </c>
      <c r="Z52" s="280">
        <v>0</v>
      </c>
      <c r="AA52" s="280">
        <v>0</v>
      </c>
      <c r="AB52" s="280">
        <v>0</v>
      </c>
      <c r="AC52" s="280">
        <v>0</v>
      </c>
      <c r="AD52" s="280">
        <v>0</v>
      </c>
      <c r="AE52" s="280">
        <v>0</v>
      </c>
      <c r="AF52" s="280">
        <v>0</v>
      </c>
      <c r="AG52" s="280">
        <v>0</v>
      </c>
      <c r="AH52" s="285" t="s">
        <v>643</v>
      </c>
      <c r="AI52" s="285" t="s">
        <v>643</v>
      </c>
      <c r="AJ52" s="285" t="s">
        <v>643</v>
      </c>
      <c r="AK52" s="285" t="s">
        <v>643</v>
      </c>
      <c r="AL52" s="285" t="s">
        <v>643</v>
      </c>
      <c r="AM52" s="285" t="s">
        <v>643</v>
      </c>
      <c r="AN52" s="285" t="s">
        <v>643</v>
      </c>
      <c r="AO52" s="285" t="s">
        <v>643</v>
      </c>
      <c r="AP52" s="280">
        <v>0</v>
      </c>
      <c r="AQ52" s="280">
        <v>0</v>
      </c>
      <c r="AR52" s="280">
        <f>'施設資源化量内訳'!D52</f>
        <v>128</v>
      </c>
      <c r="AS52" s="280">
        <f>'施設資源化量内訳'!E52</f>
        <v>60</v>
      </c>
      <c r="AT52" s="280">
        <f>'施設資源化量内訳'!F52</f>
        <v>0</v>
      </c>
      <c r="AU52" s="280">
        <f>'施設資源化量内訳'!G52</f>
        <v>0</v>
      </c>
      <c r="AV52" s="280">
        <f>'施設資源化量内訳'!H52</f>
        <v>22</v>
      </c>
      <c r="AW52" s="280">
        <f>'施設資源化量内訳'!I52</f>
        <v>23</v>
      </c>
      <c r="AX52" s="280">
        <f>'施設資源化量内訳'!J52</f>
        <v>6</v>
      </c>
      <c r="AY52" s="280">
        <f>'施設資源化量内訳'!K52</f>
        <v>0</v>
      </c>
      <c r="AZ52" s="280">
        <f>'施設資源化量内訳'!L52</f>
        <v>0</v>
      </c>
      <c r="BA52" s="280">
        <f>'施設資源化量内訳'!M52</f>
        <v>1</v>
      </c>
      <c r="BB52" s="280">
        <f>'施設資源化量内訳'!N52</f>
        <v>0</v>
      </c>
      <c r="BC52" s="280">
        <f>'施設資源化量内訳'!O52</f>
        <v>0</v>
      </c>
      <c r="BD52" s="280">
        <f>'施設資源化量内訳'!P52</f>
        <v>0</v>
      </c>
      <c r="BE52" s="280">
        <f>'施設資源化量内訳'!Q52</f>
        <v>0</v>
      </c>
      <c r="BF52" s="280">
        <f>'施設資源化量内訳'!R52</f>
        <v>0</v>
      </c>
      <c r="BG52" s="280">
        <f>'施設資源化量内訳'!S52</f>
        <v>16</v>
      </c>
      <c r="BH52" s="280">
        <f>'施設資源化量内訳'!T52</f>
        <v>0</v>
      </c>
      <c r="BI52" s="280">
        <f>'施設資源化量内訳'!U52</f>
        <v>0</v>
      </c>
      <c r="BJ52" s="280">
        <f>'施設資源化量内訳'!V52</f>
        <v>0</v>
      </c>
      <c r="BK52" s="280">
        <f>'施設資源化量内訳'!W52</f>
        <v>0</v>
      </c>
      <c r="BL52" s="280">
        <f t="shared" si="25"/>
        <v>0</v>
      </c>
      <c r="BM52" s="280">
        <v>0</v>
      </c>
      <c r="BN52" s="280">
        <v>0</v>
      </c>
      <c r="BO52" s="280">
        <v>0</v>
      </c>
      <c r="BP52" s="280">
        <v>0</v>
      </c>
      <c r="BQ52" s="280">
        <v>0</v>
      </c>
      <c r="BR52" s="280">
        <v>0</v>
      </c>
      <c r="BS52" s="280">
        <v>0</v>
      </c>
      <c r="BT52" s="280">
        <v>0</v>
      </c>
      <c r="BU52" s="280">
        <v>0</v>
      </c>
      <c r="BV52" s="285" t="s">
        <v>643</v>
      </c>
      <c r="BW52" s="285" t="s">
        <v>643</v>
      </c>
      <c r="BX52" s="285" t="s">
        <v>643</v>
      </c>
      <c r="BY52" s="285" t="s">
        <v>643</v>
      </c>
      <c r="BZ52" s="285" t="s">
        <v>643</v>
      </c>
      <c r="CA52" s="285" t="s">
        <v>643</v>
      </c>
      <c r="CB52" s="285" t="s">
        <v>643</v>
      </c>
      <c r="CC52" s="285" t="s">
        <v>643</v>
      </c>
      <c r="CD52" s="284">
        <v>0</v>
      </c>
      <c r="CE52" s="280">
        <v>0</v>
      </c>
      <c r="CF52" s="280" t="s">
        <v>644</v>
      </c>
    </row>
    <row r="53" spans="1:84" ht="12" customHeight="1">
      <c r="A53" s="282" t="s">
        <v>193</v>
      </c>
      <c r="B53" s="283" t="s">
        <v>594</v>
      </c>
      <c r="C53" s="282" t="s">
        <v>641</v>
      </c>
      <c r="D53" s="280">
        <f t="shared" si="4"/>
        <v>784</v>
      </c>
      <c r="E53" s="280">
        <f t="shared" si="5"/>
        <v>429</v>
      </c>
      <c r="F53" s="280">
        <f t="shared" si="6"/>
        <v>0</v>
      </c>
      <c r="G53" s="280">
        <f t="shared" si="7"/>
        <v>0</v>
      </c>
      <c r="H53" s="280">
        <f t="shared" si="8"/>
        <v>106</v>
      </c>
      <c r="I53" s="280">
        <f t="shared" si="9"/>
        <v>104</v>
      </c>
      <c r="J53" s="280">
        <f t="shared" si="10"/>
        <v>27</v>
      </c>
      <c r="K53" s="280">
        <f t="shared" si="11"/>
        <v>0</v>
      </c>
      <c r="L53" s="280">
        <f t="shared" si="12"/>
        <v>1</v>
      </c>
      <c r="M53" s="280">
        <f t="shared" si="13"/>
        <v>20</v>
      </c>
      <c r="N53" s="280">
        <f t="shared" si="14"/>
        <v>0</v>
      </c>
      <c r="O53" s="280">
        <f t="shared" si="15"/>
        <v>0</v>
      </c>
      <c r="P53" s="280">
        <f t="shared" si="16"/>
        <v>0</v>
      </c>
      <c r="Q53" s="280">
        <f t="shared" si="17"/>
        <v>0</v>
      </c>
      <c r="R53" s="280">
        <f t="shared" si="18"/>
        <v>0</v>
      </c>
      <c r="S53" s="280">
        <f t="shared" si="19"/>
        <v>95</v>
      </c>
      <c r="T53" s="280">
        <f t="shared" si="20"/>
        <v>0</v>
      </c>
      <c r="U53" s="280">
        <f t="shared" si="21"/>
        <v>0</v>
      </c>
      <c r="V53" s="280">
        <f t="shared" si="22"/>
        <v>0</v>
      </c>
      <c r="W53" s="280">
        <f t="shared" si="23"/>
        <v>2</v>
      </c>
      <c r="X53" s="280">
        <f t="shared" si="24"/>
        <v>148</v>
      </c>
      <c r="Y53" s="280">
        <v>126</v>
      </c>
      <c r="Z53" s="280">
        <v>0</v>
      </c>
      <c r="AA53" s="280">
        <v>0</v>
      </c>
      <c r="AB53" s="280">
        <v>22</v>
      </c>
      <c r="AC53" s="280">
        <v>0</v>
      </c>
      <c r="AD53" s="280">
        <v>0</v>
      </c>
      <c r="AE53" s="280">
        <v>0</v>
      </c>
      <c r="AF53" s="280">
        <v>0</v>
      </c>
      <c r="AG53" s="280">
        <v>0</v>
      </c>
      <c r="AH53" s="285" t="s">
        <v>643</v>
      </c>
      <c r="AI53" s="285" t="s">
        <v>643</v>
      </c>
      <c r="AJ53" s="285" t="s">
        <v>643</v>
      </c>
      <c r="AK53" s="285" t="s">
        <v>643</v>
      </c>
      <c r="AL53" s="285" t="s">
        <v>643</v>
      </c>
      <c r="AM53" s="285" t="s">
        <v>643</v>
      </c>
      <c r="AN53" s="285" t="s">
        <v>643</v>
      </c>
      <c r="AO53" s="285" t="s">
        <v>643</v>
      </c>
      <c r="AP53" s="280">
        <v>0</v>
      </c>
      <c r="AQ53" s="280">
        <v>0</v>
      </c>
      <c r="AR53" s="280">
        <f>'施設資源化量内訳'!D53</f>
        <v>636</v>
      </c>
      <c r="AS53" s="280">
        <f>'施設資源化量内訳'!E53</f>
        <v>303</v>
      </c>
      <c r="AT53" s="280">
        <f>'施設資源化量内訳'!F53</f>
        <v>0</v>
      </c>
      <c r="AU53" s="280">
        <f>'施設資源化量内訳'!G53</f>
        <v>0</v>
      </c>
      <c r="AV53" s="280">
        <f>'施設資源化量内訳'!H53</f>
        <v>84</v>
      </c>
      <c r="AW53" s="280">
        <f>'施設資源化量内訳'!I53</f>
        <v>104</v>
      </c>
      <c r="AX53" s="280">
        <f>'施設資源化量内訳'!J53</f>
        <v>27</v>
      </c>
      <c r="AY53" s="280">
        <f>'施設資源化量内訳'!K53</f>
        <v>0</v>
      </c>
      <c r="AZ53" s="280">
        <f>'施設資源化量内訳'!L53</f>
        <v>1</v>
      </c>
      <c r="BA53" s="280">
        <f>'施設資源化量内訳'!M53</f>
        <v>20</v>
      </c>
      <c r="BB53" s="280">
        <f>'施設資源化量内訳'!N53</f>
        <v>0</v>
      </c>
      <c r="BC53" s="280">
        <f>'施設資源化量内訳'!O53</f>
        <v>0</v>
      </c>
      <c r="BD53" s="280">
        <f>'施設資源化量内訳'!P53</f>
        <v>0</v>
      </c>
      <c r="BE53" s="280">
        <f>'施設資源化量内訳'!Q53</f>
        <v>0</v>
      </c>
      <c r="BF53" s="280">
        <f>'施設資源化量内訳'!R53</f>
        <v>0</v>
      </c>
      <c r="BG53" s="280">
        <f>'施設資源化量内訳'!S53</f>
        <v>95</v>
      </c>
      <c r="BH53" s="280">
        <f>'施設資源化量内訳'!T53</f>
        <v>0</v>
      </c>
      <c r="BI53" s="280">
        <f>'施設資源化量内訳'!U53</f>
        <v>0</v>
      </c>
      <c r="BJ53" s="280">
        <f>'施設資源化量内訳'!V53</f>
        <v>0</v>
      </c>
      <c r="BK53" s="280">
        <f>'施設資源化量内訳'!W53</f>
        <v>2</v>
      </c>
      <c r="BL53" s="280">
        <f t="shared" si="25"/>
        <v>0</v>
      </c>
      <c r="BM53" s="280">
        <v>0</v>
      </c>
      <c r="BN53" s="280">
        <v>0</v>
      </c>
      <c r="BO53" s="280">
        <v>0</v>
      </c>
      <c r="BP53" s="280">
        <v>0</v>
      </c>
      <c r="BQ53" s="280">
        <v>0</v>
      </c>
      <c r="BR53" s="280">
        <v>0</v>
      </c>
      <c r="BS53" s="280">
        <v>0</v>
      </c>
      <c r="BT53" s="280">
        <v>0</v>
      </c>
      <c r="BU53" s="280">
        <v>0</v>
      </c>
      <c r="BV53" s="285" t="s">
        <v>643</v>
      </c>
      <c r="BW53" s="285" t="s">
        <v>643</v>
      </c>
      <c r="BX53" s="285" t="s">
        <v>643</v>
      </c>
      <c r="BY53" s="285" t="s">
        <v>643</v>
      </c>
      <c r="BZ53" s="285" t="s">
        <v>643</v>
      </c>
      <c r="CA53" s="285" t="s">
        <v>643</v>
      </c>
      <c r="CB53" s="285" t="s">
        <v>643</v>
      </c>
      <c r="CC53" s="285" t="s">
        <v>643</v>
      </c>
      <c r="CD53" s="284">
        <v>0</v>
      </c>
      <c r="CE53" s="280">
        <v>0</v>
      </c>
      <c r="CF53" s="280" t="s">
        <v>644</v>
      </c>
    </row>
    <row r="54" spans="1:84" ht="12" customHeight="1">
      <c r="A54" s="282" t="s">
        <v>193</v>
      </c>
      <c r="B54" s="283" t="s">
        <v>595</v>
      </c>
      <c r="C54" s="282" t="s">
        <v>642</v>
      </c>
      <c r="D54" s="280">
        <f t="shared" si="4"/>
        <v>429</v>
      </c>
      <c r="E54" s="280">
        <f t="shared" si="5"/>
        <v>155</v>
      </c>
      <c r="F54" s="280">
        <f t="shared" si="6"/>
        <v>1</v>
      </c>
      <c r="G54" s="280">
        <f t="shared" si="7"/>
        <v>0</v>
      </c>
      <c r="H54" s="280">
        <f t="shared" si="8"/>
        <v>89</v>
      </c>
      <c r="I54" s="280">
        <f t="shared" si="9"/>
        <v>34</v>
      </c>
      <c r="J54" s="280">
        <f t="shared" si="10"/>
        <v>12</v>
      </c>
      <c r="K54" s="280">
        <f t="shared" si="11"/>
        <v>2</v>
      </c>
      <c r="L54" s="280">
        <f t="shared" si="12"/>
        <v>25</v>
      </c>
      <c r="M54" s="280">
        <f t="shared" si="13"/>
        <v>15</v>
      </c>
      <c r="N54" s="280">
        <f t="shared" si="14"/>
        <v>96</v>
      </c>
      <c r="O54" s="280">
        <f t="shared" si="15"/>
        <v>0</v>
      </c>
      <c r="P54" s="280">
        <f t="shared" si="16"/>
        <v>0</v>
      </c>
      <c r="Q54" s="280">
        <f t="shared" si="17"/>
        <v>0</v>
      </c>
      <c r="R54" s="280">
        <f t="shared" si="18"/>
        <v>0</v>
      </c>
      <c r="S54" s="280">
        <f t="shared" si="19"/>
        <v>0</v>
      </c>
      <c r="T54" s="280">
        <f t="shared" si="20"/>
        <v>0</v>
      </c>
      <c r="U54" s="280">
        <f t="shared" si="21"/>
        <v>0</v>
      </c>
      <c r="V54" s="280">
        <f t="shared" si="22"/>
        <v>0</v>
      </c>
      <c r="W54" s="280">
        <f t="shared" si="23"/>
        <v>0</v>
      </c>
      <c r="X54" s="280">
        <f t="shared" si="24"/>
        <v>0</v>
      </c>
      <c r="Y54" s="280">
        <v>0</v>
      </c>
      <c r="Z54" s="280">
        <v>0</v>
      </c>
      <c r="AA54" s="280">
        <v>0</v>
      </c>
      <c r="AB54" s="280">
        <v>0</v>
      </c>
      <c r="AC54" s="280">
        <v>0</v>
      </c>
      <c r="AD54" s="280">
        <v>0</v>
      </c>
      <c r="AE54" s="280">
        <v>0</v>
      </c>
      <c r="AF54" s="280">
        <v>0</v>
      </c>
      <c r="AG54" s="280">
        <v>0</v>
      </c>
      <c r="AH54" s="285" t="s">
        <v>643</v>
      </c>
      <c r="AI54" s="285" t="s">
        <v>643</v>
      </c>
      <c r="AJ54" s="285" t="s">
        <v>643</v>
      </c>
      <c r="AK54" s="285" t="s">
        <v>643</v>
      </c>
      <c r="AL54" s="285" t="s">
        <v>643</v>
      </c>
      <c r="AM54" s="285" t="s">
        <v>643</v>
      </c>
      <c r="AN54" s="285" t="s">
        <v>643</v>
      </c>
      <c r="AO54" s="285" t="s">
        <v>643</v>
      </c>
      <c r="AP54" s="280">
        <v>0</v>
      </c>
      <c r="AQ54" s="280">
        <v>0</v>
      </c>
      <c r="AR54" s="280">
        <f>'施設資源化量内訳'!D54</f>
        <v>429</v>
      </c>
      <c r="AS54" s="280">
        <f>'施設資源化量内訳'!E54</f>
        <v>155</v>
      </c>
      <c r="AT54" s="280">
        <f>'施設資源化量内訳'!F54</f>
        <v>1</v>
      </c>
      <c r="AU54" s="280">
        <f>'施設資源化量内訳'!G54</f>
        <v>0</v>
      </c>
      <c r="AV54" s="280">
        <f>'施設資源化量内訳'!H54</f>
        <v>89</v>
      </c>
      <c r="AW54" s="280">
        <f>'施設資源化量内訳'!I54</f>
        <v>34</v>
      </c>
      <c r="AX54" s="280">
        <f>'施設資源化量内訳'!J54</f>
        <v>12</v>
      </c>
      <c r="AY54" s="280">
        <f>'施設資源化量内訳'!K54</f>
        <v>2</v>
      </c>
      <c r="AZ54" s="280">
        <f>'施設資源化量内訳'!L54</f>
        <v>25</v>
      </c>
      <c r="BA54" s="280">
        <f>'施設資源化量内訳'!M54</f>
        <v>15</v>
      </c>
      <c r="BB54" s="280">
        <f>'施設資源化量内訳'!N54</f>
        <v>96</v>
      </c>
      <c r="BC54" s="280">
        <f>'施設資源化量内訳'!O54</f>
        <v>0</v>
      </c>
      <c r="BD54" s="280">
        <f>'施設資源化量内訳'!P54</f>
        <v>0</v>
      </c>
      <c r="BE54" s="280">
        <f>'施設資源化量内訳'!Q54</f>
        <v>0</v>
      </c>
      <c r="BF54" s="280">
        <f>'施設資源化量内訳'!R54</f>
        <v>0</v>
      </c>
      <c r="BG54" s="280">
        <f>'施設資源化量内訳'!S54</f>
        <v>0</v>
      </c>
      <c r="BH54" s="280">
        <f>'施設資源化量内訳'!T54</f>
        <v>0</v>
      </c>
      <c r="BI54" s="280">
        <f>'施設資源化量内訳'!U54</f>
        <v>0</v>
      </c>
      <c r="BJ54" s="280">
        <f>'施設資源化量内訳'!V54</f>
        <v>0</v>
      </c>
      <c r="BK54" s="280">
        <f>'施設資源化量内訳'!W54</f>
        <v>0</v>
      </c>
      <c r="BL54" s="280">
        <f t="shared" si="25"/>
        <v>0</v>
      </c>
      <c r="BM54" s="280">
        <v>0</v>
      </c>
      <c r="BN54" s="280">
        <v>0</v>
      </c>
      <c r="BO54" s="280">
        <v>0</v>
      </c>
      <c r="BP54" s="280">
        <v>0</v>
      </c>
      <c r="BQ54" s="280">
        <v>0</v>
      </c>
      <c r="BR54" s="280">
        <v>0</v>
      </c>
      <c r="BS54" s="280">
        <v>0</v>
      </c>
      <c r="BT54" s="280">
        <v>0</v>
      </c>
      <c r="BU54" s="280">
        <v>0</v>
      </c>
      <c r="BV54" s="285" t="s">
        <v>643</v>
      </c>
      <c r="BW54" s="285" t="s">
        <v>643</v>
      </c>
      <c r="BX54" s="285" t="s">
        <v>643</v>
      </c>
      <c r="BY54" s="285" t="s">
        <v>643</v>
      </c>
      <c r="BZ54" s="285" t="s">
        <v>643</v>
      </c>
      <c r="CA54" s="285" t="s">
        <v>643</v>
      </c>
      <c r="CB54" s="285" t="s">
        <v>643</v>
      </c>
      <c r="CC54" s="285" t="s">
        <v>643</v>
      </c>
      <c r="CD54" s="284">
        <v>0</v>
      </c>
      <c r="CE54" s="280">
        <v>0</v>
      </c>
      <c r="CF54" s="280" t="s">
        <v>644</v>
      </c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647</v>
      </c>
      <c r="B7" s="278" t="s">
        <v>645</v>
      </c>
      <c r="C7" s="279" t="s">
        <v>646</v>
      </c>
      <c r="D7" s="280">
        <f aca="true" t="shared" si="0" ref="D7:AI7">SUM(D8:D54)</f>
        <v>62577</v>
      </c>
      <c r="E7" s="280">
        <f t="shared" si="0"/>
        <v>17534</v>
      </c>
      <c r="F7" s="280">
        <f t="shared" si="0"/>
        <v>86</v>
      </c>
      <c r="G7" s="280">
        <f t="shared" si="0"/>
        <v>832</v>
      </c>
      <c r="H7" s="280">
        <f t="shared" si="0"/>
        <v>7402</v>
      </c>
      <c r="I7" s="280">
        <f t="shared" si="0"/>
        <v>6705</v>
      </c>
      <c r="J7" s="280">
        <f t="shared" si="0"/>
        <v>2586</v>
      </c>
      <c r="K7" s="280">
        <f t="shared" si="0"/>
        <v>62</v>
      </c>
      <c r="L7" s="280">
        <f t="shared" si="0"/>
        <v>1358</v>
      </c>
      <c r="M7" s="280">
        <f t="shared" si="0"/>
        <v>1922</v>
      </c>
      <c r="N7" s="280">
        <f t="shared" si="0"/>
        <v>2804</v>
      </c>
      <c r="O7" s="280">
        <f t="shared" si="0"/>
        <v>0</v>
      </c>
      <c r="P7" s="280">
        <f t="shared" si="0"/>
        <v>891</v>
      </c>
      <c r="Q7" s="280">
        <f t="shared" si="0"/>
        <v>17810</v>
      </c>
      <c r="R7" s="280">
        <f t="shared" si="0"/>
        <v>0</v>
      </c>
      <c r="S7" s="280">
        <f t="shared" si="0"/>
        <v>256</v>
      </c>
      <c r="T7" s="280">
        <f t="shared" si="0"/>
        <v>0</v>
      </c>
      <c r="U7" s="280">
        <f t="shared" si="0"/>
        <v>723</v>
      </c>
      <c r="V7" s="280">
        <f t="shared" si="0"/>
        <v>15</v>
      </c>
      <c r="W7" s="280">
        <f t="shared" si="0"/>
        <v>1591</v>
      </c>
      <c r="X7" s="280">
        <f t="shared" si="0"/>
        <v>1917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SUM(AJ8:AJ54)</f>
        <v>891</v>
      </c>
      <c r="AK7" s="280">
        <f t="shared" si="1"/>
        <v>0</v>
      </c>
      <c r="AL7" s="280">
        <f t="shared" si="1"/>
        <v>0</v>
      </c>
      <c r="AM7" s="280">
        <f t="shared" si="1"/>
        <v>256</v>
      </c>
      <c r="AN7" s="280">
        <f t="shared" si="1"/>
        <v>0</v>
      </c>
      <c r="AO7" s="280">
        <f t="shared" si="1"/>
        <v>723</v>
      </c>
      <c r="AP7" s="280">
        <f t="shared" si="1"/>
        <v>0</v>
      </c>
      <c r="AQ7" s="280">
        <f t="shared" si="1"/>
        <v>47</v>
      </c>
      <c r="AR7" s="280">
        <f t="shared" si="1"/>
        <v>5788</v>
      </c>
      <c r="AS7" s="280">
        <f t="shared" si="1"/>
        <v>1518</v>
      </c>
      <c r="AT7" s="280">
        <f t="shared" si="1"/>
        <v>32</v>
      </c>
      <c r="AU7" s="280">
        <f t="shared" si="1"/>
        <v>104</v>
      </c>
      <c r="AV7" s="280">
        <f t="shared" si="1"/>
        <v>2561</v>
      </c>
      <c r="AW7" s="280">
        <f t="shared" si="1"/>
        <v>746</v>
      </c>
      <c r="AX7" s="280">
        <f t="shared" si="1"/>
        <v>137</v>
      </c>
      <c r="AY7" s="280">
        <f t="shared" si="1"/>
        <v>24</v>
      </c>
      <c r="AZ7" s="280">
        <f t="shared" si="1"/>
        <v>260</v>
      </c>
      <c r="BA7" s="280">
        <f t="shared" si="1"/>
        <v>171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235</v>
      </c>
      <c r="BL7" s="280">
        <f t="shared" si="1"/>
        <v>2709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SUM(BP8:BP54)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2035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674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SUM(CV8:CV54)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17820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SUM(EB8:EB54)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17810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10</v>
      </c>
      <c r="EM7" s="280">
        <f t="shared" si="4"/>
        <v>0</v>
      </c>
      <c r="EN7" s="280">
        <f t="shared" si="4"/>
        <v>34343</v>
      </c>
      <c r="EO7" s="280">
        <f t="shared" si="4"/>
        <v>16016</v>
      </c>
      <c r="EP7" s="280">
        <f t="shared" si="4"/>
        <v>54</v>
      </c>
      <c r="EQ7" s="280">
        <f t="shared" si="4"/>
        <v>728</v>
      </c>
      <c r="ER7" s="280">
        <f t="shared" si="4"/>
        <v>4841</v>
      </c>
      <c r="ES7" s="280">
        <f t="shared" si="4"/>
        <v>5959</v>
      </c>
      <c r="ET7" s="280">
        <f t="shared" si="4"/>
        <v>2449</v>
      </c>
      <c r="EU7" s="280">
        <f t="shared" si="4"/>
        <v>38</v>
      </c>
      <c r="EV7" s="280">
        <f t="shared" si="4"/>
        <v>1098</v>
      </c>
      <c r="EW7" s="280">
        <f t="shared" si="4"/>
        <v>1751</v>
      </c>
      <c r="EX7" s="280">
        <f t="shared" si="4"/>
        <v>769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5</v>
      </c>
      <c r="FG7" s="280">
        <f t="shared" si="4"/>
        <v>635</v>
      </c>
    </row>
    <row r="8" spans="1:163" ht="12" customHeight="1">
      <c r="A8" s="282" t="s">
        <v>193</v>
      </c>
      <c r="B8" s="283" t="s">
        <v>549</v>
      </c>
      <c r="C8" s="282" t="s">
        <v>596</v>
      </c>
      <c r="D8" s="280">
        <f aca="true" t="shared" si="5" ref="D8:W8">SUM(X8,AR8,BL8,CF8,CZ8,DT8,EN8)</f>
        <v>16511</v>
      </c>
      <c r="E8" s="280">
        <f t="shared" si="5"/>
        <v>8255</v>
      </c>
      <c r="F8" s="280">
        <f t="shared" si="5"/>
        <v>11</v>
      </c>
      <c r="G8" s="280">
        <f t="shared" si="5"/>
        <v>0</v>
      </c>
      <c r="H8" s="280">
        <f t="shared" si="5"/>
        <v>2612</v>
      </c>
      <c r="I8" s="280">
        <f t="shared" si="5"/>
        <v>3251</v>
      </c>
      <c r="J8" s="280">
        <f t="shared" si="5"/>
        <v>1422</v>
      </c>
      <c r="K8" s="280">
        <f t="shared" si="5"/>
        <v>1</v>
      </c>
      <c r="L8" s="280">
        <f t="shared" si="5"/>
        <v>0</v>
      </c>
      <c r="M8" s="280">
        <f t="shared" si="5"/>
        <v>959</v>
      </c>
      <c r="N8" s="280">
        <f t="shared" si="5"/>
        <v>0</v>
      </c>
      <c r="O8" s="280">
        <f t="shared" si="5"/>
        <v>0</v>
      </c>
      <c r="P8" s="280">
        <f t="shared" si="5"/>
        <v>0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0</v>
      </c>
      <c r="X8" s="280">
        <f>SUM(Y8:AQ8)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  <c r="AK8" s="285" t="s">
        <v>643</v>
      </c>
      <c r="AL8" s="285" t="s">
        <v>643</v>
      </c>
      <c r="AM8" s="280">
        <v>0</v>
      </c>
      <c r="AN8" s="286" t="s">
        <v>643</v>
      </c>
      <c r="AO8" s="280">
        <v>0</v>
      </c>
      <c r="AP8" s="285" t="s">
        <v>643</v>
      </c>
      <c r="AQ8" s="280">
        <v>0</v>
      </c>
      <c r="AR8" s="280">
        <f>SUM(AS8:BK8)</f>
        <v>142</v>
      </c>
      <c r="AS8" s="280">
        <v>0</v>
      </c>
      <c r="AT8" s="280">
        <v>0</v>
      </c>
      <c r="AU8" s="280">
        <v>0</v>
      </c>
      <c r="AV8" s="280">
        <v>142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643</v>
      </c>
      <c r="BE8" s="285" t="s">
        <v>643</v>
      </c>
      <c r="BF8" s="285" t="s">
        <v>643</v>
      </c>
      <c r="BG8" s="285" t="s">
        <v>643</v>
      </c>
      <c r="BH8" s="285" t="s">
        <v>643</v>
      </c>
      <c r="BI8" s="285" t="s">
        <v>643</v>
      </c>
      <c r="BJ8" s="285" t="s">
        <v>643</v>
      </c>
      <c r="BK8" s="280">
        <v>0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643</v>
      </c>
      <c r="BY8" s="285" t="s">
        <v>643</v>
      </c>
      <c r="BZ8" s="285" t="s">
        <v>643</v>
      </c>
      <c r="CA8" s="285" t="s">
        <v>643</v>
      </c>
      <c r="CB8" s="285" t="s">
        <v>643</v>
      </c>
      <c r="CC8" s="285" t="s">
        <v>643</v>
      </c>
      <c r="CD8" s="285" t="s">
        <v>643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643</v>
      </c>
      <c r="CS8" s="285" t="s">
        <v>643</v>
      </c>
      <c r="CT8" s="285" t="s">
        <v>643</v>
      </c>
      <c r="CU8" s="285" t="s">
        <v>643</v>
      </c>
      <c r="CV8" s="285" t="s">
        <v>643</v>
      </c>
      <c r="CW8" s="285" t="s">
        <v>643</v>
      </c>
      <c r="CX8" s="285" t="s">
        <v>643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643</v>
      </c>
      <c r="DM8" s="285" t="s">
        <v>643</v>
      </c>
      <c r="DN8" s="280">
        <v>0</v>
      </c>
      <c r="DO8" s="285" t="s">
        <v>643</v>
      </c>
      <c r="DP8" s="285" t="s">
        <v>643</v>
      </c>
      <c r="DQ8" s="285" t="s">
        <v>643</v>
      </c>
      <c r="DR8" s="285" t="s">
        <v>643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643</v>
      </c>
      <c r="EG8" s="280">
        <v>0</v>
      </c>
      <c r="EH8" s="280">
        <v>0</v>
      </c>
      <c r="EI8" s="285" t="s">
        <v>643</v>
      </c>
      <c r="EJ8" s="285" t="s">
        <v>643</v>
      </c>
      <c r="EK8" s="285" t="s">
        <v>643</v>
      </c>
      <c r="EL8" s="280">
        <v>0</v>
      </c>
      <c r="EM8" s="280">
        <v>0</v>
      </c>
      <c r="EN8" s="280">
        <f>SUM(EO8:FG8)</f>
        <v>16369</v>
      </c>
      <c r="EO8" s="280">
        <v>8255</v>
      </c>
      <c r="EP8" s="280">
        <v>11</v>
      </c>
      <c r="EQ8" s="280">
        <v>0</v>
      </c>
      <c r="ER8" s="280">
        <v>2470</v>
      </c>
      <c r="ES8" s="280">
        <v>3251</v>
      </c>
      <c r="ET8" s="280">
        <v>1422</v>
      </c>
      <c r="EU8" s="280">
        <v>1</v>
      </c>
      <c r="EV8" s="280">
        <v>0</v>
      </c>
      <c r="EW8" s="280">
        <v>959</v>
      </c>
      <c r="EX8" s="280">
        <v>0</v>
      </c>
      <c r="EY8" s="284">
        <v>0</v>
      </c>
      <c r="EZ8" s="285" t="s">
        <v>643</v>
      </c>
      <c r="FA8" s="285" t="s">
        <v>643</v>
      </c>
      <c r="FB8" s="286" t="s">
        <v>643</v>
      </c>
      <c r="FC8" s="280">
        <v>0</v>
      </c>
      <c r="FD8" s="280">
        <v>0</v>
      </c>
      <c r="FE8" s="280">
        <v>0</v>
      </c>
      <c r="FF8" s="280">
        <v>0</v>
      </c>
      <c r="FG8" s="280">
        <v>0</v>
      </c>
    </row>
    <row r="9" spans="1:163" ht="12" customHeight="1">
      <c r="A9" s="282" t="s">
        <v>193</v>
      </c>
      <c r="B9" s="283" t="s">
        <v>550</v>
      </c>
      <c r="C9" s="282" t="s">
        <v>597</v>
      </c>
      <c r="D9" s="280">
        <f aca="true" t="shared" si="6" ref="D9:D54">SUM(X9,AR9,BL9,CF9,CZ9,DT9,EN9)</f>
        <v>594</v>
      </c>
      <c r="E9" s="280">
        <f aca="true" t="shared" si="7" ref="E9:E54">SUM(Y9,AS9,BM9,CG9,DA9,DU9,EO9)</f>
        <v>0</v>
      </c>
      <c r="F9" s="280">
        <f aca="true" t="shared" si="8" ref="F9:F54">SUM(Z9,AT9,BN9,CH9,DB9,DV9,EP9)</f>
        <v>0</v>
      </c>
      <c r="G9" s="280">
        <f aca="true" t="shared" si="9" ref="G9:G54">SUM(AA9,AU9,BO9,CI9,DC9,DW9,EQ9)</f>
        <v>0</v>
      </c>
      <c r="H9" s="280">
        <f aca="true" t="shared" si="10" ref="H9:H54">SUM(AB9,AV9,BP9,CJ9,DD9,DX9,ER9)</f>
        <v>0</v>
      </c>
      <c r="I9" s="280">
        <f aca="true" t="shared" si="11" ref="I9:I54">SUM(AC9,AW9,BQ9,CK9,DE9,DY9,ES9)</f>
        <v>0</v>
      </c>
      <c r="J9" s="280">
        <f aca="true" t="shared" si="12" ref="J9:J54">SUM(AD9,AX9,BR9,CL9,DF9,DZ9,ET9)</f>
        <v>0</v>
      </c>
      <c r="K9" s="280">
        <f aca="true" t="shared" si="13" ref="K9:K54">SUM(AE9,AY9,BS9,CM9,DG9,EA9,EU9)</f>
        <v>0</v>
      </c>
      <c r="L9" s="280">
        <f aca="true" t="shared" si="14" ref="L9:L54">SUM(AF9,AZ9,BT9,CN9,DH9,EB9,EV9)</f>
        <v>0</v>
      </c>
      <c r="M9" s="280">
        <f aca="true" t="shared" si="15" ref="M9:M54">SUM(AG9,BA9,BU9,CO9,DI9,EC9,EW9)</f>
        <v>0</v>
      </c>
      <c r="N9" s="280">
        <f aca="true" t="shared" si="16" ref="N9:N54">SUM(AH9,BB9,BV9,CP9,DJ9,ED9,EX9)</f>
        <v>0</v>
      </c>
      <c r="O9" s="280">
        <f aca="true" t="shared" si="17" ref="O9:O54">SUM(AI9,BC9,BW9,CQ9,DK9,EE9,EY9)</f>
        <v>0</v>
      </c>
      <c r="P9" s="280">
        <f aca="true" t="shared" si="18" ref="P9:P54">SUM(AJ9,BD9,BX9,CR9,DL9,EF9,EZ9)</f>
        <v>0</v>
      </c>
      <c r="Q9" s="280">
        <f aca="true" t="shared" si="19" ref="Q9:Q54">SUM(AK9,BE9,BY9,CS9,DM9,EG9,FA9)</f>
        <v>0</v>
      </c>
      <c r="R9" s="280">
        <f aca="true" t="shared" si="20" ref="R9:R54">SUM(AL9,BF9,BZ9,CT9,DN9,EH9,FB9)</f>
        <v>0</v>
      </c>
      <c r="S9" s="280">
        <f aca="true" t="shared" si="21" ref="S9:S54">SUM(AM9,BG9,CA9,CU9,DO9,EI9,FC9)</f>
        <v>0</v>
      </c>
      <c r="T9" s="280">
        <f aca="true" t="shared" si="22" ref="T9:T54">SUM(AN9,BH9,CB9,CV9,DP9,EJ9,FD9)</f>
        <v>0</v>
      </c>
      <c r="U9" s="280">
        <f aca="true" t="shared" si="23" ref="U9:U54">SUM(AO9,BI9,CC9,CW9,DQ9,EK9,FE9)</f>
        <v>0</v>
      </c>
      <c r="V9" s="280">
        <f aca="true" t="shared" si="24" ref="V9:V54">SUM(AP9,BJ9,CD9,CX9,DR9,EL9,FF9)</f>
        <v>0</v>
      </c>
      <c r="W9" s="280">
        <f aca="true" t="shared" si="25" ref="W9:W54">SUM(AQ9,BK9,CE9,CY9,DS9,EM9,FG9)</f>
        <v>594</v>
      </c>
      <c r="X9" s="280">
        <f aca="true" t="shared" si="26" ref="X9:X54">SUM(Y9:AQ9)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  <c r="AK9" s="285" t="s">
        <v>643</v>
      </c>
      <c r="AL9" s="285" t="s">
        <v>643</v>
      </c>
      <c r="AM9" s="280">
        <v>0</v>
      </c>
      <c r="AN9" s="286" t="s">
        <v>643</v>
      </c>
      <c r="AO9" s="280">
        <v>0</v>
      </c>
      <c r="AP9" s="285" t="s">
        <v>643</v>
      </c>
      <c r="AQ9" s="280">
        <v>0</v>
      </c>
      <c r="AR9" s="280">
        <f aca="true" t="shared" si="27" ref="AR9:AR54">SUM(AS9:BK9)</f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643</v>
      </c>
      <c r="BE9" s="285" t="s">
        <v>643</v>
      </c>
      <c r="BF9" s="285" t="s">
        <v>643</v>
      </c>
      <c r="BG9" s="285" t="s">
        <v>643</v>
      </c>
      <c r="BH9" s="285" t="s">
        <v>643</v>
      </c>
      <c r="BI9" s="285" t="s">
        <v>643</v>
      </c>
      <c r="BJ9" s="285" t="s">
        <v>643</v>
      </c>
      <c r="BK9" s="280">
        <v>0</v>
      </c>
      <c r="BL9" s="280">
        <f aca="true" t="shared" si="28" ref="BL9:BL54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643</v>
      </c>
      <c r="BY9" s="285" t="s">
        <v>643</v>
      </c>
      <c r="BZ9" s="285" t="s">
        <v>643</v>
      </c>
      <c r="CA9" s="285" t="s">
        <v>643</v>
      </c>
      <c r="CB9" s="285" t="s">
        <v>643</v>
      </c>
      <c r="CC9" s="285" t="s">
        <v>643</v>
      </c>
      <c r="CD9" s="285" t="s">
        <v>643</v>
      </c>
      <c r="CE9" s="280">
        <v>0</v>
      </c>
      <c r="CF9" s="280">
        <f aca="true" t="shared" si="29" ref="CF9:CF54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643</v>
      </c>
      <c r="CS9" s="285" t="s">
        <v>643</v>
      </c>
      <c r="CT9" s="285" t="s">
        <v>643</v>
      </c>
      <c r="CU9" s="285" t="s">
        <v>643</v>
      </c>
      <c r="CV9" s="285" t="s">
        <v>643</v>
      </c>
      <c r="CW9" s="285" t="s">
        <v>643</v>
      </c>
      <c r="CX9" s="285" t="s">
        <v>643</v>
      </c>
      <c r="CY9" s="280">
        <v>0</v>
      </c>
      <c r="CZ9" s="280">
        <f aca="true" t="shared" si="30" ref="CZ9:CZ54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643</v>
      </c>
      <c r="DM9" s="285" t="s">
        <v>643</v>
      </c>
      <c r="DN9" s="280">
        <v>0</v>
      </c>
      <c r="DO9" s="285" t="s">
        <v>643</v>
      </c>
      <c r="DP9" s="285" t="s">
        <v>643</v>
      </c>
      <c r="DQ9" s="285" t="s">
        <v>643</v>
      </c>
      <c r="DR9" s="285" t="s">
        <v>643</v>
      </c>
      <c r="DS9" s="280">
        <v>0</v>
      </c>
      <c r="DT9" s="280">
        <f aca="true" t="shared" si="31" ref="DT9:DT54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643</v>
      </c>
      <c r="EG9" s="280">
        <v>0</v>
      </c>
      <c r="EH9" s="280">
        <v>0</v>
      </c>
      <c r="EI9" s="285" t="s">
        <v>643</v>
      </c>
      <c r="EJ9" s="285" t="s">
        <v>643</v>
      </c>
      <c r="EK9" s="285" t="s">
        <v>643</v>
      </c>
      <c r="EL9" s="280">
        <v>0</v>
      </c>
      <c r="EM9" s="280">
        <v>0</v>
      </c>
      <c r="EN9" s="280">
        <f aca="true" t="shared" si="32" ref="EN9:EN54">SUM(EO9:FG9)</f>
        <v>594</v>
      </c>
      <c r="EO9" s="280">
        <v>0</v>
      </c>
      <c r="EP9" s="280">
        <v>0</v>
      </c>
      <c r="EQ9" s="280">
        <v>0</v>
      </c>
      <c r="ER9" s="280">
        <v>0</v>
      </c>
      <c r="ES9" s="280">
        <v>0</v>
      </c>
      <c r="ET9" s="280">
        <v>0</v>
      </c>
      <c r="EU9" s="280">
        <v>0</v>
      </c>
      <c r="EV9" s="280">
        <v>0</v>
      </c>
      <c r="EW9" s="280">
        <v>0</v>
      </c>
      <c r="EX9" s="280">
        <v>0</v>
      </c>
      <c r="EY9" s="284">
        <v>0</v>
      </c>
      <c r="EZ9" s="285" t="s">
        <v>643</v>
      </c>
      <c r="FA9" s="285" t="s">
        <v>643</v>
      </c>
      <c r="FB9" s="286" t="s">
        <v>643</v>
      </c>
      <c r="FC9" s="280">
        <v>0</v>
      </c>
      <c r="FD9" s="280">
        <v>0</v>
      </c>
      <c r="FE9" s="280">
        <v>0</v>
      </c>
      <c r="FF9" s="280">
        <v>0</v>
      </c>
      <c r="FG9" s="280">
        <v>594</v>
      </c>
    </row>
    <row r="10" spans="1:163" ht="12" customHeight="1">
      <c r="A10" s="282" t="s">
        <v>193</v>
      </c>
      <c r="B10" s="283" t="s">
        <v>551</v>
      </c>
      <c r="C10" s="282" t="s">
        <v>598</v>
      </c>
      <c r="D10" s="280">
        <f t="shared" si="6"/>
        <v>612</v>
      </c>
      <c r="E10" s="280">
        <f t="shared" si="7"/>
        <v>29</v>
      </c>
      <c r="F10" s="280">
        <f t="shared" si="8"/>
        <v>0</v>
      </c>
      <c r="G10" s="280">
        <f t="shared" si="9"/>
        <v>0</v>
      </c>
      <c r="H10" s="280">
        <f t="shared" si="10"/>
        <v>256</v>
      </c>
      <c r="I10" s="280">
        <f t="shared" si="11"/>
        <v>0</v>
      </c>
      <c r="J10" s="280">
        <f t="shared" si="12"/>
        <v>0</v>
      </c>
      <c r="K10" s="280">
        <f t="shared" si="13"/>
        <v>0</v>
      </c>
      <c r="L10" s="280">
        <f t="shared" si="14"/>
        <v>0</v>
      </c>
      <c r="M10" s="280">
        <f t="shared" si="15"/>
        <v>0</v>
      </c>
      <c r="N10" s="280">
        <f t="shared" si="16"/>
        <v>0</v>
      </c>
      <c r="O10" s="280">
        <f t="shared" si="17"/>
        <v>0</v>
      </c>
      <c r="P10" s="280">
        <f t="shared" si="18"/>
        <v>0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327</v>
      </c>
      <c r="V10" s="280">
        <f t="shared" si="24"/>
        <v>0</v>
      </c>
      <c r="W10" s="280">
        <f t="shared" si="25"/>
        <v>0</v>
      </c>
      <c r="X10" s="280">
        <f t="shared" si="26"/>
        <v>327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  <c r="AK10" s="285" t="s">
        <v>643</v>
      </c>
      <c r="AL10" s="285" t="s">
        <v>643</v>
      </c>
      <c r="AM10" s="280">
        <v>0</v>
      </c>
      <c r="AN10" s="286" t="s">
        <v>643</v>
      </c>
      <c r="AO10" s="280">
        <v>327</v>
      </c>
      <c r="AP10" s="285" t="s">
        <v>643</v>
      </c>
      <c r="AQ10" s="280">
        <v>0</v>
      </c>
      <c r="AR10" s="280">
        <f t="shared" si="27"/>
        <v>256</v>
      </c>
      <c r="AS10" s="280">
        <v>0</v>
      </c>
      <c r="AT10" s="280">
        <v>0</v>
      </c>
      <c r="AU10" s="280">
        <v>0</v>
      </c>
      <c r="AV10" s="280">
        <v>256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643</v>
      </c>
      <c r="BE10" s="285" t="s">
        <v>643</v>
      </c>
      <c r="BF10" s="285" t="s">
        <v>643</v>
      </c>
      <c r="BG10" s="285" t="s">
        <v>643</v>
      </c>
      <c r="BH10" s="285" t="s">
        <v>643</v>
      </c>
      <c r="BI10" s="285" t="s">
        <v>643</v>
      </c>
      <c r="BJ10" s="285" t="s">
        <v>643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643</v>
      </c>
      <c r="BY10" s="285" t="s">
        <v>643</v>
      </c>
      <c r="BZ10" s="285" t="s">
        <v>643</v>
      </c>
      <c r="CA10" s="285" t="s">
        <v>643</v>
      </c>
      <c r="CB10" s="285" t="s">
        <v>643</v>
      </c>
      <c r="CC10" s="285" t="s">
        <v>643</v>
      </c>
      <c r="CD10" s="285" t="s">
        <v>643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643</v>
      </c>
      <c r="CS10" s="285" t="s">
        <v>643</v>
      </c>
      <c r="CT10" s="285" t="s">
        <v>643</v>
      </c>
      <c r="CU10" s="285" t="s">
        <v>643</v>
      </c>
      <c r="CV10" s="285" t="s">
        <v>643</v>
      </c>
      <c r="CW10" s="285" t="s">
        <v>643</v>
      </c>
      <c r="CX10" s="285" t="s">
        <v>643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643</v>
      </c>
      <c r="DM10" s="285" t="s">
        <v>643</v>
      </c>
      <c r="DN10" s="280">
        <v>0</v>
      </c>
      <c r="DO10" s="285" t="s">
        <v>643</v>
      </c>
      <c r="DP10" s="285" t="s">
        <v>643</v>
      </c>
      <c r="DQ10" s="285" t="s">
        <v>643</v>
      </c>
      <c r="DR10" s="285" t="s">
        <v>643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643</v>
      </c>
      <c r="EG10" s="280">
        <v>0</v>
      </c>
      <c r="EH10" s="280">
        <v>0</v>
      </c>
      <c r="EI10" s="285" t="s">
        <v>643</v>
      </c>
      <c r="EJ10" s="285" t="s">
        <v>643</v>
      </c>
      <c r="EK10" s="285" t="s">
        <v>643</v>
      </c>
      <c r="EL10" s="280">
        <v>0</v>
      </c>
      <c r="EM10" s="280">
        <v>0</v>
      </c>
      <c r="EN10" s="280">
        <f t="shared" si="32"/>
        <v>29</v>
      </c>
      <c r="EO10" s="280">
        <v>29</v>
      </c>
      <c r="EP10" s="280">
        <v>0</v>
      </c>
      <c r="EQ10" s="280">
        <v>0</v>
      </c>
      <c r="ER10" s="280">
        <v>0</v>
      </c>
      <c r="ES10" s="280">
        <v>0</v>
      </c>
      <c r="ET10" s="280">
        <v>0</v>
      </c>
      <c r="EU10" s="280">
        <v>0</v>
      </c>
      <c r="EV10" s="280">
        <v>0</v>
      </c>
      <c r="EW10" s="280">
        <v>0</v>
      </c>
      <c r="EX10" s="280">
        <v>0</v>
      </c>
      <c r="EY10" s="284">
        <v>0</v>
      </c>
      <c r="EZ10" s="285" t="s">
        <v>643</v>
      </c>
      <c r="FA10" s="285" t="s">
        <v>643</v>
      </c>
      <c r="FB10" s="286" t="s">
        <v>643</v>
      </c>
      <c r="FC10" s="280">
        <v>0</v>
      </c>
      <c r="FD10" s="280">
        <v>0</v>
      </c>
      <c r="FE10" s="280">
        <v>0</v>
      </c>
      <c r="FF10" s="280">
        <v>0</v>
      </c>
      <c r="FG10" s="280">
        <v>0</v>
      </c>
    </row>
    <row r="11" spans="1:163" ht="12" customHeight="1">
      <c r="A11" s="282" t="s">
        <v>193</v>
      </c>
      <c r="B11" s="283" t="s">
        <v>552</v>
      </c>
      <c r="C11" s="282" t="s">
        <v>599</v>
      </c>
      <c r="D11" s="280">
        <f t="shared" si="6"/>
        <v>10323</v>
      </c>
      <c r="E11" s="280">
        <f t="shared" si="7"/>
        <v>2006</v>
      </c>
      <c r="F11" s="280">
        <f t="shared" si="8"/>
        <v>7</v>
      </c>
      <c r="G11" s="280">
        <f t="shared" si="9"/>
        <v>375</v>
      </c>
      <c r="H11" s="280">
        <f t="shared" si="10"/>
        <v>336</v>
      </c>
      <c r="I11" s="280">
        <f t="shared" si="11"/>
        <v>515</v>
      </c>
      <c r="J11" s="280">
        <f t="shared" si="12"/>
        <v>108</v>
      </c>
      <c r="K11" s="280">
        <f t="shared" si="13"/>
        <v>20</v>
      </c>
      <c r="L11" s="280">
        <f t="shared" si="14"/>
        <v>0</v>
      </c>
      <c r="M11" s="280">
        <f t="shared" si="15"/>
        <v>225</v>
      </c>
      <c r="N11" s="280">
        <f t="shared" si="16"/>
        <v>0</v>
      </c>
      <c r="O11" s="280">
        <f t="shared" si="17"/>
        <v>0</v>
      </c>
      <c r="P11" s="280">
        <f t="shared" si="18"/>
        <v>0</v>
      </c>
      <c r="Q11" s="280">
        <f t="shared" si="19"/>
        <v>6731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0</v>
      </c>
      <c r="W11" s="280">
        <f t="shared" si="25"/>
        <v>0</v>
      </c>
      <c r="X11" s="280">
        <f t="shared" si="26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5" t="s">
        <v>643</v>
      </c>
      <c r="AL11" s="285" t="s">
        <v>643</v>
      </c>
      <c r="AM11" s="280">
        <v>0</v>
      </c>
      <c r="AN11" s="286" t="s">
        <v>643</v>
      </c>
      <c r="AO11" s="280">
        <v>0</v>
      </c>
      <c r="AP11" s="285" t="s">
        <v>643</v>
      </c>
      <c r="AQ11" s="280">
        <v>0</v>
      </c>
      <c r="AR11" s="280">
        <f t="shared" si="27"/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643</v>
      </c>
      <c r="BE11" s="285" t="s">
        <v>643</v>
      </c>
      <c r="BF11" s="285" t="s">
        <v>643</v>
      </c>
      <c r="BG11" s="285" t="s">
        <v>643</v>
      </c>
      <c r="BH11" s="285" t="s">
        <v>643</v>
      </c>
      <c r="BI11" s="285" t="s">
        <v>643</v>
      </c>
      <c r="BJ11" s="285" t="s">
        <v>643</v>
      </c>
      <c r="BK11" s="280">
        <v>0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643</v>
      </c>
      <c r="BY11" s="285" t="s">
        <v>643</v>
      </c>
      <c r="BZ11" s="285" t="s">
        <v>643</v>
      </c>
      <c r="CA11" s="285" t="s">
        <v>643</v>
      </c>
      <c r="CB11" s="285" t="s">
        <v>643</v>
      </c>
      <c r="CC11" s="285" t="s">
        <v>643</v>
      </c>
      <c r="CD11" s="285" t="s">
        <v>643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643</v>
      </c>
      <c r="CS11" s="285" t="s">
        <v>643</v>
      </c>
      <c r="CT11" s="285" t="s">
        <v>643</v>
      </c>
      <c r="CU11" s="285" t="s">
        <v>643</v>
      </c>
      <c r="CV11" s="285" t="s">
        <v>643</v>
      </c>
      <c r="CW11" s="285" t="s">
        <v>643</v>
      </c>
      <c r="CX11" s="285" t="s">
        <v>643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643</v>
      </c>
      <c r="DM11" s="285" t="s">
        <v>643</v>
      </c>
      <c r="DN11" s="280">
        <v>0</v>
      </c>
      <c r="DO11" s="285" t="s">
        <v>643</v>
      </c>
      <c r="DP11" s="285" t="s">
        <v>643</v>
      </c>
      <c r="DQ11" s="285" t="s">
        <v>643</v>
      </c>
      <c r="DR11" s="285" t="s">
        <v>643</v>
      </c>
      <c r="DS11" s="280">
        <v>0</v>
      </c>
      <c r="DT11" s="280">
        <f t="shared" si="31"/>
        <v>6731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643</v>
      </c>
      <c r="EG11" s="280">
        <v>6731</v>
      </c>
      <c r="EH11" s="280">
        <v>0</v>
      </c>
      <c r="EI11" s="285" t="s">
        <v>643</v>
      </c>
      <c r="EJ11" s="285" t="s">
        <v>643</v>
      </c>
      <c r="EK11" s="285" t="s">
        <v>643</v>
      </c>
      <c r="EL11" s="280">
        <v>0</v>
      </c>
      <c r="EM11" s="280">
        <v>0</v>
      </c>
      <c r="EN11" s="280">
        <f t="shared" si="32"/>
        <v>3592</v>
      </c>
      <c r="EO11" s="280">
        <v>2006</v>
      </c>
      <c r="EP11" s="280">
        <v>7</v>
      </c>
      <c r="EQ11" s="280">
        <v>375</v>
      </c>
      <c r="ER11" s="280">
        <v>336</v>
      </c>
      <c r="ES11" s="280">
        <v>515</v>
      </c>
      <c r="ET11" s="280">
        <v>108</v>
      </c>
      <c r="EU11" s="280">
        <v>20</v>
      </c>
      <c r="EV11" s="280">
        <v>0</v>
      </c>
      <c r="EW11" s="280">
        <v>225</v>
      </c>
      <c r="EX11" s="280">
        <v>0</v>
      </c>
      <c r="EY11" s="284">
        <v>0</v>
      </c>
      <c r="EZ11" s="285" t="s">
        <v>643</v>
      </c>
      <c r="FA11" s="285" t="s">
        <v>643</v>
      </c>
      <c r="FB11" s="286" t="s">
        <v>643</v>
      </c>
      <c r="FC11" s="280">
        <v>0</v>
      </c>
      <c r="FD11" s="280">
        <v>0</v>
      </c>
      <c r="FE11" s="280">
        <v>0</v>
      </c>
      <c r="FF11" s="280">
        <v>0</v>
      </c>
      <c r="FG11" s="280">
        <v>0</v>
      </c>
    </row>
    <row r="12" spans="1:163" ht="12" customHeight="1">
      <c r="A12" s="282" t="s">
        <v>193</v>
      </c>
      <c r="B12" s="283" t="s">
        <v>553</v>
      </c>
      <c r="C12" s="282" t="s">
        <v>600</v>
      </c>
      <c r="D12" s="280">
        <f t="shared" si="6"/>
        <v>1697</v>
      </c>
      <c r="E12" s="280">
        <f t="shared" si="7"/>
        <v>0</v>
      </c>
      <c r="F12" s="280">
        <f t="shared" si="8"/>
        <v>0</v>
      </c>
      <c r="G12" s="280">
        <f t="shared" si="9"/>
        <v>0</v>
      </c>
      <c r="H12" s="280">
        <f t="shared" si="10"/>
        <v>110</v>
      </c>
      <c r="I12" s="280">
        <f t="shared" si="11"/>
        <v>0</v>
      </c>
      <c r="J12" s="280">
        <f t="shared" si="12"/>
        <v>0</v>
      </c>
      <c r="K12" s="280">
        <f t="shared" si="13"/>
        <v>0</v>
      </c>
      <c r="L12" s="280">
        <f t="shared" si="14"/>
        <v>0</v>
      </c>
      <c r="M12" s="280">
        <f t="shared" si="15"/>
        <v>0</v>
      </c>
      <c r="N12" s="280">
        <f t="shared" si="16"/>
        <v>1244</v>
      </c>
      <c r="O12" s="280">
        <f t="shared" si="17"/>
        <v>0</v>
      </c>
      <c r="P12" s="280">
        <f t="shared" si="18"/>
        <v>343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0</v>
      </c>
      <c r="X12" s="280">
        <f t="shared" si="26"/>
        <v>343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343</v>
      </c>
      <c r="AK12" s="285" t="s">
        <v>643</v>
      </c>
      <c r="AL12" s="285" t="s">
        <v>643</v>
      </c>
      <c r="AM12" s="280">
        <v>0</v>
      </c>
      <c r="AN12" s="286" t="s">
        <v>643</v>
      </c>
      <c r="AO12" s="280">
        <v>0</v>
      </c>
      <c r="AP12" s="285" t="s">
        <v>643</v>
      </c>
      <c r="AQ12" s="280">
        <v>0</v>
      </c>
      <c r="AR12" s="280">
        <f t="shared" si="27"/>
        <v>110</v>
      </c>
      <c r="AS12" s="280">
        <v>0</v>
      </c>
      <c r="AT12" s="280">
        <v>0</v>
      </c>
      <c r="AU12" s="280">
        <v>0</v>
      </c>
      <c r="AV12" s="280">
        <v>110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643</v>
      </c>
      <c r="BE12" s="285" t="s">
        <v>643</v>
      </c>
      <c r="BF12" s="285" t="s">
        <v>643</v>
      </c>
      <c r="BG12" s="285" t="s">
        <v>643</v>
      </c>
      <c r="BH12" s="285" t="s">
        <v>643</v>
      </c>
      <c r="BI12" s="285" t="s">
        <v>643</v>
      </c>
      <c r="BJ12" s="285" t="s">
        <v>643</v>
      </c>
      <c r="BK12" s="280">
        <v>0</v>
      </c>
      <c r="BL12" s="280">
        <f t="shared" si="28"/>
        <v>1244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1244</v>
      </c>
      <c r="BW12" s="280">
        <v>0</v>
      </c>
      <c r="BX12" s="285" t="s">
        <v>643</v>
      </c>
      <c r="BY12" s="285" t="s">
        <v>643</v>
      </c>
      <c r="BZ12" s="285" t="s">
        <v>643</v>
      </c>
      <c r="CA12" s="285" t="s">
        <v>643</v>
      </c>
      <c r="CB12" s="285" t="s">
        <v>643</v>
      </c>
      <c r="CC12" s="285" t="s">
        <v>643</v>
      </c>
      <c r="CD12" s="285" t="s">
        <v>643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643</v>
      </c>
      <c r="CS12" s="285" t="s">
        <v>643</v>
      </c>
      <c r="CT12" s="285" t="s">
        <v>643</v>
      </c>
      <c r="CU12" s="285" t="s">
        <v>643</v>
      </c>
      <c r="CV12" s="285" t="s">
        <v>643</v>
      </c>
      <c r="CW12" s="285" t="s">
        <v>643</v>
      </c>
      <c r="CX12" s="285" t="s">
        <v>643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643</v>
      </c>
      <c r="DM12" s="285" t="s">
        <v>643</v>
      </c>
      <c r="DN12" s="280">
        <v>0</v>
      </c>
      <c r="DO12" s="285" t="s">
        <v>643</v>
      </c>
      <c r="DP12" s="285" t="s">
        <v>643</v>
      </c>
      <c r="DQ12" s="285" t="s">
        <v>643</v>
      </c>
      <c r="DR12" s="285" t="s">
        <v>643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643</v>
      </c>
      <c r="EG12" s="280">
        <v>0</v>
      </c>
      <c r="EH12" s="280">
        <v>0</v>
      </c>
      <c r="EI12" s="285" t="s">
        <v>643</v>
      </c>
      <c r="EJ12" s="285" t="s">
        <v>643</v>
      </c>
      <c r="EK12" s="285" t="s">
        <v>643</v>
      </c>
      <c r="EL12" s="280">
        <v>0</v>
      </c>
      <c r="EM12" s="280">
        <v>0</v>
      </c>
      <c r="EN12" s="280">
        <f t="shared" si="32"/>
        <v>0</v>
      </c>
      <c r="EO12" s="280">
        <v>0</v>
      </c>
      <c r="EP12" s="280">
        <v>0</v>
      </c>
      <c r="EQ12" s="280">
        <v>0</v>
      </c>
      <c r="ER12" s="280">
        <v>0</v>
      </c>
      <c r="ES12" s="280">
        <v>0</v>
      </c>
      <c r="ET12" s="280">
        <v>0</v>
      </c>
      <c r="EU12" s="280">
        <v>0</v>
      </c>
      <c r="EV12" s="280">
        <v>0</v>
      </c>
      <c r="EW12" s="280">
        <v>0</v>
      </c>
      <c r="EX12" s="280">
        <v>0</v>
      </c>
      <c r="EY12" s="284">
        <v>0</v>
      </c>
      <c r="EZ12" s="285" t="s">
        <v>643</v>
      </c>
      <c r="FA12" s="285" t="s">
        <v>643</v>
      </c>
      <c r="FB12" s="286" t="s">
        <v>643</v>
      </c>
      <c r="FC12" s="280">
        <v>0</v>
      </c>
      <c r="FD12" s="280">
        <v>0</v>
      </c>
      <c r="FE12" s="280">
        <v>0</v>
      </c>
      <c r="FF12" s="280">
        <v>0</v>
      </c>
      <c r="FG12" s="280">
        <v>0</v>
      </c>
    </row>
    <row r="13" spans="1:163" ht="12" customHeight="1">
      <c r="A13" s="282" t="s">
        <v>193</v>
      </c>
      <c r="B13" s="283" t="s">
        <v>554</v>
      </c>
      <c r="C13" s="282" t="s">
        <v>601</v>
      </c>
      <c r="D13" s="280">
        <f t="shared" si="6"/>
        <v>1312</v>
      </c>
      <c r="E13" s="280">
        <f t="shared" si="7"/>
        <v>577</v>
      </c>
      <c r="F13" s="280">
        <f t="shared" si="8"/>
        <v>3</v>
      </c>
      <c r="G13" s="280">
        <f t="shared" si="9"/>
        <v>0</v>
      </c>
      <c r="H13" s="280">
        <f t="shared" si="10"/>
        <v>298</v>
      </c>
      <c r="I13" s="280">
        <f t="shared" si="11"/>
        <v>0</v>
      </c>
      <c r="J13" s="280">
        <f t="shared" si="12"/>
        <v>108</v>
      </c>
      <c r="K13" s="280">
        <f t="shared" si="13"/>
        <v>0</v>
      </c>
      <c r="L13" s="280">
        <f t="shared" si="14"/>
        <v>50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159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103</v>
      </c>
      <c r="V13" s="280">
        <f t="shared" si="24"/>
        <v>0</v>
      </c>
      <c r="W13" s="280">
        <f t="shared" si="25"/>
        <v>14</v>
      </c>
      <c r="X13" s="280">
        <f t="shared" si="26"/>
        <v>276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159</v>
      </c>
      <c r="AK13" s="285" t="s">
        <v>643</v>
      </c>
      <c r="AL13" s="285" t="s">
        <v>643</v>
      </c>
      <c r="AM13" s="280">
        <v>0</v>
      </c>
      <c r="AN13" s="286" t="s">
        <v>643</v>
      </c>
      <c r="AO13" s="280">
        <v>103</v>
      </c>
      <c r="AP13" s="285" t="s">
        <v>643</v>
      </c>
      <c r="AQ13" s="280">
        <v>14</v>
      </c>
      <c r="AR13" s="280">
        <f t="shared" si="27"/>
        <v>196</v>
      </c>
      <c r="AS13" s="280">
        <v>0</v>
      </c>
      <c r="AT13" s="280">
        <v>0</v>
      </c>
      <c r="AU13" s="280">
        <v>0</v>
      </c>
      <c r="AV13" s="280">
        <v>196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643</v>
      </c>
      <c r="BE13" s="285" t="s">
        <v>643</v>
      </c>
      <c r="BF13" s="285" t="s">
        <v>643</v>
      </c>
      <c r="BG13" s="285" t="s">
        <v>643</v>
      </c>
      <c r="BH13" s="285" t="s">
        <v>643</v>
      </c>
      <c r="BI13" s="285" t="s">
        <v>643</v>
      </c>
      <c r="BJ13" s="285" t="s">
        <v>643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643</v>
      </c>
      <c r="BY13" s="285" t="s">
        <v>643</v>
      </c>
      <c r="BZ13" s="285" t="s">
        <v>643</v>
      </c>
      <c r="CA13" s="285" t="s">
        <v>643</v>
      </c>
      <c r="CB13" s="285" t="s">
        <v>643</v>
      </c>
      <c r="CC13" s="285" t="s">
        <v>643</v>
      </c>
      <c r="CD13" s="285" t="s">
        <v>643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643</v>
      </c>
      <c r="CS13" s="285" t="s">
        <v>643</v>
      </c>
      <c r="CT13" s="285" t="s">
        <v>643</v>
      </c>
      <c r="CU13" s="285" t="s">
        <v>643</v>
      </c>
      <c r="CV13" s="285" t="s">
        <v>643</v>
      </c>
      <c r="CW13" s="285" t="s">
        <v>643</v>
      </c>
      <c r="CX13" s="285" t="s">
        <v>643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643</v>
      </c>
      <c r="DM13" s="285" t="s">
        <v>643</v>
      </c>
      <c r="DN13" s="280">
        <v>0</v>
      </c>
      <c r="DO13" s="285" t="s">
        <v>643</v>
      </c>
      <c r="DP13" s="285" t="s">
        <v>643</v>
      </c>
      <c r="DQ13" s="285" t="s">
        <v>643</v>
      </c>
      <c r="DR13" s="285" t="s">
        <v>643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643</v>
      </c>
      <c r="EG13" s="280">
        <v>0</v>
      </c>
      <c r="EH13" s="280">
        <v>0</v>
      </c>
      <c r="EI13" s="285" t="s">
        <v>643</v>
      </c>
      <c r="EJ13" s="285" t="s">
        <v>643</v>
      </c>
      <c r="EK13" s="285" t="s">
        <v>643</v>
      </c>
      <c r="EL13" s="280">
        <v>0</v>
      </c>
      <c r="EM13" s="280">
        <v>0</v>
      </c>
      <c r="EN13" s="280">
        <f t="shared" si="32"/>
        <v>840</v>
      </c>
      <c r="EO13" s="280">
        <v>577</v>
      </c>
      <c r="EP13" s="280">
        <v>3</v>
      </c>
      <c r="EQ13" s="280">
        <v>0</v>
      </c>
      <c r="ER13" s="280">
        <v>102</v>
      </c>
      <c r="ES13" s="280">
        <v>0</v>
      </c>
      <c r="ET13" s="280">
        <v>108</v>
      </c>
      <c r="EU13" s="280">
        <v>0</v>
      </c>
      <c r="EV13" s="280">
        <v>50</v>
      </c>
      <c r="EW13" s="280">
        <v>0</v>
      </c>
      <c r="EX13" s="280">
        <v>0</v>
      </c>
      <c r="EY13" s="284">
        <v>0</v>
      </c>
      <c r="EZ13" s="285" t="s">
        <v>643</v>
      </c>
      <c r="FA13" s="285" t="s">
        <v>643</v>
      </c>
      <c r="FB13" s="286" t="s">
        <v>643</v>
      </c>
      <c r="FC13" s="280">
        <v>0</v>
      </c>
      <c r="FD13" s="280">
        <v>0</v>
      </c>
      <c r="FE13" s="280">
        <v>0</v>
      </c>
      <c r="FF13" s="280">
        <v>0</v>
      </c>
      <c r="FG13" s="280">
        <v>0</v>
      </c>
    </row>
    <row r="14" spans="1:163" ht="12" customHeight="1">
      <c r="A14" s="282" t="s">
        <v>193</v>
      </c>
      <c r="B14" s="283" t="s">
        <v>555</v>
      </c>
      <c r="C14" s="282" t="s">
        <v>602</v>
      </c>
      <c r="D14" s="280">
        <f t="shared" si="6"/>
        <v>2285</v>
      </c>
      <c r="E14" s="280">
        <f t="shared" si="7"/>
        <v>729</v>
      </c>
      <c r="F14" s="280">
        <f t="shared" si="8"/>
        <v>12</v>
      </c>
      <c r="G14" s="280">
        <f t="shared" si="9"/>
        <v>104</v>
      </c>
      <c r="H14" s="280">
        <f t="shared" si="10"/>
        <v>76</v>
      </c>
      <c r="I14" s="280">
        <f t="shared" si="11"/>
        <v>308</v>
      </c>
      <c r="J14" s="280">
        <f t="shared" si="12"/>
        <v>73</v>
      </c>
      <c r="K14" s="280">
        <f t="shared" si="13"/>
        <v>10</v>
      </c>
      <c r="L14" s="280">
        <f t="shared" si="14"/>
        <v>141</v>
      </c>
      <c r="M14" s="280">
        <f t="shared" si="15"/>
        <v>69</v>
      </c>
      <c r="N14" s="280">
        <f t="shared" si="16"/>
        <v>745</v>
      </c>
      <c r="O14" s="280">
        <f t="shared" si="17"/>
        <v>0</v>
      </c>
      <c r="P14" s="280">
        <f t="shared" si="18"/>
        <v>0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18</v>
      </c>
      <c r="X14" s="280">
        <f t="shared" si="26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  <c r="AK14" s="285" t="s">
        <v>643</v>
      </c>
      <c r="AL14" s="285" t="s">
        <v>643</v>
      </c>
      <c r="AM14" s="280">
        <v>0</v>
      </c>
      <c r="AN14" s="286" t="s">
        <v>643</v>
      </c>
      <c r="AO14" s="280">
        <v>0</v>
      </c>
      <c r="AP14" s="285" t="s">
        <v>643</v>
      </c>
      <c r="AQ14" s="280">
        <v>0</v>
      </c>
      <c r="AR14" s="280">
        <f t="shared" si="27"/>
        <v>1522</v>
      </c>
      <c r="AS14" s="280">
        <v>729</v>
      </c>
      <c r="AT14" s="280">
        <v>12</v>
      </c>
      <c r="AU14" s="280">
        <v>104</v>
      </c>
      <c r="AV14" s="280">
        <v>76</v>
      </c>
      <c r="AW14" s="280">
        <v>308</v>
      </c>
      <c r="AX14" s="280">
        <v>73</v>
      </c>
      <c r="AY14" s="280">
        <v>10</v>
      </c>
      <c r="AZ14" s="280">
        <v>141</v>
      </c>
      <c r="BA14" s="280">
        <v>69</v>
      </c>
      <c r="BB14" s="280">
        <v>0</v>
      </c>
      <c r="BC14" s="280">
        <v>0</v>
      </c>
      <c r="BD14" s="285" t="s">
        <v>643</v>
      </c>
      <c r="BE14" s="285" t="s">
        <v>643</v>
      </c>
      <c r="BF14" s="285" t="s">
        <v>643</v>
      </c>
      <c r="BG14" s="285" t="s">
        <v>643</v>
      </c>
      <c r="BH14" s="285" t="s">
        <v>643</v>
      </c>
      <c r="BI14" s="285" t="s">
        <v>643</v>
      </c>
      <c r="BJ14" s="285" t="s">
        <v>643</v>
      </c>
      <c r="BK14" s="280">
        <v>0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643</v>
      </c>
      <c r="BY14" s="285" t="s">
        <v>643</v>
      </c>
      <c r="BZ14" s="285" t="s">
        <v>643</v>
      </c>
      <c r="CA14" s="285" t="s">
        <v>643</v>
      </c>
      <c r="CB14" s="285" t="s">
        <v>643</v>
      </c>
      <c r="CC14" s="285" t="s">
        <v>643</v>
      </c>
      <c r="CD14" s="285" t="s">
        <v>643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643</v>
      </c>
      <c r="CS14" s="285" t="s">
        <v>643</v>
      </c>
      <c r="CT14" s="285" t="s">
        <v>643</v>
      </c>
      <c r="CU14" s="285" t="s">
        <v>643</v>
      </c>
      <c r="CV14" s="285" t="s">
        <v>643</v>
      </c>
      <c r="CW14" s="285" t="s">
        <v>643</v>
      </c>
      <c r="CX14" s="285" t="s">
        <v>643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643</v>
      </c>
      <c r="DM14" s="285" t="s">
        <v>643</v>
      </c>
      <c r="DN14" s="280">
        <v>0</v>
      </c>
      <c r="DO14" s="285" t="s">
        <v>643</v>
      </c>
      <c r="DP14" s="285" t="s">
        <v>643</v>
      </c>
      <c r="DQ14" s="285" t="s">
        <v>643</v>
      </c>
      <c r="DR14" s="285" t="s">
        <v>643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643</v>
      </c>
      <c r="EG14" s="280">
        <v>0</v>
      </c>
      <c r="EH14" s="280">
        <v>0</v>
      </c>
      <c r="EI14" s="285" t="s">
        <v>643</v>
      </c>
      <c r="EJ14" s="285" t="s">
        <v>643</v>
      </c>
      <c r="EK14" s="285" t="s">
        <v>643</v>
      </c>
      <c r="EL14" s="280">
        <v>0</v>
      </c>
      <c r="EM14" s="280">
        <v>0</v>
      </c>
      <c r="EN14" s="280">
        <f t="shared" si="32"/>
        <v>763</v>
      </c>
      <c r="EO14" s="280">
        <v>0</v>
      </c>
      <c r="EP14" s="280">
        <v>0</v>
      </c>
      <c r="EQ14" s="280">
        <v>0</v>
      </c>
      <c r="ER14" s="280">
        <v>0</v>
      </c>
      <c r="ES14" s="280">
        <v>0</v>
      </c>
      <c r="ET14" s="280">
        <v>0</v>
      </c>
      <c r="EU14" s="280">
        <v>0</v>
      </c>
      <c r="EV14" s="280">
        <v>0</v>
      </c>
      <c r="EW14" s="280">
        <v>0</v>
      </c>
      <c r="EX14" s="280">
        <v>745</v>
      </c>
      <c r="EY14" s="284">
        <v>0</v>
      </c>
      <c r="EZ14" s="285" t="s">
        <v>643</v>
      </c>
      <c r="FA14" s="285" t="s">
        <v>643</v>
      </c>
      <c r="FB14" s="286" t="s">
        <v>643</v>
      </c>
      <c r="FC14" s="280">
        <v>0</v>
      </c>
      <c r="FD14" s="280">
        <v>0</v>
      </c>
      <c r="FE14" s="280">
        <v>0</v>
      </c>
      <c r="FF14" s="280">
        <v>0</v>
      </c>
      <c r="FG14" s="280">
        <v>18</v>
      </c>
    </row>
    <row r="15" spans="1:163" ht="12" customHeight="1">
      <c r="A15" s="282" t="s">
        <v>193</v>
      </c>
      <c r="B15" s="283" t="s">
        <v>556</v>
      </c>
      <c r="C15" s="282" t="s">
        <v>603</v>
      </c>
      <c r="D15" s="280">
        <f t="shared" si="6"/>
        <v>5692</v>
      </c>
      <c r="E15" s="280">
        <f t="shared" si="7"/>
        <v>33</v>
      </c>
      <c r="F15" s="280">
        <f t="shared" si="8"/>
        <v>0</v>
      </c>
      <c r="G15" s="280">
        <f t="shared" si="9"/>
        <v>0</v>
      </c>
      <c r="H15" s="280">
        <f t="shared" si="10"/>
        <v>254</v>
      </c>
      <c r="I15" s="280">
        <f t="shared" si="11"/>
        <v>283</v>
      </c>
      <c r="J15" s="280">
        <f t="shared" si="12"/>
        <v>80</v>
      </c>
      <c r="K15" s="280">
        <f t="shared" si="13"/>
        <v>0</v>
      </c>
      <c r="L15" s="280">
        <f t="shared" si="14"/>
        <v>101</v>
      </c>
      <c r="M15" s="280">
        <f t="shared" si="15"/>
        <v>22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4919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0</v>
      </c>
      <c r="W15" s="280">
        <f t="shared" si="25"/>
        <v>0</v>
      </c>
      <c r="X15" s="280">
        <f t="shared" si="26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5" t="s">
        <v>643</v>
      </c>
      <c r="AL15" s="285" t="s">
        <v>643</v>
      </c>
      <c r="AM15" s="280">
        <v>0</v>
      </c>
      <c r="AN15" s="286" t="s">
        <v>643</v>
      </c>
      <c r="AO15" s="280">
        <v>0</v>
      </c>
      <c r="AP15" s="285" t="s">
        <v>643</v>
      </c>
      <c r="AQ15" s="280">
        <v>0</v>
      </c>
      <c r="AR15" s="280">
        <f t="shared" si="27"/>
        <v>15</v>
      </c>
      <c r="AS15" s="280">
        <v>0</v>
      </c>
      <c r="AT15" s="280">
        <v>0</v>
      </c>
      <c r="AU15" s="280">
        <v>0</v>
      </c>
      <c r="AV15" s="280">
        <v>15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643</v>
      </c>
      <c r="BE15" s="285" t="s">
        <v>643</v>
      </c>
      <c r="BF15" s="285" t="s">
        <v>643</v>
      </c>
      <c r="BG15" s="285" t="s">
        <v>643</v>
      </c>
      <c r="BH15" s="285" t="s">
        <v>643</v>
      </c>
      <c r="BI15" s="285" t="s">
        <v>643</v>
      </c>
      <c r="BJ15" s="285" t="s">
        <v>643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643</v>
      </c>
      <c r="BY15" s="285" t="s">
        <v>643</v>
      </c>
      <c r="BZ15" s="285" t="s">
        <v>643</v>
      </c>
      <c r="CA15" s="285" t="s">
        <v>643</v>
      </c>
      <c r="CB15" s="285" t="s">
        <v>643</v>
      </c>
      <c r="CC15" s="285" t="s">
        <v>643</v>
      </c>
      <c r="CD15" s="285" t="s">
        <v>643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643</v>
      </c>
      <c r="CS15" s="285" t="s">
        <v>643</v>
      </c>
      <c r="CT15" s="285" t="s">
        <v>643</v>
      </c>
      <c r="CU15" s="285" t="s">
        <v>643</v>
      </c>
      <c r="CV15" s="285" t="s">
        <v>643</v>
      </c>
      <c r="CW15" s="285" t="s">
        <v>643</v>
      </c>
      <c r="CX15" s="285" t="s">
        <v>643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643</v>
      </c>
      <c r="DM15" s="285" t="s">
        <v>643</v>
      </c>
      <c r="DN15" s="280">
        <v>0</v>
      </c>
      <c r="DO15" s="285" t="s">
        <v>643</v>
      </c>
      <c r="DP15" s="285" t="s">
        <v>643</v>
      </c>
      <c r="DQ15" s="285" t="s">
        <v>643</v>
      </c>
      <c r="DR15" s="285" t="s">
        <v>643</v>
      </c>
      <c r="DS15" s="280">
        <v>0</v>
      </c>
      <c r="DT15" s="280">
        <f t="shared" si="31"/>
        <v>4919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643</v>
      </c>
      <c r="EG15" s="280">
        <v>4919</v>
      </c>
      <c r="EH15" s="280">
        <v>0</v>
      </c>
      <c r="EI15" s="285" t="s">
        <v>643</v>
      </c>
      <c r="EJ15" s="285" t="s">
        <v>643</v>
      </c>
      <c r="EK15" s="285" t="s">
        <v>643</v>
      </c>
      <c r="EL15" s="280">
        <v>0</v>
      </c>
      <c r="EM15" s="280">
        <v>0</v>
      </c>
      <c r="EN15" s="280">
        <f t="shared" si="32"/>
        <v>758</v>
      </c>
      <c r="EO15" s="280">
        <v>33</v>
      </c>
      <c r="EP15" s="280">
        <v>0</v>
      </c>
      <c r="EQ15" s="280">
        <v>0</v>
      </c>
      <c r="ER15" s="280">
        <v>239</v>
      </c>
      <c r="ES15" s="280">
        <v>283</v>
      </c>
      <c r="ET15" s="280">
        <v>80</v>
      </c>
      <c r="EU15" s="280">
        <v>0</v>
      </c>
      <c r="EV15" s="280">
        <v>101</v>
      </c>
      <c r="EW15" s="280">
        <v>22</v>
      </c>
      <c r="EX15" s="280">
        <v>0</v>
      </c>
      <c r="EY15" s="284">
        <v>0</v>
      </c>
      <c r="EZ15" s="285" t="s">
        <v>643</v>
      </c>
      <c r="FA15" s="285" t="s">
        <v>643</v>
      </c>
      <c r="FB15" s="286" t="s">
        <v>643</v>
      </c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</row>
    <row r="16" spans="1:163" ht="12" customHeight="1">
      <c r="A16" s="282" t="s">
        <v>193</v>
      </c>
      <c r="B16" s="283" t="s">
        <v>557</v>
      </c>
      <c r="C16" s="282" t="s">
        <v>604</v>
      </c>
      <c r="D16" s="280">
        <f t="shared" si="6"/>
        <v>888</v>
      </c>
      <c r="E16" s="280">
        <f t="shared" si="7"/>
        <v>0</v>
      </c>
      <c r="F16" s="280">
        <f t="shared" si="8"/>
        <v>0</v>
      </c>
      <c r="G16" s="280">
        <f t="shared" si="9"/>
        <v>0</v>
      </c>
      <c r="H16" s="280">
        <f t="shared" si="10"/>
        <v>193</v>
      </c>
      <c r="I16" s="280">
        <f t="shared" si="11"/>
        <v>0</v>
      </c>
      <c r="J16" s="280">
        <f t="shared" si="12"/>
        <v>0</v>
      </c>
      <c r="K16" s="280">
        <f t="shared" si="13"/>
        <v>0</v>
      </c>
      <c r="L16" s="280">
        <f t="shared" si="14"/>
        <v>0</v>
      </c>
      <c r="M16" s="280">
        <f t="shared" si="15"/>
        <v>0</v>
      </c>
      <c r="N16" s="280">
        <f t="shared" si="16"/>
        <v>695</v>
      </c>
      <c r="O16" s="280">
        <f t="shared" si="17"/>
        <v>0</v>
      </c>
      <c r="P16" s="280">
        <f t="shared" si="18"/>
        <v>0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0</v>
      </c>
      <c r="X16" s="280">
        <f t="shared" si="26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643</v>
      </c>
      <c r="AL16" s="285" t="s">
        <v>643</v>
      </c>
      <c r="AM16" s="280">
        <v>0</v>
      </c>
      <c r="AN16" s="286" t="s">
        <v>643</v>
      </c>
      <c r="AO16" s="280">
        <v>0</v>
      </c>
      <c r="AP16" s="285" t="s">
        <v>643</v>
      </c>
      <c r="AQ16" s="280">
        <v>0</v>
      </c>
      <c r="AR16" s="280">
        <f t="shared" si="27"/>
        <v>193</v>
      </c>
      <c r="AS16" s="280">
        <v>0</v>
      </c>
      <c r="AT16" s="280">
        <v>0</v>
      </c>
      <c r="AU16" s="280">
        <v>0</v>
      </c>
      <c r="AV16" s="280">
        <v>193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643</v>
      </c>
      <c r="BE16" s="285" t="s">
        <v>643</v>
      </c>
      <c r="BF16" s="285" t="s">
        <v>643</v>
      </c>
      <c r="BG16" s="285" t="s">
        <v>643</v>
      </c>
      <c r="BH16" s="285" t="s">
        <v>643</v>
      </c>
      <c r="BI16" s="285" t="s">
        <v>643</v>
      </c>
      <c r="BJ16" s="285" t="s">
        <v>643</v>
      </c>
      <c r="BK16" s="280">
        <v>0</v>
      </c>
      <c r="BL16" s="280">
        <f t="shared" si="28"/>
        <v>695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695</v>
      </c>
      <c r="BW16" s="280">
        <v>0</v>
      </c>
      <c r="BX16" s="285" t="s">
        <v>643</v>
      </c>
      <c r="BY16" s="285" t="s">
        <v>643</v>
      </c>
      <c r="BZ16" s="285" t="s">
        <v>643</v>
      </c>
      <c r="CA16" s="285" t="s">
        <v>643</v>
      </c>
      <c r="CB16" s="285" t="s">
        <v>643</v>
      </c>
      <c r="CC16" s="285" t="s">
        <v>643</v>
      </c>
      <c r="CD16" s="285" t="s">
        <v>643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643</v>
      </c>
      <c r="CS16" s="285" t="s">
        <v>643</v>
      </c>
      <c r="CT16" s="285" t="s">
        <v>643</v>
      </c>
      <c r="CU16" s="285" t="s">
        <v>643</v>
      </c>
      <c r="CV16" s="285" t="s">
        <v>643</v>
      </c>
      <c r="CW16" s="285" t="s">
        <v>643</v>
      </c>
      <c r="CX16" s="285" t="s">
        <v>643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643</v>
      </c>
      <c r="DM16" s="285" t="s">
        <v>643</v>
      </c>
      <c r="DN16" s="280">
        <v>0</v>
      </c>
      <c r="DO16" s="285" t="s">
        <v>643</v>
      </c>
      <c r="DP16" s="285" t="s">
        <v>643</v>
      </c>
      <c r="DQ16" s="285" t="s">
        <v>643</v>
      </c>
      <c r="DR16" s="285" t="s">
        <v>643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643</v>
      </c>
      <c r="EG16" s="280">
        <v>0</v>
      </c>
      <c r="EH16" s="280">
        <v>0</v>
      </c>
      <c r="EI16" s="285" t="s">
        <v>643</v>
      </c>
      <c r="EJ16" s="285" t="s">
        <v>643</v>
      </c>
      <c r="EK16" s="285" t="s">
        <v>643</v>
      </c>
      <c r="EL16" s="280">
        <v>0</v>
      </c>
      <c r="EM16" s="280">
        <v>0</v>
      </c>
      <c r="EN16" s="280">
        <f t="shared" si="32"/>
        <v>0</v>
      </c>
      <c r="EO16" s="280">
        <v>0</v>
      </c>
      <c r="EP16" s="280">
        <v>0</v>
      </c>
      <c r="EQ16" s="280">
        <v>0</v>
      </c>
      <c r="ER16" s="280">
        <v>0</v>
      </c>
      <c r="ES16" s="280">
        <v>0</v>
      </c>
      <c r="ET16" s="280">
        <v>0</v>
      </c>
      <c r="EU16" s="280">
        <v>0</v>
      </c>
      <c r="EV16" s="280">
        <v>0</v>
      </c>
      <c r="EW16" s="280">
        <v>0</v>
      </c>
      <c r="EX16" s="280">
        <v>0</v>
      </c>
      <c r="EY16" s="284">
        <v>0</v>
      </c>
      <c r="EZ16" s="285" t="s">
        <v>643</v>
      </c>
      <c r="FA16" s="285" t="s">
        <v>643</v>
      </c>
      <c r="FB16" s="286" t="s">
        <v>643</v>
      </c>
      <c r="FC16" s="280">
        <v>0</v>
      </c>
      <c r="FD16" s="280">
        <v>0</v>
      </c>
      <c r="FE16" s="280">
        <v>0</v>
      </c>
      <c r="FF16" s="280">
        <v>0</v>
      </c>
      <c r="FG16" s="280">
        <v>0</v>
      </c>
    </row>
    <row r="17" spans="1:163" ht="12" customHeight="1">
      <c r="A17" s="282" t="s">
        <v>193</v>
      </c>
      <c r="B17" s="283" t="s">
        <v>558</v>
      </c>
      <c r="C17" s="282" t="s">
        <v>605</v>
      </c>
      <c r="D17" s="280">
        <f t="shared" si="6"/>
        <v>915</v>
      </c>
      <c r="E17" s="280">
        <f t="shared" si="7"/>
        <v>407</v>
      </c>
      <c r="F17" s="280">
        <f t="shared" si="8"/>
        <v>4</v>
      </c>
      <c r="G17" s="280">
        <f t="shared" si="9"/>
        <v>66</v>
      </c>
      <c r="H17" s="280">
        <f t="shared" si="10"/>
        <v>196</v>
      </c>
      <c r="I17" s="280">
        <f t="shared" si="11"/>
        <v>179</v>
      </c>
      <c r="J17" s="280">
        <f t="shared" si="12"/>
        <v>34</v>
      </c>
      <c r="K17" s="280">
        <f t="shared" si="13"/>
        <v>2</v>
      </c>
      <c r="L17" s="280">
        <f t="shared" si="14"/>
        <v>27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0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0</v>
      </c>
      <c r="X17" s="280">
        <f t="shared" si="26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5" t="s">
        <v>643</v>
      </c>
      <c r="AL17" s="285" t="s">
        <v>643</v>
      </c>
      <c r="AM17" s="280">
        <v>0</v>
      </c>
      <c r="AN17" s="286" t="s">
        <v>643</v>
      </c>
      <c r="AO17" s="280">
        <v>0</v>
      </c>
      <c r="AP17" s="285" t="s">
        <v>643</v>
      </c>
      <c r="AQ17" s="280">
        <v>0</v>
      </c>
      <c r="AR17" s="280">
        <f t="shared" si="27"/>
        <v>133</v>
      </c>
      <c r="AS17" s="280">
        <v>0</v>
      </c>
      <c r="AT17" s="280">
        <v>0</v>
      </c>
      <c r="AU17" s="280">
        <v>0</v>
      </c>
      <c r="AV17" s="280">
        <v>133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643</v>
      </c>
      <c r="BE17" s="285" t="s">
        <v>643</v>
      </c>
      <c r="BF17" s="285" t="s">
        <v>643</v>
      </c>
      <c r="BG17" s="285" t="s">
        <v>643</v>
      </c>
      <c r="BH17" s="285" t="s">
        <v>643</v>
      </c>
      <c r="BI17" s="285" t="s">
        <v>643</v>
      </c>
      <c r="BJ17" s="285" t="s">
        <v>643</v>
      </c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643</v>
      </c>
      <c r="BY17" s="285" t="s">
        <v>643</v>
      </c>
      <c r="BZ17" s="285" t="s">
        <v>643</v>
      </c>
      <c r="CA17" s="285" t="s">
        <v>643</v>
      </c>
      <c r="CB17" s="285" t="s">
        <v>643</v>
      </c>
      <c r="CC17" s="285" t="s">
        <v>643</v>
      </c>
      <c r="CD17" s="285" t="s">
        <v>643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643</v>
      </c>
      <c r="CS17" s="285" t="s">
        <v>643</v>
      </c>
      <c r="CT17" s="285" t="s">
        <v>643</v>
      </c>
      <c r="CU17" s="285" t="s">
        <v>643</v>
      </c>
      <c r="CV17" s="285" t="s">
        <v>643</v>
      </c>
      <c r="CW17" s="285" t="s">
        <v>643</v>
      </c>
      <c r="CX17" s="285" t="s">
        <v>643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643</v>
      </c>
      <c r="DM17" s="285" t="s">
        <v>643</v>
      </c>
      <c r="DN17" s="280">
        <v>0</v>
      </c>
      <c r="DO17" s="285" t="s">
        <v>643</v>
      </c>
      <c r="DP17" s="285" t="s">
        <v>643</v>
      </c>
      <c r="DQ17" s="285" t="s">
        <v>643</v>
      </c>
      <c r="DR17" s="285" t="s">
        <v>643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643</v>
      </c>
      <c r="EG17" s="280">
        <v>0</v>
      </c>
      <c r="EH17" s="280">
        <v>0</v>
      </c>
      <c r="EI17" s="285" t="s">
        <v>643</v>
      </c>
      <c r="EJ17" s="285" t="s">
        <v>643</v>
      </c>
      <c r="EK17" s="285" t="s">
        <v>643</v>
      </c>
      <c r="EL17" s="280">
        <v>0</v>
      </c>
      <c r="EM17" s="280">
        <v>0</v>
      </c>
      <c r="EN17" s="280">
        <f t="shared" si="32"/>
        <v>782</v>
      </c>
      <c r="EO17" s="280">
        <v>407</v>
      </c>
      <c r="EP17" s="280">
        <v>4</v>
      </c>
      <c r="EQ17" s="280">
        <v>66</v>
      </c>
      <c r="ER17" s="280">
        <v>63</v>
      </c>
      <c r="ES17" s="280">
        <v>179</v>
      </c>
      <c r="ET17" s="280">
        <v>34</v>
      </c>
      <c r="EU17" s="280">
        <v>2</v>
      </c>
      <c r="EV17" s="280">
        <v>27</v>
      </c>
      <c r="EW17" s="280">
        <v>0</v>
      </c>
      <c r="EX17" s="280">
        <v>0</v>
      </c>
      <c r="EY17" s="284">
        <v>0</v>
      </c>
      <c r="EZ17" s="285" t="s">
        <v>643</v>
      </c>
      <c r="FA17" s="285" t="s">
        <v>643</v>
      </c>
      <c r="FB17" s="286" t="s">
        <v>643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</row>
    <row r="18" spans="1:163" ht="12" customHeight="1">
      <c r="A18" s="282" t="s">
        <v>193</v>
      </c>
      <c r="B18" s="283" t="s">
        <v>559</v>
      </c>
      <c r="C18" s="282" t="s">
        <v>606</v>
      </c>
      <c r="D18" s="280">
        <f t="shared" si="6"/>
        <v>446</v>
      </c>
      <c r="E18" s="280">
        <f t="shared" si="7"/>
        <v>161</v>
      </c>
      <c r="F18" s="280">
        <f t="shared" si="8"/>
        <v>0</v>
      </c>
      <c r="G18" s="280">
        <f t="shared" si="9"/>
        <v>0</v>
      </c>
      <c r="H18" s="280">
        <f t="shared" si="10"/>
        <v>54</v>
      </c>
      <c r="I18" s="280">
        <f t="shared" si="11"/>
        <v>54</v>
      </c>
      <c r="J18" s="280">
        <f t="shared" si="12"/>
        <v>5</v>
      </c>
      <c r="K18" s="280">
        <f t="shared" si="13"/>
        <v>0</v>
      </c>
      <c r="L18" s="280">
        <f t="shared" si="14"/>
        <v>0</v>
      </c>
      <c r="M18" s="280">
        <f t="shared" si="15"/>
        <v>38</v>
      </c>
      <c r="N18" s="280">
        <f t="shared" si="16"/>
        <v>0</v>
      </c>
      <c r="O18" s="280">
        <f t="shared" si="17"/>
        <v>0</v>
      </c>
      <c r="P18" s="280">
        <f t="shared" si="18"/>
        <v>0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134</v>
      </c>
      <c r="X18" s="280">
        <f t="shared" si="26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643</v>
      </c>
      <c r="AL18" s="285" t="s">
        <v>643</v>
      </c>
      <c r="AM18" s="280">
        <v>0</v>
      </c>
      <c r="AN18" s="286" t="s">
        <v>643</v>
      </c>
      <c r="AO18" s="280">
        <v>0</v>
      </c>
      <c r="AP18" s="285" t="s">
        <v>643</v>
      </c>
      <c r="AQ18" s="280">
        <v>0</v>
      </c>
      <c r="AR18" s="280">
        <f t="shared" si="27"/>
        <v>446</v>
      </c>
      <c r="AS18" s="280">
        <v>161</v>
      </c>
      <c r="AT18" s="280">
        <v>0</v>
      </c>
      <c r="AU18" s="280">
        <v>0</v>
      </c>
      <c r="AV18" s="280">
        <v>54</v>
      </c>
      <c r="AW18" s="280">
        <v>54</v>
      </c>
      <c r="AX18" s="280">
        <v>5</v>
      </c>
      <c r="AY18" s="280">
        <v>0</v>
      </c>
      <c r="AZ18" s="280">
        <v>0</v>
      </c>
      <c r="BA18" s="280">
        <v>38</v>
      </c>
      <c r="BB18" s="280">
        <v>0</v>
      </c>
      <c r="BC18" s="280">
        <v>0</v>
      </c>
      <c r="BD18" s="285" t="s">
        <v>643</v>
      </c>
      <c r="BE18" s="285" t="s">
        <v>643</v>
      </c>
      <c r="BF18" s="285" t="s">
        <v>643</v>
      </c>
      <c r="BG18" s="285" t="s">
        <v>643</v>
      </c>
      <c r="BH18" s="285" t="s">
        <v>643</v>
      </c>
      <c r="BI18" s="285" t="s">
        <v>643</v>
      </c>
      <c r="BJ18" s="285" t="s">
        <v>643</v>
      </c>
      <c r="BK18" s="280">
        <v>134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643</v>
      </c>
      <c r="BY18" s="285" t="s">
        <v>643</v>
      </c>
      <c r="BZ18" s="285" t="s">
        <v>643</v>
      </c>
      <c r="CA18" s="285" t="s">
        <v>643</v>
      </c>
      <c r="CB18" s="285" t="s">
        <v>643</v>
      </c>
      <c r="CC18" s="285" t="s">
        <v>643</v>
      </c>
      <c r="CD18" s="285" t="s">
        <v>643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643</v>
      </c>
      <c r="CS18" s="285" t="s">
        <v>643</v>
      </c>
      <c r="CT18" s="285" t="s">
        <v>643</v>
      </c>
      <c r="CU18" s="285" t="s">
        <v>643</v>
      </c>
      <c r="CV18" s="285" t="s">
        <v>643</v>
      </c>
      <c r="CW18" s="285" t="s">
        <v>643</v>
      </c>
      <c r="CX18" s="285" t="s">
        <v>643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643</v>
      </c>
      <c r="DM18" s="285" t="s">
        <v>643</v>
      </c>
      <c r="DN18" s="280">
        <v>0</v>
      </c>
      <c r="DO18" s="285" t="s">
        <v>643</v>
      </c>
      <c r="DP18" s="285" t="s">
        <v>643</v>
      </c>
      <c r="DQ18" s="285" t="s">
        <v>643</v>
      </c>
      <c r="DR18" s="285" t="s">
        <v>643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643</v>
      </c>
      <c r="EG18" s="280">
        <v>0</v>
      </c>
      <c r="EH18" s="280">
        <v>0</v>
      </c>
      <c r="EI18" s="285" t="s">
        <v>643</v>
      </c>
      <c r="EJ18" s="285" t="s">
        <v>643</v>
      </c>
      <c r="EK18" s="285" t="s">
        <v>643</v>
      </c>
      <c r="EL18" s="280">
        <v>0</v>
      </c>
      <c r="EM18" s="280">
        <v>0</v>
      </c>
      <c r="EN18" s="280">
        <f t="shared" si="32"/>
        <v>0</v>
      </c>
      <c r="EO18" s="280">
        <v>0</v>
      </c>
      <c r="EP18" s="280">
        <v>0</v>
      </c>
      <c r="EQ18" s="280">
        <v>0</v>
      </c>
      <c r="ER18" s="280">
        <v>0</v>
      </c>
      <c r="ES18" s="280">
        <v>0</v>
      </c>
      <c r="ET18" s="280">
        <v>0</v>
      </c>
      <c r="EU18" s="280">
        <v>0</v>
      </c>
      <c r="EV18" s="280">
        <v>0</v>
      </c>
      <c r="EW18" s="280">
        <v>0</v>
      </c>
      <c r="EX18" s="280">
        <v>0</v>
      </c>
      <c r="EY18" s="284">
        <v>0</v>
      </c>
      <c r="EZ18" s="285" t="s">
        <v>643</v>
      </c>
      <c r="FA18" s="285" t="s">
        <v>643</v>
      </c>
      <c r="FB18" s="286" t="s">
        <v>643</v>
      </c>
      <c r="FC18" s="280">
        <v>0</v>
      </c>
      <c r="FD18" s="280">
        <v>0</v>
      </c>
      <c r="FE18" s="280">
        <v>0</v>
      </c>
      <c r="FF18" s="280">
        <v>0</v>
      </c>
      <c r="FG18" s="280">
        <v>0</v>
      </c>
    </row>
    <row r="19" spans="1:163" ht="12" customHeight="1">
      <c r="A19" s="282" t="s">
        <v>193</v>
      </c>
      <c r="B19" s="283" t="s">
        <v>560</v>
      </c>
      <c r="C19" s="282" t="s">
        <v>607</v>
      </c>
      <c r="D19" s="280">
        <f t="shared" si="6"/>
        <v>4885</v>
      </c>
      <c r="E19" s="280">
        <f t="shared" si="7"/>
        <v>457</v>
      </c>
      <c r="F19" s="280">
        <f t="shared" si="8"/>
        <v>0</v>
      </c>
      <c r="G19" s="280">
        <f t="shared" si="9"/>
        <v>0</v>
      </c>
      <c r="H19" s="280">
        <f t="shared" si="10"/>
        <v>176</v>
      </c>
      <c r="I19" s="280">
        <f t="shared" si="11"/>
        <v>228</v>
      </c>
      <c r="J19" s="280">
        <f t="shared" si="12"/>
        <v>36</v>
      </c>
      <c r="K19" s="280">
        <f t="shared" si="13"/>
        <v>0</v>
      </c>
      <c r="L19" s="280">
        <f t="shared" si="14"/>
        <v>0</v>
      </c>
      <c r="M19" s="280">
        <f t="shared" si="15"/>
        <v>45</v>
      </c>
      <c r="N19" s="280">
        <f t="shared" si="16"/>
        <v>0</v>
      </c>
      <c r="O19" s="280">
        <f t="shared" si="17"/>
        <v>0</v>
      </c>
      <c r="P19" s="280">
        <f t="shared" si="18"/>
        <v>0</v>
      </c>
      <c r="Q19" s="280">
        <f t="shared" si="19"/>
        <v>3943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0</v>
      </c>
      <c r="X19" s="280">
        <f t="shared" si="26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5" t="s">
        <v>643</v>
      </c>
      <c r="AL19" s="285" t="s">
        <v>643</v>
      </c>
      <c r="AM19" s="280">
        <v>0</v>
      </c>
      <c r="AN19" s="286" t="s">
        <v>643</v>
      </c>
      <c r="AO19" s="280">
        <v>0</v>
      </c>
      <c r="AP19" s="285" t="s">
        <v>643</v>
      </c>
      <c r="AQ19" s="280">
        <v>0</v>
      </c>
      <c r="AR19" s="280">
        <f t="shared" si="27"/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643</v>
      </c>
      <c r="BE19" s="285" t="s">
        <v>643</v>
      </c>
      <c r="BF19" s="285" t="s">
        <v>643</v>
      </c>
      <c r="BG19" s="285" t="s">
        <v>643</v>
      </c>
      <c r="BH19" s="285" t="s">
        <v>643</v>
      </c>
      <c r="BI19" s="285" t="s">
        <v>643</v>
      </c>
      <c r="BJ19" s="285" t="s">
        <v>643</v>
      </c>
      <c r="BK19" s="280">
        <v>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643</v>
      </c>
      <c r="BY19" s="285" t="s">
        <v>643</v>
      </c>
      <c r="BZ19" s="285" t="s">
        <v>643</v>
      </c>
      <c r="CA19" s="285" t="s">
        <v>643</v>
      </c>
      <c r="CB19" s="285" t="s">
        <v>643</v>
      </c>
      <c r="CC19" s="285" t="s">
        <v>643</v>
      </c>
      <c r="CD19" s="285" t="s">
        <v>643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643</v>
      </c>
      <c r="CS19" s="285" t="s">
        <v>643</v>
      </c>
      <c r="CT19" s="285" t="s">
        <v>643</v>
      </c>
      <c r="CU19" s="285" t="s">
        <v>643</v>
      </c>
      <c r="CV19" s="285" t="s">
        <v>643</v>
      </c>
      <c r="CW19" s="285" t="s">
        <v>643</v>
      </c>
      <c r="CX19" s="285" t="s">
        <v>643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643</v>
      </c>
      <c r="DM19" s="285" t="s">
        <v>643</v>
      </c>
      <c r="DN19" s="280">
        <v>0</v>
      </c>
      <c r="DO19" s="285" t="s">
        <v>643</v>
      </c>
      <c r="DP19" s="285" t="s">
        <v>643</v>
      </c>
      <c r="DQ19" s="285" t="s">
        <v>643</v>
      </c>
      <c r="DR19" s="285" t="s">
        <v>643</v>
      </c>
      <c r="DS19" s="280">
        <v>0</v>
      </c>
      <c r="DT19" s="280">
        <f t="shared" si="31"/>
        <v>3943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643</v>
      </c>
      <c r="EG19" s="280">
        <v>3943</v>
      </c>
      <c r="EH19" s="280">
        <v>0</v>
      </c>
      <c r="EI19" s="285" t="s">
        <v>643</v>
      </c>
      <c r="EJ19" s="285" t="s">
        <v>643</v>
      </c>
      <c r="EK19" s="285" t="s">
        <v>643</v>
      </c>
      <c r="EL19" s="280">
        <v>0</v>
      </c>
      <c r="EM19" s="280">
        <v>0</v>
      </c>
      <c r="EN19" s="280">
        <f t="shared" si="32"/>
        <v>942</v>
      </c>
      <c r="EO19" s="280">
        <v>457</v>
      </c>
      <c r="EP19" s="280">
        <v>0</v>
      </c>
      <c r="EQ19" s="280">
        <v>0</v>
      </c>
      <c r="ER19" s="280">
        <v>176</v>
      </c>
      <c r="ES19" s="280">
        <v>228</v>
      </c>
      <c r="ET19" s="280">
        <v>36</v>
      </c>
      <c r="EU19" s="280">
        <v>0</v>
      </c>
      <c r="EV19" s="280">
        <v>0</v>
      </c>
      <c r="EW19" s="280">
        <v>45</v>
      </c>
      <c r="EX19" s="280">
        <v>0</v>
      </c>
      <c r="EY19" s="284">
        <v>0</v>
      </c>
      <c r="EZ19" s="285" t="s">
        <v>643</v>
      </c>
      <c r="FA19" s="285" t="s">
        <v>643</v>
      </c>
      <c r="FB19" s="286" t="s">
        <v>643</v>
      </c>
      <c r="FC19" s="280">
        <v>0</v>
      </c>
      <c r="FD19" s="280">
        <v>0</v>
      </c>
      <c r="FE19" s="280">
        <v>0</v>
      </c>
      <c r="FF19" s="280">
        <v>0</v>
      </c>
      <c r="FG19" s="280">
        <v>0</v>
      </c>
    </row>
    <row r="20" spans="1:163" ht="12" customHeight="1">
      <c r="A20" s="282" t="s">
        <v>193</v>
      </c>
      <c r="B20" s="283" t="s">
        <v>561</v>
      </c>
      <c r="C20" s="282" t="s">
        <v>608</v>
      </c>
      <c r="D20" s="280">
        <f t="shared" si="6"/>
        <v>4120</v>
      </c>
      <c r="E20" s="280">
        <f t="shared" si="7"/>
        <v>1683</v>
      </c>
      <c r="F20" s="280">
        <f t="shared" si="8"/>
        <v>21</v>
      </c>
      <c r="G20" s="280">
        <f t="shared" si="9"/>
        <v>282</v>
      </c>
      <c r="H20" s="280">
        <f t="shared" si="10"/>
        <v>921</v>
      </c>
      <c r="I20" s="280">
        <f t="shared" si="11"/>
        <v>527</v>
      </c>
      <c r="J20" s="280">
        <f t="shared" si="12"/>
        <v>172</v>
      </c>
      <c r="K20" s="280">
        <f t="shared" si="13"/>
        <v>8</v>
      </c>
      <c r="L20" s="280">
        <f t="shared" si="14"/>
        <v>338</v>
      </c>
      <c r="M20" s="280">
        <f t="shared" si="15"/>
        <v>158</v>
      </c>
      <c r="N20" s="280">
        <f t="shared" si="16"/>
        <v>0</v>
      </c>
      <c r="O20" s="280">
        <f t="shared" si="17"/>
        <v>0</v>
      </c>
      <c r="P20" s="280">
        <f t="shared" si="18"/>
        <v>0</v>
      </c>
      <c r="Q20" s="280">
        <f t="shared" si="19"/>
        <v>0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10</v>
      </c>
      <c r="W20" s="280">
        <f t="shared" si="25"/>
        <v>0</v>
      </c>
      <c r="X20" s="280">
        <f t="shared" si="26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  <c r="AK20" s="285" t="s">
        <v>643</v>
      </c>
      <c r="AL20" s="285" t="s">
        <v>643</v>
      </c>
      <c r="AM20" s="280">
        <v>0</v>
      </c>
      <c r="AN20" s="286" t="s">
        <v>643</v>
      </c>
      <c r="AO20" s="280">
        <v>0</v>
      </c>
      <c r="AP20" s="285" t="s">
        <v>643</v>
      </c>
      <c r="AQ20" s="280">
        <v>0</v>
      </c>
      <c r="AR20" s="280">
        <f t="shared" si="27"/>
        <v>708</v>
      </c>
      <c r="AS20" s="280">
        <v>0</v>
      </c>
      <c r="AT20" s="280">
        <v>0</v>
      </c>
      <c r="AU20" s="280">
        <v>0</v>
      </c>
      <c r="AV20" s="280">
        <v>708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643</v>
      </c>
      <c r="BE20" s="285" t="s">
        <v>643</v>
      </c>
      <c r="BF20" s="285" t="s">
        <v>643</v>
      </c>
      <c r="BG20" s="285" t="s">
        <v>643</v>
      </c>
      <c r="BH20" s="285" t="s">
        <v>643</v>
      </c>
      <c r="BI20" s="285" t="s">
        <v>643</v>
      </c>
      <c r="BJ20" s="285" t="s">
        <v>643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643</v>
      </c>
      <c r="BY20" s="285" t="s">
        <v>643</v>
      </c>
      <c r="BZ20" s="285" t="s">
        <v>643</v>
      </c>
      <c r="CA20" s="285" t="s">
        <v>643</v>
      </c>
      <c r="CB20" s="285" t="s">
        <v>643</v>
      </c>
      <c r="CC20" s="285" t="s">
        <v>643</v>
      </c>
      <c r="CD20" s="285" t="s">
        <v>643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643</v>
      </c>
      <c r="CS20" s="285" t="s">
        <v>643</v>
      </c>
      <c r="CT20" s="285" t="s">
        <v>643</v>
      </c>
      <c r="CU20" s="285" t="s">
        <v>643</v>
      </c>
      <c r="CV20" s="285" t="s">
        <v>643</v>
      </c>
      <c r="CW20" s="285" t="s">
        <v>643</v>
      </c>
      <c r="CX20" s="285" t="s">
        <v>643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643</v>
      </c>
      <c r="DM20" s="285" t="s">
        <v>643</v>
      </c>
      <c r="DN20" s="280">
        <v>0</v>
      </c>
      <c r="DO20" s="285" t="s">
        <v>643</v>
      </c>
      <c r="DP20" s="285" t="s">
        <v>643</v>
      </c>
      <c r="DQ20" s="285" t="s">
        <v>643</v>
      </c>
      <c r="DR20" s="285" t="s">
        <v>643</v>
      </c>
      <c r="DS20" s="280">
        <v>0</v>
      </c>
      <c r="DT20" s="280">
        <f t="shared" si="31"/>
        <v>10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643</v>
      </c>
      <c r="EG20" s="280">
        <v>0</v>
      </c>
      <c r="EH20" s="280">
        <v>0</v>
      </c>
      <c r="EI20" s="285" t="s">
        <v>643</v>
      </c>
      <c r="EJ20" s="285" t="s">
        <v>643</v>
      </c>
      <c r="EK20" s="285" t="s">
        <v>643</v>
      </c>
      <c r="EL20" s="280">
        <v>10</v>
      </c>
      <c r="EM20" s="280">
        <v>0</v>
      </c>
      <c r="EN20" s="280">
        <f t="shared" si="32"/>
        <v>3402</v>
      </c>
      <c r="EO20" s="280">
        <v>1683</v>
      </c>
      <c r="EP20" s="280">
        <v>21</v>
      </c>
      <c r="EQ20" s="280">
        <v>282</v>
      </c>
      <c r="ER20" s="280">
        <v>213</v>
      </c>
      <c r="ES20" s="280">
        <v>527</v>
      </c>
      <c r="ET20" s="280">
        <v>172</v>
      </c>
      <c r="EU20" s="280">
        <v>8</v>
      </c>
      <c r="EV20" s="280">
        <v>338</v>
      </c>
      <c r="EW20" s="280">
        <v>158</v>
      </c>
      <c r="EX20" s="280">
        <v>0</v>
      </c>
      <c r="EY20" s="284">
        <v>0</v>
      </c>
      <c r="EZ20" s="285" t="s">
        <v>643</v>
      </c>
      <c r="FA20" s="285" t="s">
        <v>643</v>
      </c>
      <c r="FB20" s="286" t="s">
        <v>643</v>
      </c>
      <c r="FC20" s="280">
        <v>0</v>
      </c>
      <c r="FD20" s="280">
        <v>0</v>
      </c>
      <c r="FE20" s="280">
        <v>0</v>
      </c>
      <c r="FF20" s="280">
        <v>0</v>
      </c>
      <c r="FG20" s="280">
        <v>0</v>
      </c>
    </row>
    <row r="21" spans="1:163" ht="12" customHeight="1">
      <c r="A21" s="282" t="s">
        <v>193</v>
      </c>
      <c r="B21" s="283" t="s">
        <v>562</v>
      </c>
      <c r="C21" s="282" t="s">
        <v>609</v>
      </c>
      <c r="D21" s="280">
        <f t="shared" si="6"/>
        <v>910</v>
      </c>
      <c r="E21" s="280">
        <f t="shared" si="7"/>
        <v>167</v>
      </c>
      <c r="F21" s="280">
        <f t="shared" si="8"/>
        <v>0</v>
      </c>
      <c r="G21" s="280">
        <f t="shared" si="9"/>
        <v>0</v>
      </c>
      <c r="H21" s="280">
        <f t="shared" si="10"/>
        <v>228</v>
      </c>
      <c r="I21" s="280">
        <f t="shared" si="11"/>
        <v>107</v>
      </c>
      <c r="J21" s="280">
        <f t="shared" si="12"/>
        <v>83</v>
      </c>
      <c r="K21" s="280">
        <f t="shared" si="13"/>
        <v>0</v>
      </c>
      <c r="L21" s="280">
        <f t="shared" si="14"/>
        <v>245</v>
      </c>
      <c r="M21" s="280">
        <f t="shared" si="15"/>
        <v>80</v>
      </c>
      <c r="N21" s="280">
        <f t="shared" si="16"/>
        <v>0</v>
      </c>
      <c r="O21" s="280">
        <f t="shared" si="17"/>
        <v>0</v>
      </c>
      <c r="P21" s="280">
        <f t="shared" si="18"/>
        <v>0</v>
      </c>
      <c r="Q21" s="280">
        <f t="shared" si="19"/>
        <v>0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0</v>
      </c>
      <c r="W21" s="280">
        <f t="shared" si="25"/>
        <v>0</v>
      </c>
      <c r="X21" s="280">
        <f t="shared" si="26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  <c r="AK21" s="285" t="s">
        <v>643</v>
      </c>
      <c r="AL21" s="285" t="s">
        <v>643</v>
      </c>
      <c r="AM21" s="280">
        <v>0</v>
      </c>
      <c r="AN21" s="286" t="s">
        <v>643</v>
      </c>
      <c r="AO21" s="280">
        <v>0</v>
      </c>
      <c r="AP21" s="285" t="s">
        <v>643</v>
      </c>
      <c r="AQ21" s="280">
        <v>0</v>
      </c>
      <c r="AR21" s="280">
        <f t="shared" si="27"/>
        <v>72</v>
      </c>
      <c r="AS21" s="280">
        <v>0</v>
      </c>
      <c r="AT21" s="280">
        <v>0</v>
      </c>
      <c r="AU21" s="280">
        <v>0</v>
      </c>
      <c r="AV21" s="280">
        <v>72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643</v>
      </c>
      <c r="BE21" s="285" t="s">
        <v>643</v>
      </c>
      <c r="BF21" s="285" t="s">
        <v>643</v>
      </c>
      <c r="BG21" s="285" t="s">
        <v>643</v>
      </c>
      <c r="BH21" s="285" t="s">
        <v>643</v>
      </c>
      <c r="BI21" s="285" t="s">
        <v>643</v>
      </c>
      <c r="BJ21" s="285" t="s">
        <v>643</v>
      </c>
      <c r="BK21" s="280">
        <v>0</v>
      </c>
      <c r="BL21" s="280">
        <f t="shared" si="28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5" t="s">
        <v>643</v>
      </c>
      <c r="BY21" s="285" t="s">
        <v>643</v>
      </c>
      <c r="BZ21" s="285" t="s">
        <v>643</v>
      </c>
      <c r="CA21" s="285" t="s">
        <v>643</v>
      </c>
      <c r="CB21" s="285" t="s">
        <v>643</v>
      </c>
      <c r="CC21" s="285" t="s">
        <v>643</v>
      </c>
      <c r="CD21" s="285" t="s">
        <v>643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643</v>
      </c>
      <c r="CS21" s="285" t="s">
        <v>643</v>
      </c>
      <c r="CT21" s="285" t="s">
        <v>643</v>
      </c>
      <c r="CU21" s="285" t="s">
        <v>643</v>
      </c>
      <c r="CV21" s="285" t="s">
        <v>643</v>
      </c>
      <c r="CW21" s="285" t="s">
        <v>643</v>
      </c>
      <c r="CX21" s="285" t="s">
        <v>643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643</v>
      </c>
      <c r="DM21" s="285" t="s">
        <v>643</v>
      </c>
      <c r="DN21" s="280">
        <v>0</v>
      </c>
      <c r="DO21" s="285" t="s">
        <v>643</v>
      </c>
      <c r="DP21" s="285" t="s">
        <v>643</v>
      </c>
      <c r="DQ21" s="285" t="s">
        <v>643</v>
      </c>
      <c r="DR21" s="285" t="s">
        <v>643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643</v>
      </c>
      <c r="EG21" s="280">
        <v>0</v>
      </c>
      <c r="EH21" s="280">
        <v>0</v>
      </c>
      <c r="EI21" s="285" t="s">
        <v>643</v>
      </c>
      <c r="EJ21" s="285" t="s">
        <v>643</v>
      </c>
      <c r="EK21" s="285" t="s">
        <v>643</v>
      </c>
      <c r="EL21" s="280">
        <v>0</v>
      </c>
      <c r="EM21" s="280">
        <v>0</v>
      </c>
      <c r="EN21" s="280">
        <f t="shared" si="32"/>
        <v>838</v>
      </c>
      <c r="EO21" s="280">
        <v>167</v>
      </c>
      <c r="EP21" s="280">
        <v>0</v>
      </c>
      <c r="EQ21" s="280">
        <v>0</v>
      </c>
      <c r="ER21" s="280">
        <v>156</v>
      </c>
      <c r="ES21" s="280">
        <v>107</v>
      </c>
      <c r="ET21" s="280">
        <v>83</v>
      </c>
      <c r="EU21" s="280">
        <v>0</v>
      </c>
      <c r="EV21" s="280">
        <v>245</v>
      </c>
      <c r="EW21" s="280">
        <v>80</v>
      </c>
      <c r="EX21" s="280">
        <v>0</v>
      </c>
      <c r="EY21" s="284">
        <v>0</v>
      </c>
      <c r="EZ21" s="285" t="s">
        <v>643</v>
      </c>
      <c r="FA21" s="285" t="s">
        <v>643</v>
      </c>
      <c r="FB21" s="286" t="s">
        <v>643</v>
      </c>
      <c r="FC21" s="280">
        <v>0</v>
      </c>
      <c r="FD21" s="280">
        <v>0</v>
      </c>
      <c r="FE21" s="280">
        <v>0</v>
      </c>
      <c r="FF21" s="280">
        <v>0</v>
      </c>
      <c r="FG21" s="280">
        <v>0</v>
      </c>
    </row>
    <row r="22" spans="1:163" ht="12" customHeight="1">
      <c r="A22" s="282" t="s">
        <v>193</v>
      </c>
      <c r="B22" s="283" t="s">
        <v>563</v>
      </c>
      <c r="C22" s="282" t="s">
        <v>610</v>
      </c>
      <c r="D22" s="280">
        <f t="shared" si="6"/>
        <v>268</v>
      </c>
      <c r="E22" s="280">
        <f t="shared" si="7"/>
        <v>41</v>
      </c>
      <c r="F22" s="280">
        <f t="shared" si="8"/>
        <v>7</v>
      </c>
      <c r="G22" s="280">
        <f t="shared" si="9"/>
        <v>0</v>
      </c>
      <c r="H22" s="280">
        <f t="shared" si="10"/>
        <v>27</v>
      </c>
      <c r="I22" s="280">
        <f t="shared" si="11"/>
        <v>110</v>
      </c>
      <c r="J22" s="280">
        <f t="shared" si="12"/>
        <v>3</v>
      </c>
      <c r="K22" s="280">
        <f t="shared" si="13"/>
        <v>2</v>
      </c>
      <c r="L22" s="280">
        <f t="shared" si="14"/>
        <v>0</v>
      </c>
      <c r="M22" s="280">
        <f t="shared" si="15"/>
        <v>13</v>
      </c>
      <c r="N22" s="280">
        <f t="shared" si="16"/>
        <v>0</v>
      </c>
      <c r="O22" s="280">
        <f t="shared" si="17"/>
        <v>0</v>
      </c>
      <c r="P22" s="280">
        <f t="shared" si="18"/>
        <v>0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65</v>
      </c>
      <c r="X22" s="280">
        <f t="shared" si="26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643</v>
      </c>
      <c r="AL22" s="285" t="s">
        <v>643</v>
      </c>
      <c r="AM22" s="280">
        <v>0</v>
      </c>
      <c r="AN22" s="286" t="s">
        <v>643</v>
      </c>
      <c r="AO22" s="280">
        <v>0</v>
      </c>
      <c r="AP22" s="285" t="s">
        <v>643</v>
      </c>
      <c r="AQ22" s="280">
        <v>0</v>
      </c>
      <c r="AR22" s="280">
        <f t="shared" si="27"/>
        <v>268</v>
      </c>
      <c r="AS22" s="280">
        <v>41</v>
      </c>
      <c r="AT22" s="280">
        <v>7</v>
      </c>
      <c r="AU22" s="280">
        <v>0</v>
      </c>
      <c r="AV22" s="280">
        <v>27</v>
      </c>
      <c r="AW22" s="280">
        <v>110</v>
      </c>
      <c r="AX22" s="280">
        <v>3</v>
      </c>
      <c r="AY22" s="280">
        <v>2</v>
      </c>
      <c r="AZ22" s="280">
        <v>0</v>
      </c>
      <c r="BA22" s="280">
        <v>13</v>
      </c>
      <c r="BB22" s="280">
        <v>0</v>
      </c>
      <c r="BC22" s="280">
        <v>0</v>
      </c>
      <c r="BD22" s="285" t="s">
        <v>643</v>
      </c>
      <c r="BE22" s="285" t="s">
        <v>643</v>
      </c>
      <c r="BF22" s="285" t="s">
        <v>643</v>
      </c>
      <c r="BG22" s="285" t="s">
        <v>643</v>
      </c>
      <c r="BH22" s="285" t="s">
        <v>643</v>
      </c>
      <c r="BI22" s="285" t="s">
        <v>643</v>
      </c>
      <c r="BJ22" s="285" t="s">
        <v>643</v>
      </c>
      <c r="BK22" s="280">
        <v>65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643</v>
      </c>
      <c r="BY22" s="285" t="s">
        <v>643</v>
      </c>
      <c r="BZ22" s="285" t="s">
        <v>643</v>
      </c>
      <c r="CA22" s="285" t="s">
        <v>643</v>
      </c>
      <c r="CB22" s="285" t="s">
        <v>643</v>
      </c>
      <c r="CC22" s="285" t="s">
        <v>643</v>
      </c>
      <c r="CD22" s="285" t="s">
        <v>643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643</v>
      </c>
      <c r="CS22" s="285" t="s">
        <v>643</v>
      </c>
      <c r="CT22" s="285" t="s">
        <v>643</v>
      </c>
      <c r="CU22" s="285" t="s">
        <v>643</v>
      </c>
      <c r="CV22" s="285" t="s">
        <v>643</v>
      </c>
      <c r="CW22" s="285" t="s">
        <v>643</v>
      </c>
      <c r="CX22" s="285" t="s">
        <v>643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643</v>
      </c>
      <c r="DM22" s="285" t="s">
        <v>643</v>
      </c>
      <c r="DN22" s="280">
        <v>0</v>
      </c>
      <c r="DO22" s="285" t="s">
        <v>643</v>
      </c>
      <c r="DP22" s="285" t="s">
        <v>643</v>
      </c>
      <c r="DQ22" s="285" t="s">
        <v>643</v>
      </c>
      <c r="DR22" s="285" t="s">
        <v>643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643</v>
      </c>
      <c r="EG22" s="280">
        <v>0</v>
      </c>
      <c r="EH22" s="280">
        <v>0</v>
      </c>
      <c r="EI22" s="285" t="s">
        <v>643</v>
      </c>
      <c r="EJ22" s="285" t="s">
        <v>643</v>
      </c>
      <c r="EK22" s="285" t="s">
        <v>643</v>
      </c>
      <c r="EL22" s="280">
        <v>0</v>
      </c>
      <c r="EM22" s="280">
        <v>0</v>
      </c>
      <c r="EN22" s="280">
        <f t="shared" si="32"/>
        <v>0</v>
      </c>
      <c r="EO22" s="280">
        <v>0</v>
      </c>
      <c r="EP22" s="280">
        <v>0</v>
      </c>
      <c r="EQ22" s="280">
        <v>0</v>
      </c>
      <c r="ER22" s="280">
        <v>0</v>
      </c>
      <c r="ES22" s="280">
        <v>0</v>
      </c>
      <c r="ET22" s="280">
        <v>0</v>
      </c>
      <c r="EU22" s="280">
        <v>0</v>
      </c>
      <c r="EV22" s="280">
        <v>0</v>
      </c>
      <c r="EW22" s="280">
        <v>0</v>
      </c>
      <c r="EX22" s="280">
        <v>0</v>
      </c>
      <c r="EY22" s="284">
        <v>0</v>
      </c>
      <c r="EZ22" s="285" t="s">
        <v>643</v>
      </c>
      <c r="FA22" s="285" t="s">
        <v>643</v>
      </c>
      <c r="FB22" s="286" t="s">
        <v>643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</row>
    <row r="23" spans="1:163" ht="12" customHeight="1">
      <c r="A23" s="282" t="s">
        <v>193</v>
      </c>
      <c r="B23" s="283" t="s">
        <v>564</v>
      </c>
      <c r="C23" s="282" t="s">
        <v>611</v>
      </c>
      <c r="D23" s="280">
        <f t="shared" si="6"/>
        <v>196</v>
      </c>
      <c r="E23" s="280">
        <f t="shared" si="7"/>
        <v>18</v>
      </c>
      <c r="F23" s="280">
        <f t="shared" si="8"/>
        <v>4</v>
      </c>
      <c r="G23" s="280">
        <f t="shared" si="9"/>
        <v>0</v>
      </c>
      <c r="H23" s="280">
        <f t="shared" si="10"/>
        <v>17</v>
      </c>
      <c r="I23" s="280">
        <f t="shared" si="11"/>
        <v>103</v>
      </c>
      <c r="J23" s="280">
        <f t="shared" si="12"/>
        <v>0</v>
      </c>
      <c r="K23" s="280">
        <f t="shared" si="13"/>
        <v>4</v>
      </c>
      <c r="L23" s="280">
        <f t="shared" si="14"/>
        <v>12</v>
      </c>
      <c r="M23" s="280">
        <f t="shared" si="15"/>
        <v>4</v>
      </c>
      <c r="N23" s="280">
        <f t="shared" si="16"/>
        <v>0</v>
      </c>
      <c r="O23" s="280">
        <f t="shared" si="17"/>
        <v>0</v>
      </c>
      <c r="P23" s="280">
        <f t="shared" si="18"/>
        <v>0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34</v>
      </c>
      <c r="X23" s="280">
        <f t="shared" si="26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5" t="s">
        <v>643</v>
      </c>
      <c r="AL23" s="285" t="s">
        <v>643</v>
      </c>
      <c r="AM23" s="280">
        <v>0</v>
      </c>
      <c r="AN23" s="286" t="s">
        <v>643</v>
      </c>
      <c r="AO23" s="280">
        <v>0</v>
      </c>
      <c r="AP23" s="285" t="s">
        <v>643</v>
      </c>
      <c r="AQ23" s="280">
        <v>0</v>
      </c>
      <c r="AR23" s="280">
        <f t="shared" si="27"/>
        <v>196</v>
      </c>
      <c r="AS23" s="280">
        <v>18</v>
      </c>
      <c r="AT23" s="280">
        <v>4</v>
      </c>
      <c r="AU23" s="280">
        <v>0</v>
      </c>
      <c r="AV23" s="280">
        <v>17</v>
      </c>
      <c r="AW23" s="280">
        <v>103</v>
      </c>
      <c r="AX23" s="280">
        <v>0</v>
      </c>
      <c r="AY23" s="280">
        <v>4</v>
      </c>
      <c r="AZ23" s="280">
        <v>12</v>
      </c>
      <c r="BA23" s="280">
        <v>4</v>
      </c>
      <c r="BB23" s="280">
        <v>0</v>
      </c>
      <c r="BC23" s="280">
        <v>0</v>
      </c>
      <c r="BD23" s="285" t="s">
        <v>643</v>
      </c>
      <c r="BE23" s="285" t="s">
        <v>643</v>
      </c>
      <c r="BF23" s="285" t="s">
        <v>643</v>
      </c>
      <c r="BG23" s="285" t="s">
        <v>643</v>
      </c>
      <c r="BH23" s="285" t="s">
        <v>643</v>
      </c>
      <c r="BI23" s="285" t="s">
        <v>643</v>
      </c>
      <c r="BJ23" s="285" t="s">
        <v>643</v>
      </c>
      <c r="BK23" s="280">
        <v>34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643</v>
      </c>
      <c r="BY23" s="285" t="s">
        <v>643</v>
      </c>
      <c r="BZ23" s="285" t="s">
        <v>643</v>
      </c>
      <c r="CA23" s="285" t="s">
        <v>643</v>
      </c>
      <c r="CB23" s="285" t="s">
        <v>643</v>
      </c>
      <c r="CC23" s="285" t="s">
        <v>643</v>
      </c>
      <c r="CD23" s="285" t="s">
        <v>643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643</v>
      </c>
      <c r="CS23" s="285" t="s">
        <v>643</v>
      </c>
      <c r="CT23" s="285" t="s">
        <v>643</v>
      </c>
      <c r="CU23" s="285" t="s">
        <v>643</v>
      </c>
      <c r="CV23" s="285" t="s">
        <v>643</v>
      </c>
      <c r="CW23" s="285" t="s">
        <v>643</v>
      </c>
      <c r="CX23" s="285" t="s">
        <v>643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643</v>
      </c>
      <c r="DM23" s="285" t="s">
        <v>643</v>
      </c>
      <c r="DN23" s="280">
        <v>0</v>
      </c>
      <c r="DO23" s="285" t="s">
        <v>643</v>
      </c>
      <c r="DP23" s="285" t="s">
        <v>643</v>
      </c>
      <c r="DQ23" s="285" t="s">
        <v>643</v>
      </c>
      <c r="DR23" s="285" t="s">
        <v>643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643</v>
      </c>
      <c r="EG23" s="280">
        <v>0</v>
      </c>
      <c r="EH23" s="280">
        <v>0</v>
      </c>
      <c r="EI23" s="285" t="s">
        <v>643</v>
      </c>
      <c r="EJ23" s="285" t="s">
        <v>643</v>
      </c>
      <c r="EK23" s="285" t="s">
        <v>643</v>
      </c>
      <c r="EL23" s="280">
        <v>0</v>
      </c>
      <c r="EM23" s="280">
        <v>0</v>
      </c>
      <c r="EN23" s="280">
        <f t="shared" si="32"/>
        <v>0</v>
      </c>
      <c r="EO23" s="280">
        <v>0</v>
      </c>
      <c r="EP23" s="280">
        <v>0</v>
      </c>
      <c r="EQ23" s="280">
        <v>0</v>
      </c>
      <c r="ER23" s="280">
        <v>0</v>
      </c>
      <c r="ES23" s="280">
        <v>0</v>
      </c>
      <c r="ET23" s="280">
        <v>0</v>
      </c>
      <c r="EU23" s="280">
        <v>0</v>
      </c>
      <c r="EV23" s="280">
        <v>0</v>
      </c>
      <c r="EW23" s="280">
        <v>0</v>
      </c>
      <c r="EX23" s="280">
        <v>0</v>
      </c>
      <c r="EY23" s="284">
        <v>0</v>
      </c>
      <c r="EZ23" s="285" t="s">
        <v>643</v>
      </c>
      <c r="FA23" s="285" t="s">
        <v>643</v>
      </c>
      <c r="FB23" s="286" t="s">
        <v>643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193</v>
      </c>
      <c r="B24" s="283" t="s">
        <v>565</v>
      </c>
      <c r="C24" s="282" t="s">
        <v>612</v>
      </c>
      <c r="D24" s="280">
        <f t="shared" si="6"/>
        <v>28</v>
      </c>
      <c r="E24" s="280">
        <f t="shared" si="7"/>
        <v>0</v>
      </c>
      <c r="F24" s="280">
        <f t="shared" si="8"/>
        <v>0</v>
      </c>
      <c r="G24" s="280">
        <f t="shared" si="9"/>
        <v>0</v>
      </c>
      <c r="H24" s="280">
        <f t="shared" si="10"/>
        <v>27</v>
      </c>
      <c r="I24" s="280">
        <f t="shared" si="11"/>
        <v>0</v>
      </c>
      <c r="J24" s="280">
        <f t="shared" si="12"/>
        <v>1</v>
      </c>
      <c r="K24" s="280">
        <f t="shared" si="13"/>
        <v>0</v>
      </c>
      <c r="L24" s="280">
        <f t="shared" si="14"/>
        <v>0</v>
      </c>
      <c r="M24" s="280">
        <f t="shared" si="15"/>
        <v>0</v>
      </c>
      <c r="N24" s="280">
        <f t="shared" si="16"/>
        <v>0</v>
      </c>
      <c r="O24" s="280">
        <f t="shared" si="17"/>
        <v>0</v>
      </c>
      <c r="P24" s="280">
        <f t="shared" si="18"/>
        <v>0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0</v>
      </c>
      <c r="X24" s="280">
        <f t="shared" si="26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  <c r="AK24" s="285" t="s">
        <v>643</v>
      </c>
      <c r="AL24" s="285" t="s">
        <v>643</v>
      </c>
      <c r="AM24" s="280">
        <v>0</v>
      </c>
      <c r="AN24" s="286" t="s">
        <v>643</v>
      </c>
      <c r="AO24" s="280">
        <v>0</v>
      </c>
      <c r="AP24" s="285" t="s">
        <v>643</v>
      </c>
      <c r="AQ24" s="280">
        <v>0</v>
      </c>
      <c r="AR24" s="280">
        <f t="shared" si="27"/>
        <v>27</v>
      </c>
      <c r="AS24" s="280">
        <v>0</v>
      </c>
      <c r="AT24" s="280">
        <v>0</v>
      </c>
      <c r="AU24" s="280">
        <v>0</v>
      </c>
      <c r="AV24" s="280">
        <v>27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643</v>
      </c>
      <c r="BE24" s="285" t="s">
        <v>643</v>
      </c>
      <c r="BF24" s="285" t="s">
        <v>643</v>
      </c>
      <c r="BG24" s="285" t="s">
        <v>643</v>
      </c>
      <c r="BH24" s="285" t="s">
        <v>643</v>
      </c>
      <c r="BI24" s="285" t="s">
        <v>643</v>
      </c>
      <c r="BJ24" s="285" t="s">
        <v>643</v>
      </c>
      <c r="BK24" s="280">
        <v>0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643</v>
      </c>
      <c r="BY24" s="285" t="s">
        <v>643</v>
      </c>
      <c r="BZ24" s="285" t="s">
        <v>643</v>
      </c>
      <c r="CA24" s="285" t="s">
        <v>643</v>
      </c>
      <c r="CB24" s="285" t="s">
        <v>643</v>
      </c>
      <c r="CC24" s="285" t="s">
        <v>643</v>
      </c>
      <c r="CD24" s="285" t="s">
        <v>643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643</v>
      </c>
      <c r="CS24" s="285" t="s">
        <v>643</v>
      </c>
      <c r="CT24" s="285" t="s">
        <v>643</v>
      </c>
      <c r="CU24" s="285" t="s">
        <v>643</v>
      </c>
      <c r="CV24" s="285" t="s">
        <v>643</v>
      </c>
      <c r="CW24" s="285" t="s">
        <v>643</v>
      </c>
      <c r="CX24" s="285" t="s">
        <v>643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643</v>
      </c>
      <c r="DM24" s="285" t="s">
        <v>643</v>
      </c>
      <c r="DN24" s="280">
        <v>0</v>
      </c>
      <c r="DO24" s="285" t="s">
        <v>643</v>
      </c>
      <c r="DP24" s="285" t="s">
        <v>643</v>
      </c>
      <c r="DQ24" s="285" t="s">
        <v>643</v>
      </c>
      <c r="DR24" s="285" t="s">
        <v>643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643</v>
      </c>
      <c r="EG24" s="280">
        <v>0</v>
      </c>
      <c r="EH24" s="280">
        <v>0</v>
      </c>
      <c r="EI24" s="285" t="s">
        <v>643</v>
      </c>
      <c r="EJ24" s="285" t="s">
        <v>643</v>
      </c>
      <c r="EK24" s="285" t="s">
        <v>643</v>
      </c>
      <c r="EL24" s="280">
        <v>0</v>
      </c>
      <c r="EM24" s="280">
        <v>0</v>
      </c>
      <c r="EN24" s="280">
        <f t="shared" si="32"/>
        <v>1</v>
      </c>
      <c r="EO24" s="280">
        <v>0</v>
      </c>
      <c r="EP24" s="280">
        <v>0</v>
      </c>
      <c r="EQ24" s="280">
        <v>0</v>
      </c>
      <c r="ER24" s="280">
        <v>0</v>
      </c>
      <c r="ES24" s="280">
        <v>0</v>
      </c>
      <c r="ET24" s="280">
        <v>1</v>
      </c>
      <c r="EU24" s="280">
        <v>0</v>
      </c>
      <c r="EV24" s="280">
        <v>0</v>
      </c>
      <c r="EW24" s="280">
        <v>0</v>
      </c>
      <c r="EX24" s="280">
        <v>0</v>
      </c>
      <c r="EY24" s="284">
        <v>0</v>
      </c>
      <c r="EZ24" s="285" t="s">
        <v>643</v>
      </c>
      <c r="FA24" s="285" t="s">
        <v>643</v>
      </c>
      <c r="FB24" s="286" t="s">
        <v>643</v>
      </c>
      <c r="FC24" s="280">
        <v>0</v>
      </c>
      <c r="FD24" s="280">
        <v>0</v>
      </c>
      <c r="FE24" s="280">
        <v>0</v>
      </c>
      <c r="FF24" s="280">
        <v>0</v>
      </c>
      <c r="FG24" s="280">
        <v>0</v>
      </c>
    </row>
    <row r="25" spans="1:163" ht="12" customHeight="1">
      <c r="A25" s="282" t="s">
        <v>193</v>
      </c>
      <c r="B25" s="283" t="s">
        <v>566</v>
      </c>
      <c r="C25" s="282" t="s">
        <v>613</v>
      </c>
      <c r="D25" s="280">
        <f t="shared" si="6"/>
        <v>260</v>
      </c>
      <c r="E25" s="280">
        <f t="shared" si="7"/>
        <v>39</v>
      </c>
      <c r="F25" s="280">
        <f t="shared" si="8"/>
        <v>0</v>
      </c>
      <c r="G25" s="280">
        <f t="shared" si="9"/>
        <v>0</v>
      </c>
      <c r="H25" s="280">
        <f t="shared" si="10"/>
        <v>14</v>
      </c>
      <c r="I25" s="280">
        <f t="shared" si="11"/>
        <v>0</v>
      </c>
      <c r="J25" s="280">
        <f t="shared" si="12"/>
        <v>22</v>
      </c>
      <c r="K25" s="280">
        <f t="shared" si="13"/>
        <v>0</v>
      </c>
      <c r="L25" s="280">
        <f t="shared" si="14"/>
        <v>0</v>
      </c>
      <c r="M25" s="280">
        <f t="shared" si="15"/>
        <v>0</v>
      </c>
      <c r="N25" s="280">
        <f t="shared" si="16"/>
        <v>0</v>
      </c>
      <c r="O25" s="280">
        <f t="shared" si="17"/>
        <v>0</v>
      </c>
      <c r="P25" s="280">
        <f t="shared" si="18"/>
        <v>107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69</v>
      </c>
      <c r="V25" s="280">
        <f t="shared" si="24"/>
        <v>0</v>
      </c>
      <c r="W25" s="280">
        <f t="shared" si="25"/>
        <v>9</v>
      </c>
      <c r="X25" s="280">
        <f t="shared" si="26"/>
        <v>185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107</v>
      </c>
      <c r="AK25" s="285" t="s">
        <v>643</v>
      </c>
      <c r="AL25" s="285" t="s">
        <v>643</v>
      </c>
      <c r="AM25" s="280">
        <v>0</v>
      </c>
      <c r="AN25" s="286" t="s">
        <v>643</v>
      </c>
      <c r="AO25" s="280">
        <v>69</v>
      </c>
      <c r="AP25" s="285" t="s">
        <v>643</v>
      </c>
      <c r="AQ25" s="280">
        <v>9</v>
      </c>
      <c r="AR25" s="280">
        <f t="shared" si="27"/>
        <v>14</v>
      </c>
      <c r="AS25" s="280">
        <v>0</v>
      </c>
      <c r="AT25" s="280">
        <v>0</v>
      </c>
      <c r="AU25" s="280">
        <v>0</v>
      </c>
      <c r="AV25" s="280">
        <v>14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643</v>
      </c>
      <c r="BE25" s="285" t="s">
        <v>643</v>
      </c>
      <c r="BF25" s="285" t="s">
        <v>643</v>
      </c>
      <c r="BG25" s="285" t="s">
        <v>643</v>
      </c>
      <c r="BH25" s="285" t="s">
        <v>643</v>
      </c>
      <c r="BI25" s="285" t="s">
        <v>643</v>
      </c>
      <c r="BJ25" s="285" t="s">
        <v>643</v>
      </c>
      <c r="BK25" s="280">
        <v>0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643</v>
      </c>
      <c r="BY25" s="285" t="s">
        <v>643</v>
      </c>
      <c r="BZ25" s="285" t="s">
        <v>643</v>
      </c>
      <c r="CA25" s="285" t="s">
        <v>643</v>
      </c>
      <c r="CB25" s="285" t="s">
        <v>643</v>
      </c>
      <c r="CC25" s="285" t="s">
        <v>643</v>
      </c>
      <c r="CD25" s="285" t="s">
        <v>643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643</v>
      </c>
      <c r="CS25" s="285" t="s">
        <v>643</v>
      </c>
      <c r="CT25" s="285" t="s">
        <v>643</v>
      </c>
      <c r="CU25" s="285" t="s">
        <v>643</v>
      </c>
      <c r="CV25" s="285" t="s">
        <v>643</v>
      </c>
      <c r="CW25" s="285" t="s">
        <v>643</v>
      </c>
      <c r="CX25" s="285" t="s">
        <v>643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643</v>
      </c>
      <c r="DM25" s="285" t="s">
        <v>643</v>
      </c>
      <c r="DN25" s="280">
        <v>0</v>
      </c>
      <c r="DO25" s="285" t="s">
        <v>643</v>
      </c>
      <c r="DP25" s="285" t="s">
        <v>643</v>
      </c>
      <c r="DQ25" s="285" t="s">
        <v>643</v>
      </c>
      <c r="DR25" s="285" t="s">
        <v>643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643</v>
      </c>
      <c r="EG25" s="280">
        <v>0</v>
      </c>
      <c r="EH25" s="280">
        <v>0</v>
      </c>
      <c r="EI25" s="285" t="s">
        <v>643</v>
      </c>
      <c r="EJ25" s="285" t="s">
        <v>643</v>
      </c>
      <c r="EK25" s="285" t="s">
        <v>643</v>
      </c>
      <c r="EL25" s="280">
        <v>0</v>
      </c>
      <c r="EM25" s="280">
        <v>0</v>
      </c>
      <c r="EN25" s="280">
        <f t="shared" si="32"/>
        <v>61</v>
      </c>
      <c r="EO25" s="280">
        <v>39</v>
      </c>
      <c r="EP25" s="280">
        <v>0</v>
      </c>
      <c r="EQ25" s="280">
        <v>0</v>
      </c>
      <c r="ER25" s="280">
        <v>0</v>
      </c>
      <c r="ES25" s="280">
        <v>0</v>
      </c>
      <c r="ET25" s="280">
        <v>22</v>
      </c>
      <c r="EU25" s="280">
        <v>0</v>
      </c>
      <c r="EV25" s="280">
        <v>0</v>
      </c>
      <c r="EW25" s="280">
        <v>0</v>
      </c>
      <c r="EX25" s="280">
        <v>0</v>
      </c>
      <c r="EY25" s="284">
        <v>0</v>
      </c>
      <c r="EZ25" s="285" t="s">
        <v>643</v>
      </c>
      <c r="FA25" s="285" t="s">
        <v>643</v>
      </c>
      <c r="FB25" s="286" t="s">
        <v>643</v>
      </c>
      <c r="FC25" s="280">
        <v>0</v>
      </c>
      <c r="FD25" s="280">
        <v>0</v>
      </c>
      <c r="FE25" s="280">
        <v>0</v>
      </c>
      <c r="FF25" s="280">
        <v>0</v>
      </c>
      <c r="FG25" s="280">
        <v>0</v>
      </c>
    </row>
    <row r="26" spans="1:163" ht="12" customHeight="1">
      <c r="A26" s="282" t="s">
        <v>193</v>
      </c>
      <c r="B26" s="283" t="s">
        <v>567</v>
      </c>
      <c r="C26" s="282" t="s">
        <v>614</v>
      </c>
      <c r="D26" s="280">
        <f t="shared" si="6"/>
        <v>509</v>
      </c>
      <c r="E26" s="280">
        <f t="shared" si="7"/>
        <v>93</v>
      </c>
      <c r="F26" s="280">
        <f t="shared" si="8"/>
        <v>1</v>
      </c>
      <c r="G26" s="280">
        <f t="shared" si="9"/>
        <v>0</v>
      </c>
      <c r="H26" s="280">
        <f t="shared" si="10"/>
        <v>31</v>
      </c>
      <c r="I26" s="280">
        <f t="shared" si="11"/>
        <v>0</v>
      </c>
      <c r="J26" s="280">
        <f t="shared" si="12"/>
        <v>39</v>
      </c>
      <c r="K26" s="280">
        <f t="shared" si="13"/>
        <v>0</v>
      </c>
      <c r="L26" s="280">
        <f t="shared" si="14"/>
        <v>0</v>
      </c>
      <c r="M26" s="280">
        <f t="shared" si="15"/>
        <v>0</v>
      </c>
      <c r="N26" s="280">
        <f t="shared" si="16"/>
        <v>0</v>
      </c>
      <c r="O26" s="280">
        <f t="shared" si="17"/>
        <v>0</v>
      </c>
      <c r="P26" s="280">
        <f t="shared" si="18"/>
        <v>199</v>
      </c>
      <c r="Q26" s="280">
        <f t="shared" si="19"/>
        <v>0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129</v>
      </c>
      <c r="V26" s="280">
        <f t="shared" si="24"/>
        <v>0</v>
      </c>
      <c r="W26" s="280">
        <f t="shared" si="25"/>
        <v>17</v>
      </c>
      <c r="X26" s="280">
        <f t="shared" si="26"/>
        <v>345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199</v>
      </c>
      <c r="AK26" s="285" t="s">
        <v>643</v>
      </c>
      <c r="AL26" s="285" t="s">
        <v>643</v>
      </c>
      <c r="AM26" s="280">
        <v>0</v>
      </c>
      <c r="AN26" s="286" t="s">
        <v>643</v>
      </c>
      <c r="AO26" s="280">
        <v>129</v>
      </c>
      <c r="AP26" s="285" t="s">
        <v>643</v>
      </c>
      <c r="AQ26" s="280">
        <v>17</v>
      </c>
      <c r="AR26" s="280">
        <f t="shared" si="27"/>
        <v>31</v>
      </c>
      <c r="AS26" s="280">
        <v>0</v>
      </c>
      <c r="AT26" s="280">
        <v>0</v>
      </c>
      <c r="AU26" s="280">
        <v>0</v>
      </c>
      <c r="AV26" s="280">
        <v>31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643</v>
      </c>
      <c r="BE26" s="285" t="s">
        <v>643</v>
      </c>
      <c r="BF26" s="285" t="s">
        <v>643</v>
      </c>
      <c r="BG26" s="285" t="s">
        <v>643</v>
      </c>
      <c r="BH26" s="285" t="s">
        <v>643</v>
      </c>
      <c r="BI26" s="285" t="s">
        <v>643</v>
      </c>
      <c r="BJ26" s="285" t="s">
        <v>643</v>
      </c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643</v>
      </c>
      <c r="BY26" s="285" t="s">
        <v>643</v>
      </c>
      <c r="BZ26" s="285" t="s">
        <v>643</v>
      </c>
      <c r="CA26" s="285" t="s">
        <v>643</v>
      </c>
      <c r="CB26" s="285" t="s">
        <v>643</v>
      </c>
      <c r="CC26" s="285" t="s">
        <v>643</v>
      </c>
      <c r="CD26" s="285" t="s">
        <v>643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643</v>
      </c>
      <c r="CS26" s="285" t="s">
        <v>643</v>
      </c>
      <c r="CT26" s="285" t="s">
        <v>643</v>
      </c>
      <c r="CU26" s="285" t="s">
        <v>643</v>
      </c>
      <c r="CV26" s="285" t="s">
        <v>643</v>
      </c>
      <c r="CW26" s="285" t="s">
        <v>643</v>
      </c>
      <c r="CX26" s="285" t="s">
        <v>643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643</v>
      </c>
      <c r="DM26" s="285" t="s">
        <v>643</v>
      </c>
      <c r="DN26" s="280">
        <v>0</v>
      </c>
      <c r="DO26" s="285" t="s">
        <v>643</v>
      </c>
      <c r="DP26" s="285" t="s">
        <v>643</v>
      </c>
      <c r="DQ26" s="285" t="s">
        <v>643</v>
      </c>
      <c r="DR26" s="285" t="s">
        <v>643</v>
      </c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643</v>
      </c>
      <c r="EG26" s="280">
        <v>0</v>
      </c>
      <c r="EH26" s="280">
        <v>0</v>
      </c>
      <c r="EI26" s="285" t="s">
        <v>643</v>
      </c>
      <c r="EJ26" s="285" t="s">
        <v>643</v>
      </c>
      <c r="EK26" s="285" t="s">
        <v>643</v>
      </c>
      <c r="EL26" s="280">
        <v>0</v>
      </c>
      <c r="EM26" s="280">
        <v>0</v>
      </c>
      <c r="EN26" s="280">
        <f t="shared" si="32"/>
        <v>133</v>
      </c>
      <c r="EO26" s="280">
        <v>93</v>
      </c>
      <c r="EP26" s="280">
        <v>1</v>
      </c>
      <c r="EQ26" s="280">
        <v>0</v>
      </c>
      <c r="ER26" s="280">
        <v>0</v>
      </c>
      <c r="ES26" s="280">
        <v>0</v>
      </c>
      <c r="ET26" s="280">
        <v>39</v>
      </c>
      <c r="EU26" s="280">
        <v>0</v>
      </c>
      <c r="EV26" s="280">
        <v>0</v>
      </c>
      <c r="EW26" s="280">
        <v>0</v>
      </c>
      <c r="EX26" s="280">
        <v>0</v>
      </c>
      <c r="EY26" s="284">
        <v>0</v>
      </c>
      <c r="EZ26" s="285" t="s">
        <v>643</v>
      </c>
      <c r="FA26" s="285" t="s">
        <v>643</v>
      </c>
      <c r="FB26" s="286" t="s">
        <v>643</v>
      </c>
      <c r="FC26" s="280">
        <v>0</v>
      </c>
      <c r="FD26" s="280">
        <v>0</v>
      </c>
      <c r="FE26" s="280">
        <v>0</v>
      </c>
      <c r="FF26" s="280">
        <v>0</v>
      </c>
      <c r="FG26" s="280">
        <v>0</v>
      </c>
    </row>
    <row r="27" spans="1:163" ht="12" customHeight="1">
      <c r="A27" s="282" t="s">
        <v>193</v>
      </c>
      <c r="B27" s="283" t="s">
        <v>568</v>
      </c>
      <c r="C27" s="282" t="s">
        <v>615</v>
      </c>
      <c r="D27" s="280">
        <f t="shared" si="6"/>
        <v>188</v>
      </c>
      <c r="E27" s="280">
        <f t="shared" si="7"/>
        <v>13</v>
      </c>
      <c r="F27" s="280">
        <f t="shared" si="8"/>
        <v>0</v>
      </c>
      <c r="G27" s="280">
        <f t="shared" si="9"/>
        <v>0</v>
      </c>
      <c r="H27" s="280">
        <f t="shared" si="10"/>
        <v>16</v>
      </c>
      <c r="I27" s="280">
        <f t="shared" si="11"/>
        <v>0</v>
      </c>
      <c r="J27" s="280">
        <f t="shared" si="12"/>
        <v>15</v>
      </c>
      <c r="K27" s="280">
        <f t="shared" si="13"/>
        <v>0</v>
      </c>
      <c r="L27" s="280">
        <f t="shared" si="14"/>
        <v>0</v>
      </c>
      <c r="M27" s="280">
        <f t="shared" si="15"/>
        <v>0</v>
      </c>
      <c r="N27" s="280">
        <f t="shared" si="16"/>
        <v>0</v>
      </c>
      <c r="O27" s="280">
        <f t="shared" si="17"/>
        <v>0</v>
      </c>
      <c r="P27" s="280">
        <f t="shared" si="18"/>
        <v>83</v>
      </c>
      <c r="Q27" s="280">
        <f t="shared" si="19"/>
        <v>0</v>
      </c>
      <c r="R27" s="280">
        <f t="shared" si="20"/>
        <v>0</v>
      </c>
      <c r="S27" s="280">
        <f t="shared" si="21"/>
        <v>0</v>
      </c>
      <c r="T27" s="280">
        <f t="shared" si="22"/>
        <v>0</v>
      </c>
      <c r="U27" s="280">
        <f t="shared" si="23"/>
        <v>54</v>
      </c>
      <c r="V27" s="280">
        <f t="shared" si="24"/>
        <v>0</v>
      </c>
      <c r="W27" s="280">
        <f t="shared" si="25"/>
        <v>7</v>
      </c>
      <c r="X27" s="280">
        <f t="shared" si="26"/>
        <v>144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83</v>
      </c>
      <c r="AK27" s="285" t="s">
        <v>643</v>
      </c>
      <c r="AL27" s="285" t="s">
        <v>643</v>
      </c>
      <c r="AM27" s="280">
        <v>0</v>
      </c>
      <c r="AN27" s="286" t="s">
        <v>643</v>
      </c>
      <c r="AO27" s="280">
        <v>54</v>
      </c>
      <c r="AP27" s="285" t="s">
        <v>643</v>
      </c>
      <c r="AQ27" s="280">
        <v>7</v>
      </c>
      <c r="AR27" s="280">
        <f t="shared" si="27"/>
        <v>16</v>
      </c>
      <c r="AS27" s="280">
        <v>0</v>
      </c>
      <c r="AT27" s="280">
        <v>0</v>
      </c>
      <c r="AU27" s="280">
        <v>0</v>
      </c>
      <c r="AV27" s="280">
        <v>16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643</v>
      </c>
      <c r="BE27" s="285" t="s">
        <v>643</v>
      </c>
      <c r="BF27" s="285" t="s">
        <v>643</v>
      </c>
      <c r="BG27" s="285" t="s">
        <v>643</v>
      </c>
      <c r="BH27" s="285" t="s">
        <v>643</v>
      </c>
      <c r="BI27" s="285" t="s">
        <v>643</v>
      </c>
      <c r="BJ27" s="285" t="s">
        <v>643</v>
      </c>
      <c r="BK27" s="280">
        <v>0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5" t="s">
        <v>643</v>
      </c>
      <c r="BY27" s="285" t="s">
        <v>643</v>
      </c>
      <c r="BZ27" s="285" t="s">
        <v>643</v>
      </c>
      <c r="CA27" s="285" t="s">
        <v>643</v>
      </c>
      <c r="CB27" s="285" t="s">
        <v>643</v>
      </c>
      <c r="CC27" s="285" t="s">
        <v>643</v>
      </c>
      <c r="CD27" s="285" t="s">
        <v>643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643</v>
      </c>
      <c r="CS27" s="285" t="s">
        <v>643</v>
      </c>
      <c r="CT27" s="285" t="s">
        <v>643</v>
      </c>
      <c r="CU27" s="285" t="s">
        <v>643</v>
      </c>
      <c r="CV27" s="285" t="s">
        <v>643</v>
      </c>
      <c r="CW27" s="285" t="s">
        <v>643</v>
      </c>
      <c r="CX27" s="285" t="s">
        <v>643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643</v>
      </c>
      <c r="DM27" s="285" t="s">
        <v>643</v>
      </c>
      <c r="DN27" s="280">
        <v>0</v>
      </c>
      <c r="DO27" s="285" t="s">
        <v>643</v>
      </c>
      <c r="DP27" s="285" t="s">
        <v>643</v>
      </c>
      <c r="DQ27" s="285" t="s">
        <v>643</v>
      </c>
      <c r="DR27" s="285" t="s">
        <v>643</v>
      </c>
      <c r="DS27" s="280">
        <v>0</v>
      </c>
      <c r="DT27" s="280">
        <f t="shared" si="31"/>
        <v>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643</v>
      </c>
      <c r="EG27" s="280">
        <v>0</v>
      </c>
      <c r="EH27" s="280">
        <v>0</v>
      </c>
      <c r="EI27" s="285" t="s">
        <v>643</v>
      </c>
      <c r="EJ27" s="285" t="s">
        <v>643</v>
      </c>
      <c r="EK27" s="285" t="s">
        <v>643</v>
      </c>
      <c r="EL27" s="280">
        <v>0</v>
      </c>
      <c r="EM27" s="280">
        <v>0</v>
      </c>
      <c r="EN27" s="280">
        <f t="shared" si="32"/>
        <v>28</v>
      </c>
      <c r="EO27" s="280">
        <v>13</v>
      </c>
      <c r="EP27" s="280">
        <v>0</v>
      </c>
      <c r="EQ27" s="280">
        <v>0</v>
      </c>
      <c r="ER27" s="280">
        <v>0</v>
      </c>
      <c r="ES27" s="280">
        <v>0</v>
      </c>
      <c r="ET27" s="280">
        <v>15</v>
      </c>
      <c r="EU27" s="280">
        <v>0</v>
      </c>
      <c r="EV27" s="280">
        <v>0</v>
      </c>
      <c r="EW27" s="280">
        <v>0</v>
      </c>
      <c r="EX27" s="280">
        <v>0</v>
      </c>
      <c r="EY27" s="284">
        <v>0</v>
      </c>
      <c r="EZ27" s="285" t="s">
        <v>643</v>
      </c>
      <c r="FA27" s="285" t="s">
        <v>643</v>
      </c>
      <c r="FB27" s="286" t="s">
        <v>643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</row>
    <row r="28" spans="1:163" ht="12" customHeight="1">
      <c r="A28" s="282" t="s">
        <v>193</v>
      </c>
      <c r="B28" s="283" t="s">
        <v>569</v>
      </c>
      <c r="C28" s="282" t="s">
        <v>616</v>
      </c>
      <c r="D28" s="280">
        <f t="shared" si="6"/>
        <v>1040</v>
      </c>
      <c r="E28" s="280">
        <f t="shared" si="7"/>
        <v>569</v>
      </c>
      <c r="F28" s="280">
        <f t="shared" si="8"/>
        <v>9</v>
      </c>
      <c r="G28" s="280">
        <f t="shared" si="9"/>
        <v>0</v>
      </c>
      <c r="H28" s="280">
        <f t="shared" si="10"/>
        <v>63</v>
      </c>
      <c r="I28" s="280">
        <f t="shared" si="11"/>
        <v>171</v>
      </c>
      <c r="J28" s="280">
        <f t="shared" si="12"/>
        <v>56</v>
      </c>
      <c r="K28" s="280">
        <f t="shared" si="13"/>
        <v>8</v>
      </c>
      <c r="L28" s="280">
        <f t="shared" si="14"/>
        <v>107</v>
      </c>
      <c r="M28" s="280">
        <f t="shared" si="15"/>
        <v>47</v>
      </c>
      <c r="N28" s="280">
        <f t="shared" si="16"/>
        <v>0</v>
      </c>
      <c r="O28" s="280">
        <f t="shared" si="17"/>
        <v>0</v>
      </c>
      <c r="P28" s="280">
        <f t="shared" si="18"/>
        <v>0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0</v>
      </c>
      <c r="V28" s="280">
        <f t="shared" si="24"/>
        <v>0</v>
      </c>
      <c r="W28" s="280">
        <f t="shared" si="25"/>
        <v>10</v>
      </c>
      <c r="X28" s="280">
        <f t="shared" si="26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5" t="s">
        <v>643</v>
      </c>
      <c r="AL28" s="285" t="s">
        <v>643</v>
      </c>
      <c r="AM28" s="280">
        <v>0</v>
      </c>
      <c r="AN28" s="286" t="s">
        <v>643</v>
      </c>
      <c r="AO28" s="280">
        <v>0</v>
      </c>
      <c r="AP28" s="285" t="s">
        <v>643</v>
      </c>
      <c r="AQ28" s="280">
        <v>0</v>
      </c>
      <c r="AR28" s="280">
        <f t="shared" si="27"/>
        <v>1030</v>
      </c>
      <c r="AS28" s="280">
        <v>569</v>
      </c>
      <c r="AT28" s="280">
        <v>9</v>
      </c>
      <c r="AU28" s="280">
        <v>0</v>
      </c>
      <c r="AV28" s="280">
        <v>63</v>
      </c>
      <c r="AW28" s="280">
        <v>171</v>
      </c>
      <c r="AX28" s="280">
        <v>56</v>
      </c>
      <c r="AY28" s="280">
        <v>8</v>
      </c>
      <c r="AZ28" s="280">
        <v>107</v>
      </c>
      <c r="BA28" s="280">
        <v>47</v>
      </c>
      <c r="BB28" s="280">
        <v>0</v>
      </c>
      <c r="BC28" s="280">
        <v>0</v>
      </c>
      <c r="BD28" s="285" t="s">
        <v>643</v>
      </c>
      <c r="BE28" s="285" t="s">
        <v>643</v>
      </c>
      <c r="BF28" s="285" t="s">
        <v>643</v>
      </c>
      <c r="BG28" s="285" t="s">
        <v>643</v>
      </c>
      <c r="BH28" s="285" t="s">
        <v>643</v>
      </c>
      <c r="BI28" s="285" t="s">
        <v>643</v>
      </c>
      <c r="BJ28" s="285" t="s">
        <v>643</v>
      </c>
      <c r="BK28" s="280">
        <v>0</v>
      </c>
      <c r="BL28" s="280">
        <f t="shared" si="28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5" t="s">
        <v>643</v>
      </c>
      <c r="BY28" s="285" t="s">
        <v>643</v>
      </c>
      <c r="BZ28" s="285" t="s">
        <v>643</v>
      </c>
      <c r="CA28" s="285" t="s">
        <v>643</v>
      </c>
      <c r="CB28" s="285" t="s">
        <v>643</v>
      </c>
      <c r="CC28" s="285" t="s">
        <v>643</v>
      </c>
      <c r="CD28" s="285" t="s">
        <v>643</v>
      </c>
      <c r="CE28" s="280">
        <v>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5" t="s">
        <v>643</v>
      </c>
      <c r="CS28" s="285" t="s">
        <v>643</v>
      </c>
      <c r="CT28" s="285" t="s">
        <v>643</v>
      </c>
      <c r="CU28" s="285" t="s">
        <v>643</v>
      </c>
      <c r="CV28" s="285" t="s">
        <v>643</v>
      </c>
      <c r="CW28" s="285" t="s">
        <v>643</v>
      </c>
      <c r="CX28" s="285" t="s">
        <v>643</v>
      </c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5" t="s">
        <v>643</v>
      </c>
      <c r="DM28" s="285" t="s">
        <v>643</v>
      </c>
      <c r="DN28" s="280">
        <v>0</v>
      </c>
      <c r="DO28" s="285" t="s">
        <v>643</v>
      </c>
      <c r="DP28" s="285" t="s">
        <v>643</v>
      </c>
      <c r="DQ28" s="285" t="s">
        <v>643</v>
      </c>
      <c r="DR28" s="285" t="s">
        <v>643</v>
      </c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5" t="s">
        <v>643</v>
      </c>
      <c r="EG28" s="280">
        <v>0</v>
      </c>
      <c r="EH28" s="280">
        <v>0</v>
      </c>
      <c r="EI28" s="285" t="s">
        <v>643</v>
      </c>
      <c r="EJ28" s="285" t="s">
        <v>643</v>
      </c>
      <c r="EK28" s="285" t="s">
        <v>643</v>
      </c>
      <c r="EL28" s="280">
        <v>0</v>
      </c>
      <c r="EM28" s="280">
        <v>0</v>
      </c>
      <c r="EN28" s="280">
        <f t="shared" si="32"/>
        <v>10</v>
      </c>
      <c r="EO28" s="280">
        <v>0</v>
      </c>
      <c r="EP28" s="280">
        <v>0</v>
      </c>
      <c r="EQ28" s="280">
        <v>0</v>
      </c>
      <c r="ER28" s="280">
        <v>0</v>
      </c>
      <c r="ES28" s="280">
        <v>0</v>
      </c>
      <c r="ET28" s="280">
        <v>0</v>
      </c>
      <c r="EU28" s="280">
        <v>0</v>
      </c>
      <c r="EV28" s="280">
        <v>0</v>
      </c>
      <c r="EW28" s="280">
        <v>0</v>
      </c>
      <c r="EX28" s="280">
        <v>0</v>
      </c>
      <c r="EY28" s="284">
        <v>0</v>
      </c>
      <c r="EZ28" s="285" t="s">
        <v>643</v>
      </c>
      <c r="FA28" s="285" t="s">
        <v>643</v>
      </c>
      <c r="FB28" s="286" t="s">
        <v>643</v>
      </c>
      <c r="FC28" s="280">
        <v>0</v>
      </c>
      <c r="FD28" s="280">
        <v>0</v>
      </c>
      <c r="FE28" s="280">
        <v>0</v>
      </c>
      <c r="FF28" s="280">
        <v>0</v>
      </c>
      <c r="FG28" s="280">
        <v>10</v>
      </c>
    </row>
    <row r="29" spans="1:163" ht="12" customHeight="1">
      <c r="A29" s="282" t="s">
        <v>193</v>
      </c>
      <c r="B29" s="283" t="s">
        <v>570</v>
      </c>
      <c r="C29" s="282" t="s">
        <v>617</v>
      </c>
      <c r="D29" s="280">
        <f t="shared" si="6"/>
        <v>597</v>
      </c>
      <c r="E29" s="280">
        <f t="shared" si="7"/>
        <v>189</v>
      </c>
      <c r="F29" s="280">
        <f t="shared" si="8"/>
        <v>0</v>
      </c>
      <c r="G29" s="280">
        <f t="shared" si="9"/>
        <v>0</v>
      </c>
      <c r="H29" s="280">
        <f t="shared" si="10"/>
        <v>122</v>
      </c>
      <c r="I29" s="280">
        <f t="shared" si="11"/>
        <v>52</v>
      </c>
      <c r="J29" s="280">
        <f t="shared" si="12"/>
        <v>40</v>
      </c>
      <c r="K29" s="280">
        <f t="shared" si="13"/>
        <v>0</v>
      </c>
      <c r="L29" s="280">
        <f t="shared" si="14"/>
        <v>131</v>
      </c>
      <c r="M29" s="280">
        <f t="shared" si="15"/>
        <v>63</v>
      </c>
      <c r="N29" s="280">
        <f t="shared" si="16"/>
        <v>0</v>
      </c>
      <c r="O29" s="280">
        <f t="shared" si="17"/>
        <v>0</v>
      </c>
      <c r="P29" s="280">
        <f t="shared" si="18"/>
        <v>0</v>
      </c>
      <c r="Q29" s="280">
        <f t="shared" si="19"/>
        <v>0</v>
      </c>
      <c r="R29" s="280">
        <f t="shared" si="20"/>
        <v>0</v>
      </c>
      <c r="S29" s="280">
        <f t="shared" si="21"/>
        <v>0</v>
      </c>
      <c r="T29" s="280">
        <f t="shared" si="22"/>
        <v>0</v>
      </c>
      <c r="U29" s="280">
        <f t="shared" si="23"/>
        <v>0</v>
      </c>
      <c r="V29" s="280">
        <f t="shared" si="24"/>
        <v>0</v>
      </c>
      <c r="W29" s="280">
        <f t="shared" si="25"/>
        <v>0</v>
      </c>
      <c r="X29" s="280">
        <f t="shared" si="26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  <c r="AK29" s="285" t="s">
        <v>643</v>
      </c>
      <c r="AL29" s="285" t="s">
        <v>643</v>
      </c>
      <c r="AM29" s="280">
        <v>0</v>
      </c>
      <c r="AN29" s="286" t="s">
        <v>643</v>
      </c>
      <c r="AO29" s="280">
        <v>0</v>
      </c>
      <c r="AP29" s="285" t="s">
        <v>643</v>
      </c>
      <c r="AQ29" s="280">
        <v>0</v>
      </c>
      <c r="AR29" s="280">
        <f t="shared" si="27"/>
        <v>46</v>
      </c>
      <c r="AS29" s="280">
        <v>0</v>
      </c>
      <c r="AT29" s="280">
        <v>0</v>
      </c>
      <c r="AU29" s="280">
        <v>0</v>
      </c>
      <c r="AV29" s="280">
        <v>46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5" t="s">
        <v>643</v>
      </c>
      <c r="BE29" s="285" t="s">
        <v>643</v>
      </c>
      <c r="BF29" s="285" t="s">
        <v>643</v>
      </c>
      <c r="BG29" s="285" t="s">
        <v>643</v>
      </c>
      <c r="BH29" s="285" t="s">
        <v>643</v>
      </c>
      <c r="BI29" s="285" t="s">
        <v>643</v>
      </c>
      <c r="BJ29" s="285" t="s">
        <v>643</v>
      </c>
      <c r="BK29" s="280">
        <v>0</v>
      </c>
      <c r="BL29" s="280">
        <f t="shared" si="28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5" t="s">
        <v>643</v>
      </c>
      <c r="BY29" s="285" t="s">
        <v>643</v>
      </c>
      <c r="BZ29" s="285" t="s">
        <v>643</v>
      </c>
      <c r="CA29" s="285" t="s">
        <v>643</v>
      </c>
      <c r="CB29" s="285" t="s">
        <v>643</v>
      </c>
      <c r="CC29" s="285" t="s">
        <v>643</v>
      </c>
      <c r="CD29" s="285" t="s">
        <v>643</v>
      </c>
      <c r="CE29" s="280">
        <v>0</v>
      </c>
      <c r="CF29" s="280">
        <f t="shared" si="29"/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5" t="s">
        <v>643</v>
      </c>
      <c r="CS29" s="285" t="s">
        <v>643</v>
      </c>
      <c r="CT29" s="285" t="s">
        <v>643</v>
      </c>
      <c r="CU29" s="285" t="s">
        <v>643</v>
      </c>
      <c r="CV29" s="285" t="s">
        <v>643</v>
      </c>
      <c r="CW29" s="285" t="s">
        <v>643</v>
      </c>
      <c r="CX29" s="285" t="s">
        <v>643</v>
      </c>
      <c r="CY29" s="280">
        <v>0</v>
      </c>
      <c r="CZ29" s="280">
        <f t="shared" si="30"/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5" t="s">
        <v>643</v>
      </c>
      <c r="DM29" s="285" t="s">
        <v>643</v>
      </c>
      <c r="DN29" s="280">
        <v>0</v>
      </c>
      <c r="DO29" s="285" t="s">
        <v>643</v>
      </c>
      <c r="DP29" s="285" t="s">
        <v>643</v>
      </c>
      <c r="DQ29" s="285" t="s">
        <v>643</v>
      </c>
      <c r="DR29" s="285" t="s">
        <v>643</v>
      </c>
      <c r="DS29" s="280">
        <v>0</v>
      </c>
      <c r="DT29" s="280">
        <f t="shared" si="31"/>
        <v>0</v>
      </c>
      <c r="DU29" s="280"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5" t="s">
        <v>643</v>
      </c>
      <c r="EG29" s="280">
        <v>0</v>
      </c>
      <c r="EH29" s="280">
        <v>0</v>
      </c>
      <c r="EI29" s="285" t="s">
        <v>643</v>
      </c>
      <c r="EJ29" s="285" t="s">
        <v>643</v>
      </c>
      <c r="EK29" s="285" t="s">
        <v>643</v>
      </c>
      <c r="EL29" s="280">
        <v>0</v>
      </c>
      <c r="EM29" s="280">
        <v>0</v>
      </c>
      <c r="EN29" s="280">
        <f t="shared" si="32"/>
        <v>551</v>
      </c>
      <c r="EO29" s="280">
        <v>189</v>
      </c>
      <c r="EP29" s="280">
        <v>0</v>
      </c>
      <c r="EQ29" s="280">
        <v>0</v>
      </c>
      <c r="ER29" s="280">
        <v>76</v>
      </c>
      <c r="ES29" s="280">
        <v>52</v>
      </c>
      <c r="ET29" s="280">
        <v>40</v>
      </c>
      <c r="EU29" s="280">
        <v>0</v>
      </c>
      <c r="EV29" s="280">
        <v>131</v>
      </c>
      <c r="EW29" s="280">
        <v>63</v>
      </c>
      <c r="EX29" s="280">
        <v>0</v>
      </c>
      <c r="EY29" s="284">
        <v>0</v>
      </c>
      <c r="EZ29" s="285" t="s">
        <v>643</v>
      </c>
      <c r="FA29" s="285" t="s">
        <v>643</v>
      </c>
      <c r="FB29" s="286" t="s">
        <v>643</v>
      </c>
      <c r="FC29" s="280">
        <v>0</v>
      </c>
      <c r="FD29" s="280">
        <v>0</v>
      </c>
      <c r="FE29" s="280">
        <v>0</v>
      </c>
      <c r="FF29" s="280">
        <v>0</v>
      </c>
      <c r="FG29" s="280">
        <v>0</v>
      </c>
    </row>
    <row r="30" spans="1:163" ht="12" customHeight="1">
      <c r="A30" s="282" t="s">
        <v>193</v>
      </c>
      <c r="B30" s="283" t="s">
        <v>571</v>
      </c>
      <c r="C30" s="282" t="s">
        <v>618</v>
      </c>
      <c r="D30" s="280">
        <f t="shared" si="6"/>
        <v>552</v>
      </c>
      <c r="E30" s="280">
        <f t="shared" si="7"/>
        <v>113</v>
      </c>
      <c r="F30" s="280">
        <f t="shared" si="8"/>
        <v>1</v>
      </c>
      <c r="G30" s="280">
        <f t="shared" si="9"/>
        <v>0</v>
      </c>
      <c r="H30" s="280">
        <f t="shared" si="10"/>
        <v>141</v>
      </c>
      <c r="I30" s="280">
        <f t="shared" si="11"/>
        <v>62</v>
      </c>
      <c r="J30" s="280">
        <f t="shared" si="12"/>
        <v>50</v>
      </c>
      <c r="K30" s="280">
        <f t="shared" si="13"/>
        <v>2</v>
      </c>
      <c r="L30" s="280">
        <f t="shared" si="14"/>
        <v>144</v>
      </c>
      <c r="M30" s="280">
        <f t="shared" si="15"/>
        <v>39</v>
      </c>
      <c r="N30" s="280">
        <f t="shared" si="16"/>
        <v>0</v>
      </c>
      <c r="O30" s="280">
        <f t="shared" si="17"/>
        <v>0</v>
      </c>
      <c r="P30" s="280">
        <f t="shared" si="18"/>
        <v>0</v>
      </c>
      <c r="Q30" s="280">
        <f t="shared" si="19"/>
        <v>0</v>
      </c>
      <c r="R30" s="280">
        <f t="shared" si="20"/>
        <v>0</v>
      </c>
      <c r="S30" s="280">
        <f t="shared" si="21"/>
        <v>0</v>
      </c>
      <c r="T30" s="280">
        <f t="shared" si="22"/>
        <v>0</v>
      </c>
      <c r="U30" s="280">
        <f t="shared" si="23"/>
        <v>0</v>
      </c>
      <c r="V30" s="280">
        <f t="shared" si="24"/>
        <v>0</v>
      </c>
      <c r="W30" s="280">
        <f t="shared" si="25"/>
        <v>0</v>
      </c>
      <c r="X30" s="280">
        <f t="shared" si="26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  <c r="AK30" s="285" t="s">
        <v>643</v>
      </c>
      <c r="AL30" s="285" t="s">
        <v>643</v>
      </c>
      <c r="AM30" s="280">
        <v>0</v>
      </c>
      <c r="AN30" s="286" t="s">
        <v>643</v>
      </c>
      <c r="AO30" s="280">
        <v>0</v>
      </c>
      <c r="AP30" s="285" t="s">
        <v>643</v>
      </c>
      <c r="AQ30" s="280">
        <v>0</v>
      </c>
      <c r="AR30" s="280">
        <f t="shared" si="27"/>
        <v>51</v>
      </c>
      <c r="AS30" s="280">
        <v>0</v>
      </c>
      <c r="AT30" s="280">
        <v>0</v>
      </c>
      <c r="AU30" s="280">
        <v>0</v>
      </c>
      <c r="AV30" s="280">
        <v>51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5" t="s">
        <v>643</v>
      </c>
      <c r="BE30" s="285" t="s">
        <v>643</v>
      </c>
      <c r="BF30" s="285" t="s">
        <v>643</v>
      </c>
      <c r="BG30" s="285" t="s">
        <v>643</v>
      </c>
      <c r="BH30" s="285" t="s">
        <v>643</v>
      </c>
      <c r="BI30" s="285" t="s">
        <v>643</v>
      </c>
      <c r="BJ30" s="285" t="s">
        <v>643</v>
      </c>
      <c r="BK30" s="280">
        <v>0</v>
      </c>
      <c r="BL30" s="280">
        <f t="shared" si="28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5" t="s">
        <v>643</v>
      </c>
      <c r="BY30" s="285" t="s">
        <v>643</v>
      </c>
      <c r="BZ30" s="285" t="s">
        <v>643</v>
      </c>
      <c r="CA30" s="285" t="s">
        <v>643</v>
      </c>
      <c r="CB30" s="285" t="s">
        <v>643</v>
      </c>
      <c r="CC30" s="285" t="s">
        <v>643</v>
      </c>
      <c r="CD30" s="285" t="s">
        <v>643</v>
      </c>
      <c r="CE30" s="280">
        <v>0</v>
      </c>
      <c r="CF30" s="280">
        <f t="shared" si="29"/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5" t="s">
        <v>643</v>
      </c>
      <c r="CS30" s="285" t="s">
        <v>643</v>
      </c>
      <c r="CT30" s="285" t="s">
        <v>643</v>
      </c>
      <c r="CU30" s="285" t="s">
        <v>643</v>
      </c>
      <c r="CV30" s="285" t="s">
        <v>643</v>
      </c>
      <c r="CW30" s="285" t="s">
        <v>643</v>
      </c>
      <c r="CX30" s="285" t="s">
        <v>643</v>
      </c>
      <c r="CY30" s="280">
        <v>0</v>
      </c>
      <c r="CZ30" s="280">
        <f t="shared" si="30"/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5" t="s">
        <v>643</v>
      </c>
      <c r="DM30" s="285" t="s">
        <v>643</v>
      </c>
      <c r="DN30" s="280">
        <v>0</v>
      </c>
      <c r="DO30" s="285" t="s">
        <v>643</v>
      </c>
      <c r="DP30" s="285" t="s">
        <v>643</v>
      </c>
      <c r="DQ30" s="285" t="s">
        <v>643</v>
      </c>
      <c r="DR30" s="285" t="s">
        <v>643</v>
      </c>
      <c r="DS30" s="280">
        <v>0</v>
      </c>
      <c r="DT30" s="280">
        <f t="shared" si="31"/>
        <v>0</v>
      </c>
      <c r="DU30" s="280"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5" t="s">
        <v>643</v>
      </c>
      <c r="EG30" s="280">
        <v>0</v>
      </c>
      <c r="EH30" s="280">
        <v>0</v>
      </c>
      <c r="EI30" s="285" t="s">
        <v>643</v>
      </c>
      <c r="EJ30" s="285" t="s">
        <v>643</v>
      </c>
      <c r="EK30" s="285" t="s">
        <v>643</v>
      </c>
      <c r="EL30" s="280">
        <v>0</v>
      </c>
      <c r="EM30" s="280">
        <v>0</v>
      </c>
      <c r="EN30" s="280">
        <f t="shared" si="32"/>
        <v>501</v>
      </c>
      <c r="EO30" s="280">
        <v>113</v>
      </c>
      <c r="EP30" s="280">
        <v>1</v>
      </c>
      <c r="EQ30" s="280">
        <v>0</v>
      </c>
      <c r="ER30" s="280">
        <v>90</v>
      </c>
      <c r="ES30" s="280">
        <v>62</v>
      </c>
      <c r="ET30" s="280">
        <v>50</v>
      </c>
      <c r="EU30" s="280">
        <v>2</v>
      </c>
      <c r="EV30" s="280">
        <v>144</v>
      </c>
      <c r="EW30" s="280">
        <v>39</v>
      </c>
      <c r="EX30" s="280">
        <v>0</v>
      </c>
      <c r="EY30" s="284">
        <v>0</v>
      </c>
      <c r="EZ30" s="285" t="s">
        <v>643</v>
      </c>
      <c r="FA30" s="285" t="s">
        <v>643</v>
      </c>
      <c r="FB30" s="286" t="s">
        <v>643</v>
      </c>
      <c r="FC30" s="280">
        <v>0</v>
      </c>
      <c r="FD30" s="280">
        <v>0</v>
      </c>
      <c r="FE30" s="280">
        <v>0</v>
      </c>
      <c r="FF30" s="280">
        <v>0</v>
      </c>
      <c r="FG30" s="280">
        <v>0</v>
      </c>
    </row>
    <row r="31" spans="1:163" ht="12" customHeight="1">
      <c r="A31" s="282" t="s">
        <v>193</v>
      </c>
      <c r="B31" s="283" t="s">
        <v>572</v>
      </c>
      <c r="C31" s="282" t="s">
        <v>619</v>
      </c>
      <c r="D31" s="280">
        <f t="shared" si="6"/>
        <v>160</v>
      </c>
      <c r="E31" s="280">
        <f t="shared" si="7"/>
        <v>0</v>
      </c>
      <c r="F31" s="280">
        <f t="shared" si="8"/>
        <v>1</v>
      </c>
      <c r="G31" s="280">
        <f t="shared" si="9"/>
        <v>0</v>
      </c>
      <c r="H31" s="280">
        <f t="shared" si="10"/>
        <v>52</v>
      </c>
      <c r="I31" s="280">
        <f t="shared" si="11"/>
        <v>55</v>
      </c>
      <c r="J31" s="280">
        <f t="shared" si="12"/>
        <v>6</v>
      </c>
      <c r="K31" s="280">
        <f t="shared" si="13"/>
        <v>0</v>
      </c>
      <c r="L31" s="280">
        <f t="shared" si="14"/>
        <v>0</v>
      </c>
      <c r="M31" s="280">
        <f t="shared" si="15"/>
        <v>13</v>
      </c>
      <c r="N31" s="280">
        <f t="shared" si="16"/>
        <v>0</v>
      </c>
      <c r="O31" s="280">
        <f t="shared" si="17"/>
        <v>0</v>
      </c>
      <c r="P31" s="280">
        <f t="shared" si="18"/>
        <v>0</v>
      </c>
      <c r="Q31" s="280">
        <f t="shared" si="19"/>
        <v>33</v>
      </c>
      <c r="R31" s="280">
        <f t="shared" si="20"/>
        <v>0</v>
      </c>
      <c r="S31" s="280">
        <f t="shared" si="21"/>
        <v>0</v>
      </c>
      <c r="T31" s="280">
        <f t="shared" si="22"/>
        <v>0</v>
      </c>
      <c r="U31" s="280">
        <f t="shared" si="23"/>
        <v>0</v>
      </c>
      <c r="V31" s="280">
        <f t="shared" si="24"/>
        <v>0</v>
      </c>
      <c r="W31" s="280">
        <f t="shared" si="25"/>
        <v>0</v>
      </c>
      <c r="X31" s="280">
        <f t="shared" si="26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  <c r="AK31" s="285" t="s">
        <v>643</v>
      </c>
      <c r="AL31" s="285" t="s">
        <v>643</v>
      </c>
      <c r="AM31" s="280">
        <v>0</v>
      </c>
      <c r="AN31" s="286" t="s">
        <v>643</v>
      </c>
      <c r="AO31" s="280">
        <v>0</v>
      </c>
      <c r="AP31" s="285" t="s">
        <v>643</v>
      </c>
      <c r="AQ31" s="280">
        <v>0</v>
      </c>
      <c r="AR31" s="280">
        <f t="shared" si="27"/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5" t="s">
        <v>643</v>
      </c>
      <c r="BE31" s="285" t="s">
        <v>643</v>
      </c>
      <c r="BF31" s="285" t="s">
        <v>643</v>
      </c>
      <c r="BG31" s="285" t="s">
        <v>643</v>
      </c>
      <c r="BH31" s="285" t="s">
        <v>643</v>
      </c>
      <c r="BI31" s="285" t="s">
        <v>643</v>
      </c>
      <c r="BJ31" s="285" t="s">
        <v>643</v>
      </c>
      <c r="BK31" s="280">
        <v>0</v>
      </c>
      <c r="BL31" s="280">
        <f t="shared" si="28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5" t="s">
        <v>643</v>
      </c>
      <c r="BY31" s="285" t="s">
        <v>643</v>
      </c>
      <c r="BZ31" s="285" t="s">
        <v>643</v>
      </c>
      <c r="CA31" s="285" t="s">
        <v>643</v>
      </c>
      <c r="CB31" s="285" t="s">
        <v>643</v>
      </c>
      <c r="CC31" s="285" t="s">
        <v>643</v>
      </c>
      <c r="CD31" s="285" t="s">
        <v>643</v>
      </c>
      <c r="CE31" s="280">
        <v>0</v>
      </c>
      <c r="CF31" s="280">
        <f t="shared" si="29"/>
        <v>0</v>
      </c>
      <c r="CG31" s="280">
        <v>0</v>
      </c>
      <c r="CH31" s="280">
        <v>0</v>
      </c>
      <c r="CI31" s="280">
        <v>0</v>
      </c>
      <c r="CJ31" s="280"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5" t="s">
        <v>643</v>
      </c>
      <c r="CS31" s="285" t="s">
        <v>643</v>
      </c>
      <c r="CT31" s="285" t="s">
        <v>643</v>
      </c>
      <c r="CU31" s="285" t="s">
        <v>643</v>
      </c>
      <c r="CV31" s="285" t="s">
        <v>643</v>
      </c>
      <c r="CW31" s="285" t="s">
        <v>643</v>
      </c>
      <c r="CX31" s="285" t="s">
        <v>643</v>
      </c>
      <c r="CY31" s="280">
        <v>0</v>
      </c>
      <c r="CZ31" s="280">
        <f t="shared" si="30"/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5" t="s">
        <v>643</v>
      </c>
      <c r="DM31" s="285" t="s">
        <v>643</v>
      </c>
      <c r="DN31" s="280">
        <v>0</v>
      </c>
      <c r="DO31" s="285" t="s">
        <v>643</v>
      </c>
      <c r="DP31" s="285" t="s">
        <v>643</v>
      </c>
      <c r="DQ31" s="285" t="s">
        <v>643</v>
      </c>
      <c r="DR31" s="285" t="s">
        <v>643</v>
      </c>
      <c r="DS31" s="280">
        <v>0</v>
      </c>
      <c r="DT31" s="280">
        <f t="shared" si="31"/>
        <v>33</v>
      </c>
      <c r="DU31" s="280"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5" t="s">
        <v>643</v>
      </c>
      <c r="EG31" s="280">
        <v>33</v>
      </c>
      <c r="EH31" s="280">
        <v>0</v>
      </c>
      <c r="EI31" s="285" t="s">
        <v>643</v>
      </c>
      <c r="EJ31" s="285" t="s">
        <v>643</v>
      </c>
      <c r="EK31" s="285" t="s">
        <v>643</v>
      </c>
      <c r="EL31" s="280">
        <v>0</v>
      </c>
      <c r="EM31" s="280">
        <v>0</v>
      </c>
      <c r="EN31" s="280">
        <f t="shared" si="32"/>
        <v>127</v>
      </c>
      <c r="EO31" s="280">
        <v>0</v>
      </c>
      <c r="EP31" s="280">
        <v>1</v>
      </c>
      <c r="EQ31" s="280">
        <v>0</v>
      </c>
      <c r="ER31" s="280">
        <v>52</v>
      </c>
      <c r="ES31" s="280">
        <v>55</v>
      </c>
      <c r="ET31" s="280">
        <v>6</v>
      </c>
      <c r="EU31" s="280">
        <v>0</v>
      </c>
      <c r="EV31" s="280">
        <v>0</v>
      </c>
      <c r="EW31" s="280">
        <v>13</v>
      </c>
      <c r="EX31" s="280">
        <v>0</v>
      </c>
      <c r="EY31" s="284">
        <v>0</v>
      </c>
      <c r="EZ31" s="285" t="s">
        <v>643</v>
      </c>
      <c r="FA31" s="285" t="s">
        <v>643</v>
      </c>
      <c r="FB31" s="286" t="s">
        <v>643</v>
      </c>
      <c r="FC31" s="280">
        <v>0</v>
      </c>
      <c r="FD31" s="280">
        <v>0</v>
      </c>
      <c r="FE31" s="280">
        <v>0</v>
      </c>
      <c r="FF31" s="280">
        <v>0</v>
      </c>
      <c r="FG31" s="280">
        <v>0</v>
      </c>
    </row>
    <row r="32" spans="1:163" ht="12" customHeight="1">
      <c r="A32" s="282" t="s">
        <v>193</v>
      </c>
      <c r="B32" s="283" t="s">
        <v>573</v>
      </c>
      <c r="C32" s="282" t="s">
        <v>620</v>
      </c>
      <c r="D32" s="280">
        <f t="shared" si="6"/>
        <v>368</v>
      </c>
      <c r="E32" s="280">
        <f t="shared" si="7"/>
        <v>0</v>
      </c>
      <c r="F32" s="280">
        <f t="shared" si="8"/>
        <v>1</v>
      </c>
      <c r="G32" s="280">
        <f t="shared" si="9"/>
        <v>0</v>
      </c>
      <c r="H32" s="280">
        <f t="shared" si="10"/>
        <v>107</v>
      </c>
      <c r="I32" s="280">
        <f t="shared" si="11"/>
        <v>115</v>
      </c>
      <c r="J32" s="280">
        <f t="shared" si="12"/>
        <v>12</v>
      </c>
      <c r="K32" s="280">
        <f t="shared" si="13"/>
        <v>0</v>
      </c>
      <c r="L32" s="280">
        <f t="shared" si="14"/>
        <v>0</v>
      </c>
      <c r="M32" s="280">
        <f t="shared" si="15"/>
        <v>27</v>
      </c>
      <c r="N32" s="280">
        <f t="shared" si="16"/>
        <v>0</v>
      </c>
      <c r="O32" s="280">
        <f t="shared" si="17"/>
        <v>0</v>
      </c>
      <c r="P32" s="280">
        <f t="shared" si="18"/>
        <v>0</v>
      </c>
      <c r="Q32" s="280">
        <f t="shared" si="19"/>
        <v>106</v>
      </c>
      <c r="R32" s="280">
        <f t="shared" si="20"/>
        <v>0</v>
      </c>
      <c r="S32" s="280">
        <f t="shared" si="21"/>
        <v>0</v>
      </c>
      <c r="T32" s="280">
        <f t="shared" si="22"/>
        <v>0</v>
      </c>
      <c r="U32" s="280">
        <f t="shared" si="23"/>
        <v>0</v>
      </c>
      <c r="V32" s="280">
        <f t="shared" si="24"/>
        <v>0</v>
      </c>
      <c r="W32" s="280">
        <f t="shared" si="25"/>
        <v>0</v>
      </c>
      <c r="X32" s="280">
        <f t="shared" si="26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  <c r="AK32" s="285" t="s">
        <v>643</v>
      </c>
      <c r="AL32" s="285" t="s">
        <v>643</v>
      </c>
      <c r="AM32" s="280">
        <v>0</v>
      </c>
      <c r="AN32" s="286" t="s">
        <v>643</v>
      </c>
      <c r="AO32" s="280">
        <v>0</v>
      </c>
      <c r="AP32" s="285" t="s">
        <v>643</v>
      </c>
      <c r="AQ32" s="280">
        <v>0</v>
      </c>
      <c r="AR32" s="280">
        <f t="shared" si="27"/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5" t="s">
        <v>643</v>
      </c>
      <c r="BE32" s="285" t="s">
        <v>643</v>
      </c>
      <c r="BF32" s="285" t="s">
        <v>643</v>
      </c>
      <c r="BG32" s="285" t="s">
        <v>643</v>
      </c>
      <c r="BH32" s="285" t="s">
        <v>643</v>
      </c>
      <c r="BI32" s="285" t="s">
        <v>643</v>
      </c>
      <c r="BJ32" s="285" t="s">
        <v>643</v>
      </c>
      <c r="BK32" s="280">
        <v>0</v>
      </c>
      <c r="BL32" s="280">
        <f t="shared" si="28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5" t="s">
        <v>643</v>
      </c>
      <c r="BY32" s="285" t="s">
        <v>643</v>
      </c>
      <c r="BZ32" s="285" t="s">
        <v>643</v>
      </c>
      <c r="CA32" s="285" t="s">
        <v>643</v>
      </c>
      <c r="CB32" s="285" t="s">
        <v>643</v>
      </c>
      <c r="CC32" s="285" t="s">
        <v>643</v>
      </c>
      <c r="CD32" s="285" t="s">
        <v>643</v>
      </c>
      <c r="CE32" s="280">
        <v>0</v>
      </c>
      <c r="CF32" s="280">
        <f t="shared" si="29"/>
        <v>0</v>
      </c>
      <c r="CG32" s="280">
        <v>0</v>
      </c>
      <c r="CH32" s="280">
        <v>0</v>
      </c>
      <c r="CI32" s="280">
        <v>0</v>
      </c>
      <c r="CJ32" s="280"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5" t="s">
        <v>643</v>
      </c>
      <c r="CS32" s="285" t="s">
        <v>643</v>
      </c>
      <c r="CT32" s="285" t="s">
        <v>643</v>
      </c>
      <c r="CU32" s="285" t="s">
        <v>643</v>
      </c>
      <c r="CV32" s="285" t="s">
        <v>643</v>
      </c>
      <c r="CW32" s="285" t="s">
        <v>643</v>
      </c>
      <c r="CX32" s="285" t="s">
        <v>643</v>
      </c>
      <c r="CY32" s="280">
        <v>0</v>
      </c>
      <c r="CZ32" s="280">
        <f t="shared" si="30"/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5" t="s">
        <v>643</v>
      </c>
      <c r="DM32" s="285" t="s">
        <v>643</v>
      </c>
      <c r="DN32" s="280">
        <v>0</v>
      </c>
      <c r="DO32" s="285" t="s">
        <v>643</v>
      </c>
      <c r="DP32" s="285" t="s">
        <v>643</v>
      </c>
      <c r="DQ32" s="285" t="s">
        <v>643</v>
      </c>
      <c r="DR32" s="285" t="s">
        <v>643</v>
      </c>
      <c r="DS32" s="280">
        <v>0</v>
      </c>
      <c r="DT32" s="280">
        <f t="shared" si="31"/>
        <v>106</v>
      </c>
      <c r="DU32" s="280"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5" t="s">
        <v>643</v>
      </c>
      <c r="EG32" s="280">
        <v>106</v>
      </c>
      <c r="EH32" s="280">
        <v>0</v>
      </c>
      <c r="EI32" s="285" t="s">
        <v>643</v>
      </c>
      <c r="EJ32" s="285" t="s">
        <v>643</v>
      </c>
      <c r="EK32" s="285" t="s">
        <v>643</v>
      </c>
      <c r="EL32" s="280">
        <v>0</v>
      </c>
      <c r="EM32" s="280">
        <v>0</v>
      </c>
      <c r="EN32" s="280">
        <f t="shared" si="32"/>
        <v>262</v>
      </c>
      <c r="EO32" s="280">
        <v>0</v>
      </c>
      <c r="EP32" s="280">
        <v>1</v>
      </c>
      <c r="EQ32" s="280">
        <v>0</v>
      </c>
      <c r="ER32" s="280">
        <v>107</v>
      </c>
      <c r="ES32" s="280">
        <v>115</v>
      </c>
      <c r="ET32" s="280">
        <v>12</v>
      </c>
      <c r="EU32" s="280">
        <v>0</v>
      </c>
      <c r="EV32" s="280">
        <v>0</v>
      </c>
      <c r="EW32" s="280">
        <v>27</v>
      </c>
      <c r="EX32" s="280">
        <v>0</v>
      </c>
      <c r="EY32" s="284">
        <v>0</v>
      </c>
      <c r="EZ32" s="285" t="s">
        <v>643</v>
      </c>
      <c r="FA32" s="285" t="s">
        <v>643</v>
      </c>
      <c r="FB32" s="286" t="s">
        <v>643</v>
      </c>
      <c r="FC32" s="280">
        <v>0</v>
      </c>
      <c r="FD32" s="280">
        <v>0</v>
      </c>
      <c r="FE32" s="280">
        <v>0</v>
      </c>
      <c r="FF32" s="280">
        <v>0</v>
      </c>
      <c r="FG32" s="280">
        <v>0</v>
      </c>
    </row>
    <row r="33" spans="1:163" ht="12" customHeight="1">
      <c r="A33" s="282" t="s">
        <v>193</v>
      </c>
      <c r="B33" s="283" t="s">
        <v>574</v>
      </c>
      <c r="C33" s="282" t="s">
        <v>621</v>
      </c>
      <c r="D33" s="280">
        <f t="shared" si="6"/>
        <v>140</v>
      </c>
      <c r="E33" s="280">
        <f t="shared" si="7"/>
        <v>20</v>
      </c>
      <c r="F33" s="280">
        <f t="shared" si="8"/>
        <v>0</v>
      </c>
      <c r="G33" s="280">
        <f t="shared" si="9"/>
        <v>0</v>
      </c>
      <c r="H33" s="280">
        <f t="shared" si="10"/>
        <v>9</v>
      </c>
      <c r="I33" s="280">
        <f t="shared" si="11"/>
        <v>13</v>
      </c>
      <c r="J33" s="280">
        <f t="shared" si="12"/>
        <v>1</v>
      </c>
      <c r="K33" s="280">
        <f t="shared" si="13"/>
        <v>0</v>
      </c>
      <c r="L33" s="280">
        <f t="shared" si="14"/>
        <v>0</v>
      </c>
      <c r="M33" s="280">
        <f t="shared" si="15"/>
        <v>1</v>
      </c>
      <c r="N33" s="280">
        <f t="shared" si="16"/>
        <v>0</v>
      </c>
      <c r="O33" s="280">
        <f t="shared" si="17"/>
        <v>0</v>
      </c>
      <c r="P33" s="280">
        <f t="shared" si="18"/>
        <v>0</v>
      </c>
      <c r="Q33" s="280">
        <f t="shared" si="19"/>
        <v>96</v>
      </c>
      <c r="R33" s="280">
        <f t="shared" si="20"/>
        <v>0</v>
      </c>
      <c r="S33" s="280">
        <f t="shared" si="21"/>
        <v>0</v>
      </c>
      <c r="T33" s="280">
        <f t="shared" si="22"/>
        <v>0</v>
      </c>
      <c r="U33" s="280">
        <f t="shared" si="23"/>
        <v>0</v>
      </c>
      <c r="V33" s="280">
        <f t="shared" si="24"/>
        <v>0</v>
      </c>
      <c r="W33" s="280">
        <f t="shared" si="25"/>
        <v>0</v>
      </c>
      <c r="X33" s="280">
        <f t="shared" si="26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  <c r="AK33" s="285" t="s">
        <v>643</v>
      </c>
      <c r="AL33" s="285" t="s">
        <v>643</v>
      </c>
      <c r="AM33" s="280">
        <v>0</v>
      </c>
      <c r="AN33" s="286" t="s">
        <v>643</v>
      </c>
      <c r="AO33" s="280">
        <v>0</v>
      </c>
      <c r="AP33" s="285" t="s">
        <v>643</v>
      </c>
      <c r="AQ33" s="280">
        <v>0</v>
      </c>
      <c r="AR33" s="280">
        <f t="shared" si="27"/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5" t="s">
        <v>643</v>
      </c>
      <c r="BE33" s="285" t="s">
        <v>643</v>
      </c>
      <c r="BF33" s="285" t="s">
        <v>643</v>
      </c>
      <c r="BG33" s="285" t="s">
        <v>643</v>
      </c>
      <c r="BH33" s="285" t="s">
        <v>643</v>
      </c>
      <c r="BI33" s="285" t="s">
        <v>643</v>
      </c>
      <c r="BJ33" s="285" t="s">
        <v>643</v>
      </c>
      <c r="BK33" s="280">
        <v>0</v>
      </c>
      <c r="BL33" s="280">
        <f t="shared" si="28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5" t="s">
        <v>643</v>
      </c>
      <c r="BY33" s="285" t="s">
        <v>643</v>
      </c>
      <c r="BZ33" s="285" t="s">
        <v>643</v>
      </c>
      <c r="CA33" s="285" t="s">
        <v>643</v>
      </c>
      <c r="CB33" s="285" t="s">
        <v>643</v>
      </c>
      <c r="CC33" s="285" t="s">
        <v>643</v>
      </c>
      <c r="CD33" s="285" t="s">
        <v>643</v>
      </c>
      <c r="CE33" s="280">
        <v>0</v>
      </c>
      <c r="CF33" s="280">
        <f t="shared" si="29"/>
        <v>0</v>
      </c>
      <c r="CG33" s="280">
        <v>0</v>
      </c>
      <c r="CH33" s="280">
        <v>0</v>
      </c>
      <c r="CI33" s="280">
        <v>0</v>
      </c>
      <c r="CJ33" s="280"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5" t="s">
        <v>643</v>
      </c>
      <c r="CS33" s="285" t="s">
        <v>643</v>
      </c>
      <c r="CT33" s="285" t="s">
        <v>643</v>
      </c>
      <c r="CU33" s="285" t="s">
        <v>643</v>
      </c>
      <c r="CV33" s="285" t="s">
        <v>643</v>
      </c>
      <c r="CW33" s="285" t="s">
        <v>643</v>
      </c>
      <c r="CX33" s="285" t="s">
        <v>643</v>
      </c>
      <c r="CY33" s="280">
        <v>0</v>
      </c>
      <c r="CZ33" s="280">
        <f t="shared" si="30"/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5" t="s">
        <v>643</v>
      </c>
      <c r="DM33" s="285" t="s">
        <v>643</v>
      </c>
      <c r="DN33" s="280">
        <v>0</v>
      </c>
      <c r="DO33" s="285" t="s">
        <v>643</v>
      </c>
      <c r="DP33" s="285" t="s">
        <v>643</v>
      </c>
      <c r="DQ33" s="285" t="s">
        <v>643</v>
      </c>
      <c r="DR33" s="285" t="s">
        <v>643</v>
      </c>
      <c r="DS33" s="280">
        <v>0</v>
      </c>
      <c r="DT33" s="280">
        <f t="shared" si="31"/>
        <v>96</v>
      </c>
      <c r="DU33" s="280"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5" t="s">
        <v>643</v>
      </c>
      <c r="EG33" s="280">
        <v>96</v>
      </c>
      <c r="EH33" s="280">
        <v>0</v>
      </c>
      <c r="EI33" s="285" t="s">
        <v>643</v>
      </c>
      <c r="EJ33" s="285" t="s">
        <v>643</v>
      </c>
      <c r="EK33" s="285" t="s">
        <v>643</v>
      </c>
      <c r="EL33" s="280">
        <v>0</v>
      </c>
      <c r="EM33" s="280">
        <v>0</v>
      </c>
      <c r="EN33" s="280">
        <f t="shared" si="32"/>
        <v>44</v>
      </c>
      <c r="EO33" s="280">
        <v>20</v>
      </c>
      <c r="EP33" s="280">
        <v>0</v>
      </c>
      <c r="EQ33" s="280">
        <v>0</v>
      </c>
      <c r="ER33" s="280">
        <v>9</v>
      </c>
      <c r="ES33" s="280">
        <v>13</v>
      </c>
      <c r="ET33" s="280">
        <v>1</v>
      </c>
      <c r="EU33" s="280">
        <v>0</v>
      </c>
      <c r="EV33" s="280">
        <v>0</v>
      </c>
      <c r="EW33" s="280">
        <v>1</v>
      </c>
      <c r="EX33" s="280">
        <v>0</v>
      </c>
      <c r="EY33" s="284">
        <v>0</v>
      </c>
      <c r="EZ33" s="285" t="s">
        <v>643</v>
      </c>
      <c r="FA33" s="285" t="s">
        <v>643</v>
      </c>
      <c r="FB33" s="286" t="s">
        <v>643</v>
      </c>
      <c r="FC33" s="280">
        <v>0</v>
      </c>
      <c r="FD33" s="280">
        <v>0</v>
      </c>
      <c r="FE33" s="280">
        <v>0</v>
      </c>
      <c r="FF33" s="280">
        <v>0</v>
      </c>
      <c r="FG33" s="280">
        <v>0</v>
      </c>
    </row>
    <row r="34" spans="1:163" ht="12" customHeight="1">
      <c r="A34" s="282" t="s">
        <v>193</v>
      </c>
      <c r="B34" s="283" t="s">
        <v>575</v>
      </c>
      <c r="C34" s="282" t="s">
        <v>622</v>
      </c>
      <c r="D34" s="280">
        <f t="shared" si="6"/>
        <v>931</v>
      </c>
      <c r="E34" s="280">
        <f t="shared" si="7"/>
        <v>112</v>
      </c>
      <c r="F34" s="280">
        <f t="shared" si="8"/>
        <v>0</v>
      </c>
      <c r="G34" s="280">
        <f t="shared" si="9"/>
        <v>0</v>
      </c>
      <c r="H34" s="280">
        <f t="shared" si="10"/>
        <v>54</v>
      </c>
      <c r="I34" s="280">
        <f t="shared" si="11"/>
        <v>71</v>
      </c>
      <c r="J34" s="280">
        <f t="shared" si="12"/>
        <v>12</v>
      </c>
      <c r="K34" s="280">
        <f t="shared" si="13"/>
        <v>0</v>
      </c>
      <c r="L34" s="280">
        <f t="shared" si="14"/>
        <v>0</v>
      </c>
      <c r="M34" s="280">
        <f t="shared" si="15"/>
        <v>8</v>
      </c>
      <c r="N34" s="280">
        <f t="shared" si="16"/>
        <v>0</v>
      </c>
      <c r="O34" s="280">
        <f t="shared" si="17"/>
        <v>0</v>
      </c>
      <c r="P34" s="280">
        <f t="shared" si="18"/>
        <v>0</v>
      </c>
      <c r="Q34" s="280">
        <f t="shared" si="19"/>
        <v>674</v>
      </c>
      <c r="R34" s="280">
        <f t="shared" si="20"/>
        <v>0</v>
      </c>
      <c r="S34" s="280">
        <f t="shared" si="21"/>
        <v>0</v>
      </c>
      <c r="T34" s="280">
        <f t="shared" si="22"/>
        <v>0</v>
      </c>
      <c r="U34" s="280">
        <f t="shared" si="23"/>
        <v>0</v>
      </c>
      <c r="V34" s="280">
        <f t="shared" si="24"/>
        <v>0</v>
      </c>
      <c r="W34" s="280">
        <f t="shared" si="25"/>
        <v>0</v>
      </c>
      <c r="X34" s="280">
        <f t="shared" si="26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  <c r="AK34" s="285" t="s">
        <v>643</v>
      </c>
      <c r="AL34" s="285" t="s">
        <v>643</v>
      </c>
      <c r="AM34" s="280">
        <v>0</v>
      </c>
      <c r="AN34" s="286" t="s">
        <v>643</v>
      </c>
      <c r="AO34" s="280">
        <v>0</v>
      </c>
      <c r="AP34" s="285" t="s">
        <v>643</v>
      </c>
      <c r="AQ34" s="280">
        <v>0</v>
      </c>
      <c r="AR34" s="280">
        <f t="shared" si="27"/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5" t="s">
        <v>643</v>
      </c>
      <c r="BE34" s="285" t="s">
        <v>643</v>
      </c>
      <c r="BF34" s="285" t="s">
        <v>643</v>
      </c>
      <c r="BG34" s="285" t="s">
        <v>643</v>
      </c>
      <c r="BH34" s="285" t="s">
        <v>643</v>
      </c>
      <c r="BI34" s="285" t="s">
        <v>643</v>
      </c>
      <c r="BJ34" s="285" t="s">
        <v>643</v>
      </c>
      <c r="BK34" s="280">
        <v>0</v>
      </c>
      <c r="BL34" s="280">
        <f t="shared" si="28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0">
        <v>0</v>
      </c>
      <c r="BW34" s="280">
        <v>0</v>
      </c>
      <c r="BX34" s="285" t="s">
        <v>643</v>
      </c>
      <c r="BY34" s="285" t="s">
        <v>643</v>
      </c>
      <c r="BZ34" s="285" t="s">
        <v>643</v>
      </c>
      <c r="CA34" s="285" t="s">
        <v>643</v>
      </c>
      <c r="CB34" s="285" t="s">
        <v>643</v>
      </c>
      <c r="CC34" s="285" t="s">
        <v>643</v>
      </c>
      <c r="CD34" s="285" t="s">
        <v>643</v>
      </c>
      <c r="CE34" s="280">
        <v>0</v>
      </c>
      <c r="CF34" s="280">
        <f t="shared" si="29"/>
        <v>0</v>
      </c>
      <c r="CG34" s="280">
        <v>0</v>
      </c>
      <c r="CH34" s="280">
        <v>0</v>
      </c>
      <c r="CI34" s="280">
        <v>0</v>
      </c>
      <c r="CJ34" s="280"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5" t="s">
        <v>643</v>
      </c>
      <c r="CS34" s="285" t="s">
        <v>643</v>
      </c>
      <c r="CT34" s="285" t="s">
        <v>643</v>
      </c>
      <c r="CU34" s="285" t="s">
        <v>643</v>
      </c>
      <c r="CV34" s="285" t="s">
        <v>643</v>
      </c>
      <c r="CW34" s="285" t="s">
        <v>643</v>
      </c>
      <c r="CX34" s="285" t="s">
        <v>643</v>
      </c>
      <c r="CY34" s="280">
        <v>0</v>
      </c>
      <c r="CZ34" s="280">
        <f t="shared" si="30"/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v>0</v>
      </c>
      <c r="DG34" s="280">
        <v>0</v>
      </c>
      <c r="DH34" s="280">
        <v>0</v>
      </c>
      <c r="DI34" s="280">
        <v>0</v>
      </c>
      <c r="DJ34" s="280">
        <v>0</v>
      </c>
      <c r="DK34" s="280">
        <v>0</v>
      </c>
      <c r="DL34" s="285" t="s">
        <v>643</v>
      </c>
      <c r="DM34" s="285" t="s">
        <v>643</v>
      </c>
      <c r="DN34" s="280">
        <v>0</v>
      </c>
      <c r="DO34" s="285" t="s">
        <v>643</v>
      </c>
      <c r="DP34" s="285" t="s">
        <v>643</v>
      </c>
      <c r="DQ34" s="285" t="s">
        <v>643</v>
      </c>
      <c r="DR34" s="285" t="s">
        <v>643</v>
      </c>
      <c r="DS34" s="280">
        <v>0</v>
      </c>
      <c r="DT34" s="280">
        <f t="shared" si="31"/>
        <v>674</v>
      </c>
      <c r="DU34" s="280"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v>0</v>
      </c>
      <c r="EA34" s="280">
        <v>0</v>
      </c>
      <c r="EB34" s="280">
        <v>0</v>
      </c>
      <c r="EC34" s="280">
        <v>0</v>
      </c>
      <c r="ED34" s="280">
        <v>0</v>
      </c>
      <c r="EE34" s="280">
        <v>0</v>
      </c>
      <c r="EF34" s="285" t="s">
        <v>643</v>
      </c>
      <c r="EG34" s="280">
        <v>674</v>
      </c>
      <c r="EH34" s="280">
        <v>0</v>
      </c>
      <c r="EI34" s="285" t="s">
        <v>643</v>
      </c>
      <c r="EJ34" s="285" t="s">
        <v>643</v>
      </c>
      <c r="EK34" s="285" t="s">
        <v>643</v>
      </c>
      <c r="EL34" s="280">
        <v>0</v>
      </c>
      <c r="EM34" s="280">
        <v>0</v>
      </c>
      <c r="EN34" s="280">
        <f t="shared" si="32"/>
        <v>257</v>
      </c>
      <c r="EO34" s="280">
        <v>112</v>
      </c>
      <c r="EP34" s="280">
        <v>0</v>
      </c>
      <c r="EQ34" s="280">
        <v>0</v>
      </c>
      <c r="ER34" s="280">
        <v>54</v>
      </c>
      <c r="ES34" s="280">
        <v>71</v>
      </c>
      <c r="ET34" s="280">
        <v>12</v>
      </c>
      <c r="EU34" s="280">
        <v>0</v>
      </c>
      <c r="EV34" s="280">
        <v>0</v>
      </c>
      <c r="EW34" s="280">
        <v>8</v>
      </c>
      <c r="EX34" s="280">
        <v>0</v>
      </c>
      <c r="EY34" s="284">
        <v>0</v>
      </c>
      <c r="EZ34" s="285" t="s">
        <v>643</v>
      </c>
      <c r="FA34" s="285" t="s">
        <v>643</v>
      </c>
      <c r="FB34" s="286" t="s">
        <v>643</v>
      </c>
      <c r="FC34" s="280">
        <v>0</v>
      </c>
      <c r="FD34" s="280">
        <v>0</v>
      </c>
      <c r="FE34" s="280">
        <v>0</v>
      </c>
      <c r="FF34" s="280">
        <v>0</v>
      </c>
      <c r="FG34" s="280">
        <v>0</v>
      </c>
    </row>
    <row r="35" spans="1:163" ht="12" customHeight="1">
      <c r="A35" s="282" t="s">
        <v>193</v>
      </c>
      <c r="B35" s="283" t="s">
        <v>576</v>
      </c>
      <c r="C35" s="282" t="s">
        <v>623</v>
      </c>
      <c r="D35" s="280">
        <f t="shared" si="6"/>
        <v>27</v>
      </c>
      <c r="E35" s="280">
        <f t="shared" si="7"/>
        <v>0</v>
      </c>
      <c r="F35" s="280">
        <f t="shared" si="8"/>
        <v>0</v>
      </c>
      <c r="G35" s="280">
        <f t="shared" si="9"/>
        <v>0</v>
      </c>
      <c r="H35" s="280">
        <f t="shared" si="10"/>
        <v>27</v>
      </c>
      <c r="I35" s="280">
        <f t="shared" si="11"/>
        <v>0</v>
      </c>
      <c r="J35" s="280">
        <f t="shared" si="12"/>
        <v>0</v>
      </c>
      <c r="K35" s="280">
        <f t="shared" si="13"/>
        <v>0</v>
      </c>
      <c r="L35" s="280">
        <f t="shared" si="14"/>
        <v>0</v>
      </c>
      <c r="M35" s="280">
        <f t="shared" si="15"/>
        <v>0</v>
      </c>
      <c r="N35" s="280">
        <f t="shared" si="16"/>
        <v>0</v>
      </c>
      <c r="O35" s="280">
        <f t="shared" si="17"/>
        <v>0</v>
      </c>
      <c r="P35" s="280">
        <f t="shared" si="18"/>
        <v>0</v>
      </c>
      <c r="Q35" s="280">
        <f t="shared" si="19"/>
        <v>0</v>
      </c>
      <c r="R35" s="280">
        <f t="shared" si="20"/>
        <v>0</v>
      </c>
      <c r="S35" s="280">
        <f t="shared" si="21"/>
        <v>0</v>
      </c>
      <c r="T35" s="280">
        <f t="shared" si="22"/>
        <v>0</v>
      </c>
      <c r="U35" s="280">
        <f t="shared" si="23"/>
        <v>0</v>
      </c>
      <c r="V35" s="280">
        <f t="shared" si="24"/>
        <v>0</v>
      </c>
      <c r="W35" s="280">
        <f t="shared" si="25"/>
        <v>0</v>
      </c>
      <c r="X35" s="280">
        <f t="shared" si="26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  <c r="AK35" s="285" t="s">
        <v>643</v>
      </c>
      <c r="AL35" s="285" t="s">
        <v>643</v>
      </c>
      <c r="AM35" s="280">
        <v>0</v>
      </c>
      <c r="AN35" s="286" t="s">
        <v>643</v>
      </c>
      <c r="AO35" s="280">
        <v>0</v>
      </c>
      <c r="AP35" s="285" t="s">
        <v>643</v>
      </c>
      <c r="AQ35" s="280">
        <v>0</v>
      </c>
      <c r="AR35" s="280">
        <f t="shared" si="27"/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5" t="s">
        <v>643</v>
      </c>
      <c r="BE35" s="285" t="s">
        <v>643</v>
      </c>
      <c r="BF35" s="285" t="s">
        <v>643</v>
      </c>
      <c r="BG35" s="285" t="s">
        <v>643</v>
      </c>
      <c r="BH35" s="285" t="s">
        <v>643</v>
      </c>
      <c r="BI35" s="285" t="s">
        <v>643</v>
      </c>
      <c r="BJ35" s="285" t="s">
        <v>643</v>
      </c>
      <c r="BK35" s="280">
        <v>0</v>
      </c>
      <c r="BL35" s="280">
        <f t="shared" si="28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0">
        <v>0</v>
      </c>
      <c r="BW35" s="280">
        <v>0</v>
      </c>
      <c r="BX35" s="285" t="s">
        <v>643</v>
      </c>
      <c r="BY35" s="285" t="s">
        <v>643</v>
      </c>
      <c r="BZ35" s="285" t="s">
        <v>643</v>
      </c>
      <c r="CA35" s="285" t="s">
        <v>643</v>
      </c>
      <c r="CB35" s="285" t="s">
        <v>643</v>
      </c>
      <c r="CC35" s="285" t="s">
        <v>643</v>
      </c>
      <c r="CD35" s="285" t="s">
        <v>643</v>
      </c>
      <c r="CE35" s="280">
        <v>0</v>
      </c>
      <c r="CF35" s="280">
        <f t="shared" si="29"/>
        <v>0</v>
      </c>
      <c r="CG35" s="280">
        <v>0</v>
      </c>
      <c r="CH35" s="280">
        <v>0</v>
      </c>
      <c r="CI35" s="280">
        <v>0</v>
      </c>
      <c r="CJ35" s="280"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5" t="s">
        <v>643</v>
      </c>
      <c r="CS35" s="285" t="s">
        <v>643</v>
      </c>
      <c r="CT35" s="285" t="s">
        <v>643</v>
      </c>
      <c r="CU35" s="285" t="s">
        <v>643</v>
      </c>
      <c r="CV35" s="285" t="s">
        <v>643</v>
      </c>
      <c r="CW35" s="285" t="s">
        <v>643</v>
      </c>
      <c r="CX35" s="285" t="s">
        <v>643</v>
      </c>
      <c r="CY35" s="280">
        <v>0</v>
      </c>
      <c r="CZ35" s="280">
        <f t="shared" si="30"/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v>0</v>
      </c>
      <c r="DG35" s="280">
        <v>0</v>
      </c>
      <c r="DH35" s="280">
        <v>0</v>
      </c>
      <c r="DI35" s="280">
        <v>0</v>
      </c>
      <c r="DJ35" s="280">
        <v>0</v>
      </c>
      <c r="DK35" s="280">
        <v>0</v>
      </c>
      <c r="DL35" s="285" t="s">
        <v>643</v>
      </c>
      <c r="DM35" s="285" t="s">
        <v>643</v>
      </c>
      <c r="DN35" s="280">
        <v>0</v>
      </c>
      <c r="DO35" s="285" t="s">
        <v>643</v>
      </c>
      <c r="DP35" s="285" t="s">
        <v>643</v>
      </c>
      <c r="DQ35" s="285" t="s">
        <v>643</v>
      </c>
      <c r="DR35" s="285" t="s">
        <v>643</v>
      </c>
      <c r="DS35" s="280">
        <v>0</v>
      </c>
      <c r="DT35" s="280">
        <f t="shared" si="31"/>
        <v>0</v>
      </c>
      <c r="DU35" s="280"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v>0</v>
      </c>
      <c r="EA35" s="280">
        <v>0</v>
      </c>
      <c r="EB35" s="280">
        <v>0</v>
      </c>
      <c r="EC35" s="280">
        <v>0</v>
      </c>
      <c r="ED35" s="280">
        <v>0</v>
      </c>
      <c r="EE35" s="280">
        <v>0</v>
      </c>
      <c r="EF35" s="285" t="s">
        <v>643</v>
      </c>
      <c r="EG35" s="280">
        <v>0</v>
      </c>
      <c r="EH35" s="280">
        <v>0</v>
      </c>
      <c r="EI35" s="285" t="s">
        <v>643</v>
      </c>
      <c r="EJ35" s="285" t="s">
        <v>643</v>
      </c>
      <c r="EK35" s="285" t="s">
        <v>643</v>
      </c>
      <c r="EL35" s="280">
        <v>0</v>
      </c>
      <c r="EM35" s="280">
        <v>0</v>
      </c>
      <c r="EN35" s="280">
        <f t="shared" si="32"/>
        <v>27</v>
      </c>
      <c r="EO35" s="280">
        <v>0</v>
      </c>
      <c r="EP35" s="280">
        <v>0</v>
      </c>
      <c r="EQ35" s="280">
        <v>0</v>
      </c>
      <c r="ER35" s="280">
        <v>27</v>
      </c>
      <c r="ES35" s="280">
        <v>0</v>
      </c>
      <c r="ET35" s="280">
        <v>0</v>
      </c>
      <c r="EU35" s="280">
        <v>0</v>
      </c>
      <c r="EV35" s="280">
        <v>0</v>
      </c>
      <c r="EW35" s="280">
        <v>0</v>
      </c>
      <c r="EX35" s="280">
        <v>0</v>
      </c>
      <c r="EY35" s="284">
        <v>0</v>
      </c>
      <c r="EZ35" s="285" t="s">
        <v>643</v>
      </c>
      <c r="FA35" s="285" t="s">
        <v>643</v>
      </c>
      <c r="FB35" s="286" t="s">
        <v>643</v>
      </c>
      <c r="FC35" s="280">
        <v>0</v>
      </c>
      <c r="FD35" s="280">
        <v>0</v>
      </c>
      <c r="FE35" s="280">
        <v>0</v>
      </c>
      <c r="FF35" s="280">
        <v>0</v>
      </c>
      <c r="FG35" s="280">
        <v>0</v>
      </c>
    </row>
    <row r="36" spans="1:163" ht="12" customHeight="1">
      <c r="A36" s="282" t="s">
        <v>193</v>
      </c>
      <c r="B36" s="283" t="s">
        <v>577</v>
      </c>
      <c r="C36" s="282" t="s">
        <v>624</v>
      </c>
      <c r="D36" s="280">
        <f t="shared" si="6"/>
        <v>1776</v>
      </c>
      <c r="E36" s="280">
        <f t="shared" si="7"/>
        <v>204</v>
      </c>
      <c r="F36" s="280">
        <f t="shared" si="8"/>
        <v>0</v>
      </c>
      <c r="G36" s="280">
        <f t="shared" si="9"/>
        <v>0</v>
      </c>
      <c r="H36" s="280">
        <f t="shared" si="10"/>
        <v>106</v>
      </c>
      <c r="I36" s="280">
        <f t="shared" si="11"/>
        <v>116</v>
      </c>
      <c r="J36" s="280">
        <f t="shared" si="12"/>
        <v>21</v>
      </c>
      <c r="K36" s="280">
        <f t="shared" si="13"/>
        <v>0</v>
      </c>
      <c r="L36" s="280">
        <f t="shared" si="14"/>
        <v>0</v>
      </c>
      <c r="M36" s="280">
        <f t="shared" si="15"/>
        <v>21</v>
      </c>
      <c r="N36" s="280">
        <f t="shared" si="16"/>
        <v>0</v>
      </c>
      <c r="O36" s="280">
        <f t="shared" si="17"/>
        <v>0</v>
      </c>
      <c r="P36" s="280">
        <f t="shared" si="18"/>
        <v>0</v>
      </c>
      <c r="Q36" s="280">
        <f t="shared" si="19"/>
        <v>1308</v>
      </c>
      <c r="R36" s="280">
        <f t="shared" si="20"/>
        <v>0</v>
      </c>
      <c r="S36" s="280">
        <f t="shared" si="21"/>
        <v>0</v>
      </c>
      <c r="T36" s="280">
        <f t="shared" si="22"/>
        <v>0</v>
      </c>
      <c r="U36" s="280">
        <f t="shared" si="23"/>
        <v>0</v>
      </c>
      <c r="V36" s="280">
        <f t="shared" si="24"/>
        <v>0</v>
      </c>
      <c r="W36" s="280">
        <f t="shared" si="25"/>
        <v>0</v>
      </c>
      <c r="X36" s="280">
        <f t="shared" si="26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  <c r="AK36" s="285" t="s">
        <v>643</v>
      </c>
      <c r="AL36" s="285" t="s">
        <v>643</v>
      </c>
      <c r="AM36" s="280">
        <v>0</v>
      </c>
      <c r="AN36" s="286" t="s">
        <v>643</v>
      </c>
      <c r="AO36" s="280">
        <v>0</v>
      </c>
      <c r="AP36" s="285" t="s">
        <v>643</v>
      </c>
      <c r="AQ36" s="280">
        <v>0</v>
      </c>
      <c r="AR36" s="280">
        <f t="shared" si="27"/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5" t="s">
        <v>643</v>
      </c>
      <c r="BE36" s="285" t="s">
        <v>643</v>
      </c>
      <c r="BF36" s="285" t="s">
        <v>643</v>
      </c>
      <c r="BG36" s="285" t="s">
        <v>643</v>
      </c>
      <c r="BH36" s="285" t="s">
        <v>643</v>
      </c>
      <c r="BI36" s="285" t="s">
        <v>643</v>
      </c>
      <c r="BJ36" s="285" t="s">
        <v>643</v>
      </c>
      <c r="BK36" s="280">
        <v>0</v>
      </c>
      <c r="BL36" s="280">
        <f t="shared" si="28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0">
        <v>0</v>
      </c>
      <c r="BW36" s="280">
        <v>0</v>
      </c>
      <c r="BX36" s="285" t="s">
        <v>643</v>
      </c>
      <c r="BY36" s="285" t="s">
        <v>643</v>
      </c>
      <c r="BZ36" s="285" t="s">
        <v>643</v>
      </c>
      <c r="CA36" s="285" t="s">
        <v>643</v>
      </c>
      <c r="CB36" s="285" t="s">
        <v>643</v>
      </c>
      <c r="CC36" s="285" t="s">
        <v>643</v>
      </c>
      <c r="CD36" s="285" t="s">
        <v>643</v>
      </c>
      <c r="CE36" s="280">
        <v>0</v>
      </c>
      <c r="CF36" s="280">
        <f t="shared" si="29"/>
        <v>0</v>
      </c>
      <c r="CG36" s="280">
        <v>0</v>
      </c>
      <c r="CH36" s="280">
        <v>0</v>
      </c>
      <c r="CI36" s="280">
        <v>0</v>
      </c>
      <c r="CJ36" s="280"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5" t="s">
        <v>643</v>
      </c>
      <c r="CS36" s="285" t="s">
        <v>643</v>
      </c>
      <c r="CT36" s="285" t="s">
        <v>643</v>
      </c>
      <c r="CU36" s="285" t="s">
        <v>643</v>
      </c>
      <c r="CV36" s="285" t="s">
        <v>643</v>
      </c>
      <c r="CW36" s="285" t="s">
        <v>643</v>
      </c>
      <c r="CX36" s="285" t="s">
        <v>643</v>
      </c>
      <c r="CY36" s="280">
        <v>0</v>
      </c>
      <c r="CZ36" s="280">
        <f t="shared" si="30"/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v>0</v>
      </c>
      <c r="DG36" s="280">
        <v>0</v>
      </c>
      <c r="DH36" s="280">
        <v>0</v>
      </c>
      <c r="DI36" s="280">
        <v>0</v>
      </c>
      <c r="DJ36" s="280">
        <v>0</v>
      </c>
      <c r="DK36" s="280">
        <v>0</v>
      </c>
      <c r="DL36" s="285" t="s">
        <v>643</v>
      </c>
      <c r="DM36" s="285" t="s">
        <v>643</v>
      </c>
      <c r="DN36" s="280">
        <v>0</v>
      </c>
      <c r="DO36" s="285" t="s">
        <v>643</v>
      </c>
      <c r="DP36" s="285" t="s">
        <v>643</v>
      </c>
      <c r="DQ36" s="285" t="s">
        <v>643</v>
      </c>
      <c r="DR36" s="285" t="s">
        <v>643</v>
      </c>
      <c r="DS36" s="280">
        <v>0</v>
      </c>
      <c r="DT36" s="280">
        <f t="shared" si="31"/>
        <v>1308</v>
      </c>
      <c r="DU36" s="280"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v>0</v>
      </c>
      <c r="EA36" s="280">
        <v>0</v>
      </c>
      <c r="EB36" s="280">
        <v>0</v>
      </c>
      <c r="EC36" s="280">
        <v>0</v>
      </c>
      <c r="ED36" s="280">
        <v>0</v>
      </c>
      <c r="EE36" s="280">
        <v>0</v>
      </c>
      <c r="EF36" s="285" t="s">
        <v>643</v>
      </c>
      <c r="EG36" s="280">
        <v>1308</v>
      </c>
      <c r="EH36" s="280">
        <v>0</v>
      </c>
      <c r="EI36" s="285" t="s">
        <v>643</v>
      </c>
      <c r="EJ36" s="285" t="s">
        <v>643</v>
      </c>
      <c r="EK36" s="285" t="s">
        <v>643</v>
      </c>
      <c r="EL36" s="280">
        <v>0</v>
      </c>
      <c r="EM36" s="280">
        <v>0</v>
      </c>
      <c r="EN36" s="280">
        <f t="shared" si="32"/>
        <v>468</v>
      </c>
      <c r="EO36" s="280">
        <v>204</v>
      </c>
      <c r="EP36" s="280">
        <v>0</v>
      </c>
      <c r="EQ36" s="280">
        <v>0</v>
      </c>
      <c r="ER36" s="280">
        <v>106</v>
      </c>
      <c r="ES36" s="280">
        <v>116</v>
      </c>
      <c r="ET36" s="280">
        <v>21</v>
      </c>
      <c r="EU36" s="280">
        <v>0</v>
      </c>
      <c r="EV36" s="280">
        <v>0</v>
      </c>
      <c r="EW36" s="280">
        <v>21</v>
      </c>
      <c r="EX36" s="280">
        <v>0</v>
      </c>
      <c r="EY36" s="284">
        <v>0</v>
      </c>
      <c r="EZ36" s="285" t="s">
        <v>643</v>
      </c>
      <c r="FA36" s="285" t="s">
        <v>643</v>
      </c>
      <c r="FB36" s="286" t="s">
        <v>643</v>
      </c>
      <c r="FC36" s="280">
        <v>0</v>
      </c>
      <c r="FD36" s="280">
        <v>0</v>
      </c>
      <c r="FE36" s="280">
        <v>0</v>
      </c>
      <c r="FF36" s="280">
        <v>0</v>
      </c>
      <c r="FG36" s="280">
        <v>0</v>
      </c>
    </row>
    <row r="37" spans="1:163" ht="12" customHeight="1">
      <c r="A37" s="282" t="s">
        <v>193</v>
      </c>
      <c r="B37" s="283" t="s">
        <v>578</v>
      </c>
      <c r="C37" s="282" t="s">
        <v>625</v>
      </c>
      <c r="D37" s="280">
        <f t="shared" si="6"/>
        <v>355</v>
      </c>
      <c r="E37" s="280">
        <f t="shared" si="7"/>
        <v>197</v>
      </c>
      <c r="F37" s="280">
        <f t="shared" si="8"/>
        <v>1</v>
      </c>
      <c r="G37" s="280">
        <f t="shared" si="9"/>
        <v>1</v>
      </c>
      <c r="H37" s="280">
        <f t="shared" si="10"/>
        <v>107</v>
      </c>
      <c r="I37" s="280">
        <f t="shared" si="11"/>
        <v>0</v>
      </c>
      <c r="J37" s="280">
        <f t="shared" si="12"/>
        <v>21</v>
      </c>
      <c r="K37" s="280">
        <f t="shared" si="13"/>
        <v>1</v>
      </c>
      <c r="L37" s="280">
        <f t="shared" si="14"/>
        <v>1</v>
      </c>
      <c r="M37" s="280">
        <f t="shared" si="15"/>
        <v>0</v>
      </c>
      <c r="N37" s="280">
        <f t="shared" si="16"/>
        <v>15</v>
      </c>
      <c r="O37" s="280">
        <f t="shared" si="17"/>
        <v>0</v>
      </c>
      <c r="P37" s="280">
        <f t="shared" si="18"/>
        <v>0</v>
      </c>
      <c r="Q37" s="280">
        <f t="shared" si="19"/>
        <v>0</v>
      </c>
      <c r="R37" s="280">
        <f t="shared" si="20"/>
        <v>0</v>
      </c>
      <c r="S37" s="280">
        <f t="shared" si="21"/>
        <v>0</v>
      </c>
      <c r="T37" s="280">
        <f t="shared" si="22"/>
        <v>0</v>
      </c>
      <c r="U37" s="280">
        <f t="shared" si="23"/>
        <v>0</v>
      </c>
      <c r="V37" s="280">
        <f t="shared" si="24"/>
        <v>3</v>
      </c>
      <c r="W37" s="280">
        <f t="shared" si="25"/>
        <v>8</v>
      </c>
      <c r="X37" s="280">
        <f t="shared" si="26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  <c r="AK37" s="285" t="s">
        <v>643</v>
      </c>
      <c r="AL37" s="285" t="s">
        <v>643</v>
      </c>
      <c r="AM37" s="280">
        <v>0</v>
      </c>
      <c r="AN37" s="286" t="s">
        <v>643</v>
      </c>
      <c r="AO37" s="280">
        <v>0</v>
      </c>
      <c r="AP37" s="285" t="s">
        <v>643</v>
      </c>
      <c r="AQ37" s="280">
        <v>0</v>
      </c>
      <c r="AR37" s="280">
        <f t="shared" si="27"/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5" t="s">
        <v>643</v>
      </c>
      <c r="BE37" s="285" t="s">
        <v>643</v>
      </c>
      <c r="BF37" s="285" t="s">
        <v>643</v>
      </c>
      <c r="BG37" s="285" t="s">
        <v>643</v>
      </c>
      <c r="BH37" s="285" t="s">
        <v>643</v>
      </c>
      <c r="BI37" s="285" t="s">
        <v>643</v>
      </c>
      <c r="BJ37" s="285" t="s">
        <v>643</v>
      </c>
      <c r="BK37" s="280">
        <v>0</v>
      </c>
      <c r="BL37" s="280">
        <f t="shared" si="28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0">
        <v>0</v>
      </c>
      <c r="BW37" s="280">
        <v>0</v>
      </c>
      <c r="BX37" s="285" t="s">
        <v>643</v>
      </c>
      <c r="BY37" s="285" t="s">
        <v>643</v>
      </c>
      <c r="BZ37" s="285" t="s">
        <v>643</v>
      </c>
      <c r="CA37" s="285" t="s">
        <v>643</v>
      </c>
      <c r="CB37" s="285" t="s">
        <v>643</v>
      </c>
      <c r="CC37" s="285" t="s">
        <v>643</v>
      </c>
      <c r="CD37" s="285" t="s">
        <v>643</v>
      </c>
      <c r="CE37" s="280">
        <v>0</v>
      </c>
      <c r="CF37" s="280">
        <f t="shared" si="29"/>
        <v>0</v>
      </c>
      <c r="CG37" s="280">
        <v>0</v>
      </c>
      <c r="CH37" s="280">
        <v>0</v>
      </c>
      <c r="CI37" s="280">
        <v>0</v>
      </c>
      <c r="CJ37" s="280"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5" t="s">
        <v>643</v>
      </c>
      <c r="CS37" s="285" t="s">
        <v>643</v>
      </c>
      <c r="CT37" s="285" t="s">
        <v>643</v>
      </c>
      <c r="CU37" s="285" t="s">
        <v>643</v>
      </c>
      <c r="CV37" s="285" t="s">
        <v>643</v>
      </c>
      <c r="CW37" s="285" t="s">
        <v>643</v>
      </c>
      <c r="CX37" s="285" t="s">
        <v>643</v>
      </c>
      <c r="CY37" s="280">
        <v>0</v>
      </c>
      <c r="CZ37" s="280">
        <f t="shared" si="30"/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v>0</v>
      </c>
      <c r="DG37" s="280">
        <v>0</v>
      </c>
      <c r="DH37" s="280">
        <v>0</v>
      </c>
      <c r="DI37" s="280">
        <v>0</v>
      </c>
      <c r="DJ37" s="280">
        <v>0</v>
      </c>
      <c r="DK37" s="280">
        <v>0</v>
      </c>
      <c r="DL37" s="285" t="s">
        <v>643</v>
      </c>
      <c r="DM37" s="285" t="s">
        <v>643</v>
      </c>
      <c r="DN37" s="280">
        <v>0</v>
      </c>
      <c r="DO37" s="285" t="s">
        <v>643</v>
      </c>
      <c r="DP37" s="285" t="s">
        <v>643</v>
      </c>
      <c r="DQ37" s="285" t="s">
        <v>643</v>
      </c>
      <c r="DR37" s="285" t="s">
        <v>643</v>
      </c>
      <c r="DS37" s="280">
        <v>0</v>
      </c>
      <c r="DT37" s="280">
        <f t="shared" si="31"/>
        <v>0</v>
      </c>
      <c r="DU37" s="280">
        <v>0</v>
      </c>
      <c r="DV37" s="280">
        <v>0</v>
      </c>
      <c r="DW37" s="280">
        <v>0</v>
      </c>
      <c r="DX37" s="280">
        <v>0</v>
      </c>
      <c r="DY37" s="280">
        <v>0</v>
      </c>
      <c r="DZ37" s="280">
        <v>0</v>
      </c>
      <c r="EA37" s="280">
        <v>0</v>
      </c>
      <c r="EB37" s="280">
        <v>0</v>
      </c>
      <c r="EC37" s="280">
        <v>0</v>
      </c>
      <c r="ED37" s="280">
        <v>0</v>
      </c>
      <c r="EE37" s="280">
        <v>0</v>
      </c>
      <c r="EF37" s="285" t="s">
        <v>643</v>
      </c>
      <c r="EG37" s="280">
        <v>0</v>
      </c>
      <c r="EH37" s="280">
        <v>0</v>
      </c>
      <c r="EI37" s="285" t="s">
        <v>643</v>
      </c>
      <c r="EJ37" s="285" t="s">
        <v>643</v>
      </c>
      <c r="EK37" s="285" t="s">
        <v>643</v>
      </c>
      <c r="EL37" s="280">
        <v>0</v>
      </c>
      <c r="EM37" s="280">
        <v>0</v>
      </c>
      <c r="EN37" s="280">
        <f t="shared" si="32"/>
        <v>355</v>
      </c>
      <c r="EO37" s="280">
        <v>197</v>
      </c>
      <c r="EP37" s="280">
        <v>1</v>
      </c>
      <c r="EQ37" s="280">
        <v>1</v>
      </c>
      <c r="ER37" s="280">
        <v>107</v>
      </c>
      <c r="ES37" s="280">
        <v>0</v>
      </c>
      <c r="ET37" s="280">
        <v>21</v>
      </c>
      <c r="EU37" s="280">
        <v>1</v>
      </c>
      <c r="EV37" s="280">
        <v>1</v>
      </c>
      <c r="EW37" s="280">
        <v>0</v>
      </c>
      <c r="EX37" s="280">
        <v>15</v>
      </c>
      <c r="EY37" s="284">
        <v>0</v>
      </c>
      <c r="EZ37" s="285" t="s">
        <v>643</v>
      </c>
      <c r="FA37" s="285" t="s">
        <v>643</v>
      </c>
      <c r="FB37" s="286" t="s">
        <v>643</v>
      </c>
      <c r="FC37" s="280">
        <v>0</v>
      </c>
      <c r="FD37" s="280">
        <v>0</v>
      </c>
      <c r="FE37" s="280">
        <v>0</v>
      </c>
      <c r="FF37" s="280">
        <v>3</v>
      </c>
      <c r="FG37" s="280">
        <v>8</v>
      </c>
    </row>
    <row r="38" spans="1:163" ht="12" customHeight="1">
      <c r="A38" s="282" t="s">
        <v>193</v>
      </c>
      <c r="B38" s="283" t="s">
        <v>579</v>
      </c>
      <c r="C38" s="282" t="s">
        <v>626</v>
      </c>
      <c r="D38" s="280">
        <f t="shared" si="6"/>
        <v>48</v>
      </c>
      <c r="E38" s="280">
        <f t="shared" si="7"/>
        <v>0</v>
      </c>
      <c r="F38" s="280">
        <f t="shared" si="8"/>
        <v>0</v>
      </c>
      <c r="G38" s="280">
        <f t="shared" si="9"/>
        <v>0</v>
      </c>
      <c r="H38" s="280">
        <f t="shared" si="10"/>
        <v>48</v>
      </c>
      <c r="I38" s="280">
        <f t="shared" si="11"/>
        <v>0</v>
      </c>
      <c r="J38" s="280">
        <f t="shared" si="12"/>
        <v>0</v>
      </c>
      <c r="K38" s="280">
        <f t="shared" si="13"/>
        <v>0</v>
      </c>
      <c r="L38" s="280">
        <f t="shared" si="14"/>
        <v>0</v>
      </c>
      <c r="M38" s="280">
        <f t="shared" si="15"/>
        <v>0</v>
      </c>
      <c r="N38" s="280">
        <f t="shared" si="16"/>
        <v>0</v>
      </c>
      <c r="O38" s="280">
        <f t="shared" si="17"/>
        <v>0</v>
      </c>
      <c r="P38" s="280">
        <f t="shared" si="18"/>
        <v>0</v>
      </c>
      <c r="Q38" s="280">
        <f t="shared" si="19"/>
        <v>0</v>
      </c>
      <c r="R38" s="280">
        <f t="shared" si="20"/>
        <v>0</v>
      </c>
      <c r="S38" s="280">
        <f t="shared" si="21"/>
        <v>0</v>
      </c>
      <c r="T38" s="280">
        <f t="shared" si="22"/>
        <v>0</v>
      </c>
      <c r="U38" s="280">
        <f t="shared" si="23"/>
        <v>0</v>
      </c>
      <c r="V38" s="280">
        <f t="shared" si="24"/>
        <v>0</v>
      </c>
      <c r="W38" s="280">
        <f t="shared" si="25"/>
        <v>0</v>
      </c>
      <c r="X38" s="280">
        <f t="shared" si="26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  <c r="AK38" s="285" t="s">
        <v>643</v>
      </c>
      <c r="AL38" s="285" t="s">
        <v>643</v>
      </c>
      <c r="AM38" s="280">
        <v>0</v>
      </c>
      <c r="AN38" s="286" t="s">
        <v>643</v>
      </c>
      <c r="AO38" s="280">
        <v>0</v>
      </c>
      <c r="AP38" s="285" t="s">
        <v>643</v>
      </c>
      <c r="AQ38" s="280">
        <v>0</v>
      </c>
      <c r="AR38" s="280">
        <f t="shared" si="27"/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5" t="s">
        <v>643</v>
      </c>
      <c r="BE38" s="285" t="s">
        <v>643</v>
      </c>
      <c r="BF38" s="285" t="s">
        <v>643</v>
      </c>
      <c r="BG38" s="285" t="s">
        <v>643</v>
      </c>
      <c r="BH38" s="285" t="s">
        <v>643</v>
      </c>
      <c r="BI38" s="285" t="s">
        <v>643</v>
      </c>
      <c r="BJ38" s="285" t="s">
        <v>643</v>
      </c>
      <c r="BK38" s="280">
        <v>0</v>
      </c>
      <c r="BL38" s="280">
        <f t="shared" si="28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0">
        <v>0</v>
      </c>
      <c r="BW38" s="280">
        <v>0</v>
      </c>
      <c r="BX38" s="285" t="s">
        <v>643</v>
      </c>
      <c r="BY38" s="285" t="s">
        <v>643</v>
      </c>
      <c r="BZ38" s="285" t="s">
        <v>643</v>
      </c>
      <c r="CA38" s="285" t="s">
        <v>643</v>
      </c>
      <c r="CB38" s="285" t="s">
        <v>643</v>
      </c>
      <c r="CC38" s="285" t="s">
        <v>643</v>
      </c>
      <c r="CD38" s="285" t="s">
        <v>643</v>
      </c>
      <c r="CE38" s="280">
        <v>0</v>
      </c>
      <c r="CF38" s="280">
        <f t="shared" si="29"/>
        <v>0</v>
      </c>
      <c r="CG38" s="280">
        <v>0</v>
      </c>
      <c r="CH38" s="280">
        <v>0</v>
      </c>
      <c r="CI38" s="280">
        <v>0</v>
      </c>
      <c r="CJ38" s="280"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5" t="s">
        <v>643</v>
      </c>
      <c r="CS38" s="285" t="s">
        <v>643</v>
      </c>
      <c r="CT38" s="285" t="s">
        <v>643</v>
      </c>
      <c r="CU38" s="285" t="s">
        <v>643</v>
      </c>
      <c r="CV38" s="285" t="s">
        <v>643</v>
      </c>
      <c r="CW38" s="285" t="s">
        <v>643</v>
      </c>
      <c r="CX38" s="285" t="s">
        <v>643</v>
      </c>
      <c r="CY38" s="280">
        <v>0</v>
      </c>
      <c r="CZ38" s="280">
        <f t="shared" si="30"/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v>0</v>
      </c>
      <c r="DG38" s="280">
        <v>0</v>
      </c>
      <c r="DH38" s="280">
        <v>0</v>
      </c>
      <c r="DI38" s="280">
        <v>0</v>
      </c>
      <c r="DJ38" s="280">
        <v>0</v>
      </c>
      <c r="DK38" s="280">
        <v>0</v>
      </c>
      <c r="DL38" s="285" t="s">
        <v>643</v>
      </c>
      <c r="DM38" s="285" t="s">
        <v>643</v>
      </c>
      <c r="DN38" s="280">
        <v>0</v>
      </c>
      <c r="DO38" s="285" t="s">
        <v>643</v>
      </c>
      <c r="DP38" s="285" t="s">
        <v>643</v>
      </c>
      <c r="DQ38" s="285" t="s">
        <v>643</v>
      </c>
      <c r="DR38" s="285" t="s">
        <v>643</v>
      </c>
      <c r="DS38" s="280">
        <v>0</v>
      </c>
      <c r="DT38" s="280">
        <f t="shared" si="31"/>
        <v>0</v>
      </c>
      <c r="DU38" s="280">
        <v>0</v>
      </c>
      <c r="DV38" s="280">
        <v>0</v>
      </c>
      <c r="DW38" s="280">
        <v>0</v>
      </c>
      <c r="DX38" s="280">
        <v>0</v>
      </c>
      <c r="DY38" s="280">
        <v>0</v>
      </c>
      <c r="DZ38" s="280">
        <v>0</v>
      </c>
      <c r="EA38" s="280">
        <v>0</v>
      </c>
      <c r="EB38" s="280">
        <v>0</v>
      </c>
      <c r="EC38" s="280">
        <v>0</v>
      </c>
      <c r="ED38" s="280">
        <v>0</v>
      </c>
      <c r="EE38" s="280">
        <v>0</v>
      </c>
      <c r="EF38" s="285" t="s">
        <v>643</v>
      </c>
      <c r="EG38" s="280">
        <v>0</v>
      </c>
      <c r="EH38" s="280">
        <v>0</v>
      </c>
      <c r="EI38" s="285" t="s">
        <v>643</v>
      </c>
      <c r="EJ38" s="285" t="s">
        <v>643</v>
      </c>
      <c r="EK38" s="285" t="s">
        <v>643</v>
      </c>
      <c r="EL38" s="280">
        <v>0</v>
      </c>
      <c r="EM38" s="280">
        <v>0</v>
      </c>
      <c r="EN38" s="280">
        <f t="shared" si="32"/>
        <v>48</v>
      </c>
      <c r="EO38" s="280">
        <v>0</v>
      </c>
      <c r="EP38" s="280">
        <v>0</v>
      </c>
      <c r="EQ38" s="280">
        <v>0</v>
      </c>
      <c r="ER38" s="280">
        <v>48</v>
      </c>
      <c r="ES38" s="280">
        <v>0</v>
      </c>
      <c r="ET38" s="280">
        <v>0</v>
      </c>
      <c r="EU38" s="280">
        <v>0</v>
      </c>
      <c r="EV38" s="280">
        <v>0</v>
      </c>
      <c r="EW38" s="280">
        <v>0</v>
      </c>
      <c r="EX38" s="280">
        <v>0</v>
      </c>
      <c r="EY38" s="284">
        <v>0</v>
      </c>
      <c r="EZ38" s="285" t="s">
        <v>643</v>
      </c>
      <c r="FA38" s="285" t="s">
        <v>643</v>
      </c>
      <c r="FB38" s="286" t="s">
        <v>643</v>
      </c>
      <c r="FC38" s="280">
        <v>0</v>
      </c>
      <c r="FD38" s="280">
        <v>0</v>
      </c>
      <c r="FE38" s="280">
        <v>0</v>
      </c>
      <c r="FF38" s="280">
        <v>0</v>
      </c>
      <c r="FG38" s="280">
        <v>0</v>
      </c>
    </row>
    <row r="39" spans="1:163" ht="12" customHeight="1">
      <c r="A39" s="282" t="s">
        <v>193</v>
      </c>
      <c r="B39" s="283" t="s">
        <v>580</v>
      </c>
      <c r="C39" s="282" t="s">
        <v>627</v>
      </c>
      <c r="D39" s="280">
        <f t="shared" si="6"/>
        <v>158</v>
      </c>
      <c r="E39" s="280">
        <f t="shared" si="7"/>
        <v>0</v>
      </c>
      <c r="F39" s="280">
        <f t="shared" si="8"/>
        <v>0</v>
      </c>
      <c r="G39" s="280">
        <f t="shared" si="9"/>
        <v>0</v>
      </c>
      <c r="H39" s="280">
        <f t="shared" si="10"/>
        <v>158</v>
      </c>
      <c r="I39" s="280">
        <f t="shared" si="11"/>
        <v>0</v>
      </c>
      <c r="J39" s="280">
        <f t="shared" si="12"/>
        <v>0</v>
      </c>
      <c r="K39" s="280">
        <f t="shared" si="13"/>
        <v>0</v>
      </c>
      <c r="L39" s="280">
        <f t="shared" si="14"/>
        <v>0</v>
      </c>
      <c r="M39" s="280">
        <f t="shared" si="15"/>
        <v>0</v>
      </c>
      <c r="N39" s="280">
        <f t="shared" si="16"/>
        <v>0</v>
      </c>
      <c r="O39" s="280">
        <f t="shared" si="17"/>
        <v>0</v>
      </c>
      <c r="P39" s="280">
        <f t="shared" si="18"/>
        <v>0</v>
      </c>
      <c r="Q39" s="280">
        <f t="shared" si="19"/>
        <v>0</v>
      </c>
      <c r="R39" s="280">
        <f t="shared" si="20"/>
        <v>0</v>
      </c>
      <c r="S39" s="280">
        <f t="shared" si="21"/>
        <v>0</v>
      </c>
      <c r="T39" s="280">
        <f t="shared" si="22"/>
        <v>0</v>
      </c>
      <c r="U39" s="280">
        <f t="shared" si="23"/>
        <v>0</v>
      </c>
      <c r="V39" s="280">
        <f t="shared" si="24"/>
        <v>0</v>
      </c>
      <c r="W39" s="280">
        <f t="shared" si="25"/>
        <v>0</v>
      </c>
      <c r="X39" s="280">
        <f t="shared" si="26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  <c r="AK39" s="285" t="s">
        <v>643</v>
      </c>
      <c r="AL39" s="285" t="s">
        <v>643</v>
      </c>
      <c r="AM39" s="280">
        <v>0</v>
      </c>
      <c r="AN39" s="286" t="s">
        <v>643</v>
      </c>
      <c r="AO39" s="280">
        <v>0</v>
      </c>
      <c r="AP39" s="285" t="s">
        <v>643</v>
      </c>
      <c r="AQ39" s="280">
        <v>0</v>
      </c>
      <c r="AR39" s="280">
        <f t="shared" si="27"/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5" t="s">
        <v>643</v>
      </c>
      <c r="BE39" s="285" t="s">
        <v>643</v>
      </c>
      <c r="BF39" s="285" t="s">
        <v>643</v>
      </c>
      <c r="BG39" s="285" t="s">
        <v>643</v>
      </c>
      <c r="BH39" s="285" t="s">
        <v>643</v>
      </c>
      <c r="BI39" s="285" t="s">
        <v>643</v>
      </c>
      <c r="BJ39" s="285" t="s">
        <v>643</v>
      </c>
      <c r="BK39" s="280">
        <v>0</v>
      </c>
      <c r="BL39" s="280">
        <f t="shared" si="28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0">
        <v>0</v>
      </c>
      <c r="BW39" s="280">
        <v>0</v>
      </c>
      <c r="BX39" s="285" t="s">
        <v>643</v>
      </c>
      <c r="BY39" s="285" t="s">
        <v>643</v>
      </c>
      <c r="BZ39" s="285" t="s">
        <v>643</v>
      </c>
      <c r="CA39" s="285" t="s">
        <v>643</v>
      </c>
      <c r="CB39" s="285" t="s">
        <v>643</v>
      </c>
      <c r="CC39" s="285" t="s">
        <v>643</v>
      </c>
      <c r="CD39" s="285" t="s">
        <v>643</v>
      </c>
      <c r="CE39" s="280">
        <v>0</v>
      </c>
      <c r="CF39" s="280">
        <f t="shared" si="29"/>
        <v>0</v>
      </c>
      <c r="CG39" s="280">
        <v>0</v>
      </c>
      <c r="CH39" s="280">
        <v>0</v>
      </c>
      <c r="CI39" s="280">
        <v>0</v>
      </c>
      <c r="CJ39" s="280"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5" t="s">
        <v>643</v>
      </c>
      <c r="CS39" s="285" t="s">
        <v>643</v>
      </c>
      <c r="CT39" s="285" t="s">
        <v>643</v>
      </c>
      <c r="CU39" s="285" t="s">
        <v>643</v>
      </c>
      <c r="CV39" s="285" t="s">
        <v>643</v>
      </c>
      <c r="CW39" s="285" t="s">
        <v>643</v>
      </c>
      <c r="CX39" s="285" t="s">
        <v>643</v>
      </c>
      <c r="CY39" s="280">
        <v>0</v>
      </c>
      <c r="CZ39" s="280">
        <f t="shared" si="30"/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v>0</v>
      </c>
      <c r="DG39" s="280">
        <v>0</v>
      </c>
      <c r="DH39" s="280">
        <v>0</v>
      </c>
      <c r="DI39" s="280">
        <v>0</v>
      </c>
      <c r="DJ39" s="280">
        <v>0</v>
      </c>
      <c r="DK39" s="280">
        <v>0</v>
      </c>
      <c r="DL39" s="285" t="s">
        <v>643</v>
      </c>
      <c r="DM39" s="285" t="s">
        <v>643</v>
      </c>
      <c r="DN39" s="280">
        <v>0</v>
      </c>
      <c r="DO39" s="285" t="s">
        <v>643</v>
      </c>
      <c r="DP39" s="285" t="s">
        <v>643</v>
      </c>
      <c r="DQ39" s="285" t="s">
        <v>643</v>
      </c>
      <c r="DR39" s="285" t="s">
        <v>643</v>
      </c>
      <c r="DS39" s="280">
        <v>0</v>
      </c>
      <c r="DT39" s="280">
        <f t="shared" si="31"/>
        <v>0</v>
      </c>
      <c r="DU39" s="280">
        <v>0</v>
      </c>
      <c r="DV39" s="280">
        <v>0</v>
      </c>
      <c r="DW39" s="280">
        <v>0</v>
      </c>
      <c r="DX39" s="280">
        <v>0</v>
      </c>
      <c r="DY39" s="280">
        <v>0</v>
      </c>
      <c r="DZ39" s="280">
        <v>0</v>
      </c>
      <c r="EA39" s="280">
        <v>0</v>
      </c>
      <c r="EB39" s="280">
        <v>0</v>
      </c>
      <c r="EC39" s="280">
        <v>0</v>
      </c>
      <c r="ED39" s="280">
        <v>0</v>
      </c>
      <c r="EE39" s="280">
        <v>0</v>
      </c>
      <c r="EF39" s="285" t="s">
        <v>643</v>
      </c>
      <c r="EG39" s="280">
        <v>0</v>
      </c>
      <c r="EH39" s="280">
        <v>0</v>
      </c>
      <c r="EI39" s="285" t="s">
        <v>643</v>
      </c>
      <c r="EJ39" s="285" t="s">
        <v>643</v>
      </c>
      <c r="EK39" s="285" t="s">
        <v>643</v>
      </c>
      <c r="EL39" s="280">
        <v>0</v>
      </c>
      <c r="EM39" s="280">
        <v>0</v>
      </c>
      <c r="EN39" s="280">
        <f t="shared" si="32"/>
        <v>158</v>
      </c>
      <c r="EO39" s="280">
        <v>0</v>
      </c>
      <c r="EP39" s="280">
        <v>0</v>
      </c>
      <c r="EQ39" s="280">
        <v>0</v>
      </c>
      <c r="ER39" s="280">
        <v>158</v>
      </c>
      <c r="ES39" s="280">
        <v>0</v>
      </c>
      <c r="ET39" s="280">
        <v>0</v>
      </c>
      <c r="EU39" s="280">
        <v>0</v>
      </c>
      <c r="EV39" s="280">
        <v>0</v>
      </c>
      <c r="EW39" s="280">
        <v>0</v>
      </c>
      <c r="EX39" s="280">
        <v>0</v>
      </c>
      <c r="EY39" s="284">
        <v>0</v>
      </c>
      <c r="EZ39" s="285" t="s">
        <v>643</v>
      </c>
      <c r="FA39" s="285" t="s">
        <v>643</v>
      </c>
      <c r="FB39" s="286" t="s">
        <v>643</v>
      </c>
      <c r="FC39" s="280">
        <v>0</v>
      </c>
      <c r="FD39" s="280">
        <v>0</v>
      </c>
      <c r="FE39" s="280">
        <v>0</v>
      </c>
      <c r="FF39" s="280">
        <v>0</v>
      </c>
      <c r="FG39" s="280">
        <v>0</v>
      </c>
    </row>
    <row r="40" spans="1:163" ht="12" customHeight="1">
      <c r="A40" s="282" t="s">
        <v>193</v>
      </c>
      <c r="B40" s="283" t="s">
        <v>581</v>
      </c>
      <c r="C40" s="282" t="s">
        <v>628</v>
      </c>
      <c r="D40" s="280">
        <f t="shared" si="6"/>
        <v>238</v>
      </c>
      <c r="E40" s="280">
        <f t="shared" si="7"/>
        <v>131</v>
      </c>
      <c r="F40" s="280">
        <f t="shared" si="8"/>
        <v>1</v>
      </c>
      <c r="G40" s="280">
        <f t="shared" si="9"/>
        <v>1</v>
      </c>
      <c r="H40" s="280">
        <f t="shared" si="10"/>
        <v>72</v>
      </c>
      <c r="I40" s="280">
        <f t="shared" si="11"/>
        <v>0</v>
      </c>
      <c r="J40" s="280">
        <f t="shared" si="12"/>
        <v>14</v>
      </c>
      <c r="K40" s="280">
        <f t="shared" si="13"/>
        <v>1</v>
      </c>
      <c r="L40" s="280">
        <f t="shared" si="14"/>
        <v>1</v>
      </c>
      <c r="M40" s="280">
        <f t="shared" si="15"/>
        <v>10</v>
      </c>
      <c r="N40" s="280">
        <f t="shared" si="16"/>
        <v>0</v>
      </c>
      <c r="O40" s="280">
        <f t="shared" si="17"/>
        <v>0</v>
      </c>
      <c r="P40" s="280">
        <f t="shared" si="18"/>
        <v>0</v>
      </c>
      <c r="Q40" s="280">
        <f t="shared" si="19"/>
        <v>0</v>
      </c>
      <c r="R40" s="280">
        <f t="shared" si="20"/>
        <v>0</v>
      </c>
      <c r="S40" s="280">
        <f t="shared" si="21"/>
        <v>0</v>
      </c>
      <c r="T40" s="280">
        <f t="shared" si="22"/>
        <v>0</v>
      </c>
      <c r="U40" s="280">
        <f t="shared" si="23"/>
        <v>0</v>
      </c>
      <c r="V40" s="280">
        <f t="shared" si="24"/>
        <v>2</v>
      </c>
      <c r="W40" s="280">
        <f t="shared" si="25"/>
        <v>5</v>
      </c>
      <c r="X40" s="280">
        <f t="shared" si="26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  <c r="AK40" s="285" t="s">
        <v>643</v>
      </c>
      <c r="AL40" s="285" t="s">
        <v>643</v>
      </c>
      <c r="AM40" s="280">
        <v>0</v>
      </c>
      <c r="AN40" s="286" t="s">
        <v>643</v>
      </c>
      <c r="AO40" s="280">
        <v>0</v>
      </c>
      <c r="AP40" s="285" t="s">
        <v>643</v>
      </c>
      <c r="AQ40" s="280">
        <v>0</v>
      </c>
      <c r="AR40" s="280">
        <f t="shared" si="27"/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5" t="s">
        <v>643</v>
      </c>
      <c r="BE40" s="285" t="s">
        <v>643</v>
      </c>
      <c r="BF40" s="285" t="s">
        <v>643</v>
      </c>
      <c r="BG40" s="285" t="s">
        <v>643</v>
      </c>
      <c r="BH40" s="285" t="s">
        <v>643</v>
      </c>
      <c r="BI40" s="285" t="s">
        <v>643</v>
      </c>
      <c r="BJ40" s="285" t="s">
        <v>643</v>
      </c>
      <c r="BK40" s="280">
        <v>0</v>
      </c>
      <c r="BL40" s="280">
        <f t="shared" si="28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0">
        <v>0</v>
      </c>
      <c r="BW40" s="280">
        <v>0</v>
      </c>
      <c r="BX40" s="285" t="s">
        <v>643</v>
      </c>
      <c r="BY40" s="285" t="s">
        <v>643</v>
      </c>
      <c r="BZ40" s="285" t="s">
        <v>643</v>
      </c>
      <c r="CA40" s="285" t="s">
        <v>643</v>
      </c>
      <c r="CB40" s="285" t="s">
        <v>643</v>
      </c>
      <c r="CC40" s="285" t="s">
        <v>643</v>
      </c>
      <c r="CD40" s="285" t="s">
        <v>643</v>
      </c>
      <c r="CE40" s="280">
        <v>0</v>
      </c>
      <c r="CF40" s="280">
        <f t="shared" si="29"/>
        <v>0</v>
      </c>
      <c r="CG40" s="280">
        <v>0</v>
      </c>
      <c r="CH40" s="280">
        <v>0</v>
      </c>
      <c r="CI40" s="280">
        <v>0</v>
      </c>
      <c r="CJ40" s="280"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5" t="s">
        <v>643</v>
      </c>
      <c r="CS40" s="285" t="s">
        <v>643</v>
      </c>
      <c r="CT40" s="285" t="s">
        <v>643</v>
      </c>
      <c r="CU40" s="285" t="s">
        <v>643</v>
      </c>
      <c r="CV40" s="285" t="s">
        <v>643</v>
      </c>
      <c r="CW40" s="285" t="s">
        <v>643</v>
      </c>
      <c r="CX40" s="285" t="s">
        <v>643</v>
      </c>
      <c r="CY40" s="280">
        <v>0</v>
      </c>
      <c r="CZ40" s="280">
        <f t="shared" si="30"/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v>0</v>
      </c>
      <c r="DG40" s="280">
        <v>0</v>
      </c>
      <c r="DH40" s="280">
        <v>0</v>
      </c>
      <c r="DI40" s="280">
        <v>0</v>
      </c>
      <c r="DJ40" s="280">
        <v>0</v>
      </c>
      <c r="DK40" s="280">
        <v>0</v>
      </c>
      <c r="DL40" s="285" t="s">
        <v>643</v>
      </c>
      <c r="DM40" s="285" t="s">
        <v>643</v>
      </c>
      <c r="DN40" s="280">
        <v>0</v>
      </c>
      <c r="DO40" s="285" t="s">
        <v>643</v>
      </c>
      <c r="DP40" s="285" t="s">
        <v>643</v>
      </c>
      <c r="DQ40" s="285" t="s">
        <v>643</v>
      </c>
      <c r="DR40" s="285" t="s">
        <v>643</v>
      </c>
      <c r="DS40" s="280">
        <v>0</v>
      </c>
      <c r="DT40" s="280">
        <f t="shared" si="31"/>
        <v>0</v>
      </c>
      <c r="DU40" s="280">
        <v>0</v>
      </c>
      <c r="DV40" s="280">
        <v>0</v>
      </c>
      <c r="DW40" s="280">
        <v>0</v>
      </c>
      <c r="DX40" s="280">
        <v>0</v>
      </c>
      <c r="DY40" s="280">
        <v>0</v>
      </c>
      <c r="DZ40" s="280">
        <v>0</v>
      </c>
      <c r="EA40" s="280">
        <v>0</v>
      </c>
      <c r="EB40" s="280">
        <v>0</v>
      </c>
      <c r="EC40" s="280">
        <v>0</v>
      </c>
      <c r="ED40" s="280">
        <v>0</v>
      </c>
      <c r="EE40" s="280">
        <v>0</v>
      </c>
      <c r="EF40" s="285" t="s">
        <v>643</v>
      </c>
      <c r="EG40" s="280">
        <v>0</v>
      </c>
      <c r="EH40" s="280">
        <v>0</v>
      </c>
      <c r="EI40" s="285" t="s">
        <v>643</v>
      </c>
      <c r="EJ40" s="285" t="s">
        <v>643</v>
      </c>
      <c r="EK40" s="285" t="s">
        <v>643</v>
      </c>
      <c r="EL40" s="280">
        <v>0</v>
      </c>
      <c r="EM40" s="280">
        <v>0</v>
      </c>
      <c r="EN40" s="280">
        <f t="shared" si="32"/>
        <v>238</v>
      </c>
      <c r="EO40" s="280">
        <v>131</v>
      </c>
      <c r="EP40" s="280">
        <v>1</v>
      </c>
      <c r="EQ40" s="280">
        <v>1</v>
      </c>
      <c r="ER40" s="280">
        <v>72</v>
      </c>
      <c r="ES40" s="280">
        <v>0</v>
      </c>
      <c r="ET40" s="280">
        <v>14</v>
      </c>
      <c r="EU40" s="280">
        <v>1</v>
      </c>
      <c r="EV40" s="280">
        <v>1</v>
      </c>
      <c r="EW40" s="280">
        <v>10</v>
      </c>
      <c r="EX40" s="280">
        <v>0</v>
      </c>
      <c r="EY40" s="284">
        <v>0</v>
      </c>
      <c r="EZ40" s="285" t="s">
        <v>643</v>
      </c>
      <c r="FA40" s="285" t="s">
        <v>643</v>
      </c>
      <c r="FB40" s="286" t="s">
        <v>643</v>
      </c>
      <c r="FC40" s="280">
        <v>0</v>
      </c>
      <c r="FD40" s="280">
        <v>0</v>
      </c>
      <c r="FE40" s="280">
        <v>0</v>
      </c>
      <c r="FF40" s="280">
        <v>2</v>
      </c>
      <c r="FG40" s="280">
        <v>5</v>
      </c>
    </row>
    <row r="41" spans="1:163" ht="12" customHeight="1">
      <c r="A41" s="282" t="s">
        <v>193</v>
      </c>
      <c r="B41" s="283" t="s">
        <v>582</v>
      </c>
      <c r="C41" s="282" t="s">
        <v>629</v>
      </c>
      <c r="D41" s="280">
        <f t="shared" si="6"/>
        <v>118</v>
      </c>
      <c r="E41" s="280">
        <f t="shared" si="7"/>
        <v>67</v>
      </c>
      <c r="F41" s="280">
        <f t="shared" si="8"/>
        <v>0</v>
      </c>
      <c r="G41" s="280">
        <f t="shared" si="9"/>
        <v>0</v>
      </c>
      <c r="H41" s="280">
        <f t="shared" si="10"/>
        <v>35</v>
      </c>
      <c r="I41" s="280">
        <f t="shared" si="11"/>
        <v>0</v>
      </c>
      <c r="J41" s="280">
        <f t="shared" si="12"/>
        <v>16</v>
      </c>
      <c r="K41" s="280">
        <f t="shared" si="13"/>
        <v>0</v>
      </c>
      <c r="L41" s="280">
        <f t="shared" si="14"/>
        <v>0</v>
      </c>
      <c r="M41" s="280">
        <f t="shared" si="15"/>
        <v>0</v>
      </c>
      <c r="N41" s="280">
        <f t="shared" si="16"/>
        <v>0</v>
      </c>
      <c r="O41" s="280">
        <f t="shared" si="17"/>
        <v>0</v>
      </c>
      <c r="P41" s="280">
        <f t="shared" si="18"/>
        <v>0</v>
      </c>
      <c r="Q41" s="280">
        <f t="shared" si="19"/>
        <v>0</v>
      </c>
      <c r="R41" s="280">
        <f t="shared" si="20"/>
        <v>0</v>
      </c>
      <c r="S41" s="280">
        <f t="shared" si="21"/>
        <v>0</v>
      </c>
      <c r="T41" s="280">
        <f t="shared" si="22"/>
        <v>0</v>
      </c>
      <c r="U41" s="280">
        <f t="shared" si="23"/>
        <v>0</v>
      </c>
      <c r="V41" s="280">
        <f t="shared" si="24"/>
        <v>0</v>
      </c>
      <c r="W41" s="280">
        <f t="shared" si="25"/>
        <v>0</v>
      </c>
      <c r="X41" s="280">
        <f t="shared" si="26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  <c r="AK41" s="285" t="s">
        <v>643</v>
      </c>
      <c r="AL41" s="285" t="s">
        <v>643</v>
      </c>
      <c r="AM41" s="280">
        <v>0</v>
      </c>
      <c r="AN41" s="286" t="s">
        <v>643</v>
      </c>
      <c r="AO41" s="280">
        <v>0</v>
      </c>
      <c r="AP41" s="285" t="s">
        <v>643</v>
      </c>
      <c r="AQ41" s="280">
        <v>0</v>
      </c>
      <c r="AR41" s="280">
        <f t="shared" si="27"/>
        <v>13</v>
      </c>
      <c r="AS41" s="280">
        <v>0</v>
      </c>
      <c r="AT41" s="280">
        <v>0</v>
      </c>
      <c r="AU41" s="280">
        <v>0</v>
      </c>
      <c r="AV41" s="280">
        <v>13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5" t="s">
        <v>643</v>
      </c>
      <c r="BE41" s="285" t="s">
        <v>643</v>
      </c>
      <c r="BF41" s="285" t="s">
        <v>643</v>
      </c>
      <c r="BG41" s="285" t="s">
        <v>643</v>
      </c>
      <c r="BH41" s="285" t="s">
        <v>643</v>
      </c>
      <c r="BI41" s="285" t="s">
        <v>643</v>
      </c>
      <c r="BJ41" s="285" t="s">
        <v>643</v>
      </c>
      <c r="BK41" s="280">
        <v>0</v>
      </c>
      <c r="BL41" s="280">
        <f t="shared" si="28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0">
        <v>0</v>
      </c>
      <c r="BW41" s="280">
        <v>0</v>
      </c>
      <c r="BX41" s="285" t="s">
        <v>643</v>
      </c>
      <c r="BY41" s="285" t="s">
        <v>643</v>
      </c>
      <c r="BZ41" s="285" t="s">
        <v>643</v>
      </c>
      <c r="CA41" s="285" t="s">
        <v>643</v>
      </c>
      <c r="CB41" s="285" t="s">
        <v>643</v>
      </c>
      <c r="CC41" s="285" t="s">
        <v>643</v>
      </c>
      <c r="CD41" s="285" t="s">
        <v>643</v>
      </c>
      <c r="CE41" s="280">
        <v>0</v>
      </c>
      <c r="CF41" s="280">
        <f t="shared" si="29"/>
        <v>0</v>
      </c>
      <c r="CG41" s="280">
        <v>0</v>
      </c>
      <c r="CH41" s="280">
        <v>0</v>
      </c>
      <c r="CI41" s="280">
        <v>0</v>
      </c>
      <c r="CJ41" s="280"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5" t="s">
        <v>643</v>
      </c>
      <c r="CS41" s="285" t="s">
        <v>643</v>
      </c>
      <c r="CT41" s="285" t="s">
        <v>643</v>
      </c>
      <c r="CU41" s="285" t="s">
        <v>643</v>
      </c>
      <c r="CV41" s="285" t="s">
        <v>643</v>
      </c>
      <c r="CW41" s="285" t="s">
        <v>643</v>
      </c>
      <c r="CX41" s="285" t="s">
        <v>643</v>
      </c>
      <c r="CY41" s="280">
        <v>0</v>
      </c>
      <c r="CZ41" s="280">
        <f t="shared" si="30"/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v>0</v>
      </c>
      <c r="DG41" s="280">
        <v>0</v>
      </c>
      <c r="DH41" s="280">
        <v>0</v>
      </c>
      <c r="DI41" s="280">
        <v>0</v>
      </c>
      <c r="DJ41" s="280">
        <v>0</v>
      </c>
      <c r="DK41" s="280">
        <v>0</v>
      </c>
      <c r="DL41" s="285" t="s">
        <v>643</v>
      </c>
      <c r="DM41" s="285" t="s">
        <v>643</v>
      </c>
      <c r="DN41" s="280">
        <v>0</v>
      </c>
      <c r="DO41" s="285" t="s">
        <v>643</v>
      </c>
      <c r="DP41" s="285" t="s">
        <v>643</v>
      </c>
      <c r="DQ41" s="285" t="s">
        <v>643</v>
      </c>
      <c r="DR41" s="285" t="s">
        <v>643</v>
      </c>
      <c r="DS41" s="280">
        <v>0</v>
      </c>
      <c r="DT41" s="280">
        <f t="shared" si="31"/>
        <v>0</v>
      </c>
      <c r="DU41" s="280">
        <v>0</v>
      </c>
      <c r="DV41" s="280">
        <v>0</v>
      </c>
      <c r="DW41" s="280">
        <v>0</v>
      </c>
      <c r="DX41" s="280">
        <v>0</v>
      </c>
      <c r="DY41" s="280">
        <v>0</v>
      </c>
      <c r="DZ41" s="280">
        <v>0</v>
      </c>
      <c r="EA41" s="280">
        <v>0</v>
      </c>
      <c r="EB41" s="280">
        <v>0</v>
      </c>
      <c r="EC41" s="280">
        <v>0</v>
      </c>
      <c r="ED41" s="280">
        <v>0</v>
      </c>
      <c r="EE41" s="280">
        <v>0</v>
      </c>
      <c r="EF41" s="285" t="s">
        <v>643</v>
      </c>
      <c r="EG41" s="280">
        <v>0</v>
      </c>
      <c r="EH41" s="280">
        <v>0</v>
      </c>
      <c r="EI41" s="285" t="s">
        <v>643</v>
      </c>
      <c r="EJ41" s="285" t="s">
        <v>643</v>
      </c>
      <c r="EK41" s="285" t="s">
        <v>643</v>
      </c>
      <c r="EL41" s="280">
        <v>0</v>
      </c>
      <c r="EM41" s="280">
        <v>0</v>
      </c>
      <c r="EN41" s="280">
        <f t="shared" si="32"/>
        <v>105</v>
      </c>
      <c r="EO41" s="280">
        <v>67</v>
      </c>
      <c r="EP41" s="280">
        <v>0</v>
      </c>
      <c r="EQ41" s="280">
        <v>0</v>
      </c>
      <c r="ER41" s="280">
        <v>22</v>
      </c>
      <c r="ES41" s="280">
        <v>0</v>
      </c>
      <c r="ET41" s="280">
        <v>16</v>
      </c>
      <c r="EU41" s="280">
        <v>0</v>
      </c>
      <c r="EV41" s="280">
        <v>0</v>
      </c>
      <c r="EW41" s="280">
        <v>0</v>
      </c>
      <c r="EX41" s="280">
        <v>0</v>
      </c>
      <c r="EY41" s="284">
        <v>0</v>
      </c>
      <c r="EZ41" s="285" t="s">
        <v>643</v>
      </c>
      <c r="FA41" s="285" t="s">
        <v>643</v>
      </c>
      <c r="FB41" s="286" t="s">
        <v>643</v>
      </c>
      <c r="FC41" s="280">
        <v>0</v>
      </c>
      <c r="FD41" s="280">
        <v>0</v>
      </c>
      <c r="FE41" s="280">
        <v>0</v>
      </c>
      <c r="FF41" s="280">
        <v>0</v>
      </c>
      <c r="FG41" s="280">
        <v>0</v>
      </c>
    </row>
    <row r="42" spans="1:163" ht="12" customHeight="1">
      <c r="A42" s="282" t="s">
        <v>193</v>
      </c>
      <c r="B42" s="283" t="s">
        <v>583</v>
      </c>
      <c r="C42" s="282" t="s">
        <v>630</v>
      </c>
      <c r="D42" s="280">
        <f t="shared" si="6"/>
        <v>294</v>
      </c>
      <c r="E42" s="280">
        <f t="shared" si="7"/>
        <v>116</v>
      </c>
      <c r="F42" s="280">
        <f t="shared" si="8"/>
        <v>1</v>
      </c>
      <c r="G42" s="280">
        <f t="shared" si="9"/>
        <v>3</v>
      </c>
      <c r="H42" s="280">
        <f t="shared" si="10"/>
        <v>57</v>
      </c>
      <c r="I42" s="280">
        <f t="shared" si="11"/>
        <v>98</v>
      </c>
      <c r="J42" s="280">
        <f t="shared" si="12"/>
        <v>7</v>
      </c>
      <c r="K42" s="280">
        <f t="shared" si="13"/>
        <v>1</v>
      </c>
      <c r="L42" s="280">
        <f t="shared" si="14"/>
        <v>5</v>
      </c>
      <c r="M42" s="280">
        <f t="shared" si="15"/>
        <v>6</v>
      </c>
      <c r="N42" s="280">
        <f t="shared" si="16"/>
        <v>0</v>
      </c>
      <c r="O42" s="280">
        <f t="shared" si="17"/>
        <v>0</v>
      </c>
      <c r="P42" s="280">
        <f t="shared" si="18"/>
        <v>0</v>
      </c>
      <c r="Q42" s="280">
        <f t="shared" si="19"/>
        <v>0</v>
      </c>
      <c r="R42" s="280">
        <f t="shared" si="20"/>
        <v>0</v>
      </c>
      <c r="S42" s="280">
        <f t="shared" si="21"/>
        <v>0</v>
      </c>
      <c r="T42" s="280">
        <f t="shared" si="22"/>
        <v>0</v>
      </c>
      <c r="U42" s="280">
        <f t="shared" si="23"/>
        <v>0</v>
      </c>
      <c r="V42" s="280">
        <f t="shared" si="24"/>
        <v>0</v>
      </c>
      <c r="W42" s="280">
        <f t="shared" si="25"/>
        <v>0</v>
      </c>
      <c r="X42" s="280">
        <f t="shared" si="26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0</v>
      </c>
      <c r="AK42" s="285" t="s">
        <v>643</v>
      </c>
      <c r="AL42" s="285" t="s">
        <v>643</v>
      </c>
      <c r="AM42" s="280">
        <v>0</v>
      </c>
      <c r="AN42" s="286" t="s">
        <v>643</v>
      </c>
      <c r="AO42" s="280">
        <v>0</v>
      </c>
      <c r="AP42" s="285" t="s">
        <v>643</v>
      </c>
      <c r="AQ42" s="280">
        <v>0</v>
      </c>
      <c r="AR42" s="280">
        <f t="shared" si="27"/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5" t="s">
        <v>643</v>
      </c>
      <c r="BE42" s="285" t="s">
        <v>643</v>
      </c>
      <c r="BF42" s="285" t="s">
        <v>643</v>
      </c>
      <c r="BG42" s="285" t="s">
        <v>643</v>
      </c>
      <c r="BH42" s="285" t="s">
        <v>643</v>
      </c>
      <c r="BI42" s="285" t="s">
        <v>643</v>
      </c>
      <c r="BJ42" s="285" t="s">
        <v>643</v>
      </c>
      <c r="BK42" s="280">
        <v>0</v>
      </c>
      <c r="BL42" s="280">
        <f t="shared" si="28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v>0</v>
      </c>
      <c r="BV42" s="280">
        <v>0</v>
      </c>
      <c r="BW42" s="280">
        <v>0</v>
      </c>
      <c r="BX42" s="285" t="s">
        <v>643</v>
      </c>
      <c r="BY42" s="285" t="s">
        <v>643</v>
      </c>
      <c r="BZ42" s="285" t="s">
        <v>643</v>
      </c>
      <c r="CA42" s="285" t="s">
        <v>643</v>
      </c>
      <c r="CB42" s="285" t="s">
        <v>643</v>
      </c>
      <c r="CC42" s="285" t="s">
        <v>643</v>
      </c>
      <c r="CD42" s="285" t="s">
        <v>643</v>
      </c>
      <c r="CE42" s="280">
        <v>0</v>
      </c>
      <c r="CF42" s="280">
        <f t="shared" si="29"/>
        <v>0</v>
      </c>
      <c r="CG42" s="280">
        <v>0</v>
      </c>
      <c r="CH42" s="280">
        <v>0</v>
      </c>
      <c r="CI42" s="280">
        <v>0</v>
      </c>
      <c r="CJ42" s="280"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5" t="s">
        <v>643</v>
      </c>
      <c r="CS42" s="285" t="s">
        <v>643</v>
      </c>
      <c r="CT42" s="285" t="s">
        <v>643</v>
      </c>
      <c r="CU42" s="285" t="s">
        <v>643</v>
      </c>
      <c r="CV42" s="285" t="s">
        <v>643</v>
      </c>
      <c r="CW42" s="285" t="s">
        <v>643</v>
      </c>
      <c r="CX42" s="285" t="s">
        <v>643</v>
      </c>
      <c r="CY42" s="280">
        <v>0</v>
      </c>
      <c r="CZ42" s="280">
        <f t="shared" si="30"/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v>0</v>
      </c>
      <c r="DG42" s="280">
        <v>0</v>
      </c>
      <c r="DH42" s="280">
        <v>0</v>
      </c>
      <c r="DI42" s="280">
        <v>0</v>
      </c>
      <c r="DJ42" s="280">
        <v>0</v>
      </c>
      <c r="DK42" s="280">
        <v>0</v>
      </c>
      <c r="DL42" s="285" t="s">
        <v>643</v>
      </c>
      <c r="DM42" s="285" t="s">
        <v>643</v>
      </c>
      <c r="DN42" s="280">
        <v>0</v>
      </c>
      <c r="DO42" s="285" t="s">
        <v>643</v>
      </c>
      <c r="DP42" s="285" t="s">
        <v>643</v>
      </c>
      <c r="DQ42" s="285" t="s">
        <v>643</v>
      </c>
      <c r="DR42" s="285" t="s">
        <v>643</v>
      </c>
      <c r="DS42" s="280">
        <v>0</v>
      </c>
      <c r="DT42" s="280">
        <f t="shared" si="31"/>
        <v>0</v>
      </c>
      <c r="DU42" s="280">
        <v>0</v>
      </c>
      <c r="DV42" s="280">
        <v>0</v>
      </c>
      <c r="DW42" s="280">
        <v>0</v>
      </c>
      <c r="DX42" s="280">
        <v>0</v>
      </c>
      <c r="DY42" s="280">
        <v>0</v>
      </c>
      <c r="DZ42" s="280">
        <v>0</v>
      </c>
      <c r="EA42" s="280">
        <v>0</v>
      </c>
      <c r="EB42" s="280">
        <v>0</v>
      </c>
      <c r="EC42" s="280">
        <v>0</v>
      </c>
      <c r="ED42" s="280">
        <v>0</v>
      </c>
      <c r="EE42" s="280">
        <v>0</v>
      </c>
      <c r="EF42" s="285" t="s">
        <v>643</v>
      </c>
      <c r="EG42" s="280">
        <v>0</v>
      </c>
      <c r="EH42" s="280">
        <v>0</v>
      </c>
      <c r="EI42" s="285" t="s">
        <v>643</v>
      </c>
      <c r="EJ42" s="285" t="s">
        <v>643</v>
      </c>
      <c r="EK42" s="285" t="s">
        <v>643</v>
      </c>
      <c r="EL42" s="280">
        <v>0</v>
      </c>
      <c r="EM42" s="280">
        <v>0</v>
      </c>
      <c r="EN42" s="280">
        <f t="shared" si="32"/>
        <v>294</v>
      </c>
      <c r="EO42" s="280">
        <v>116</v>
      </c>
      <c r="EP42" s="280">
        <v>1</v>
      </c>
      <c r="EQ42" s="280">
        <v>3</v>
      </c>
      <c r="ER42" s="280">
        <v>57</v>
      </c>
      <c r="ES42" s="280">
        <v>98</v>
      </c>
      <c r="ET42" s="280">
        <v>7</v>
      </c>
      <c r="EU42" s="280">
        <v>1</v>
      </c>
      <c r="EV42" s="280">
        <v>5</v>
      </c>
      <c r="EW42" s="280">
        <v>6</v>
      </c>
      <c r="EX42" s="280">
        <v>0</v>
      </c>
      <c r="EY42" s="284">
        <v>0</v>
      </c>
      <c r="EZ42" s="285" t="s">
        <v>643</v>
      </c>
      <c r="FA42" s="285" t="s">
        <v>643</v>
      </c>
      <c r="FB42" s="286" t="s">
        <v>643</v>
      </c>
      <c r="FC42" s="280">
        <v>0</v>
      </c>
      <c r="FD42" s="280">
        <v>0</v>
      </c>
      <c r="FE42" s="280">
        <v>0</v>
      </c>
      <c r="FF42" s="280">
        <v>0</v>
      </c>
      <c r="FG42" s="280">
        <v>0</v>
      </c>
    </row>
    <row r="43" spans="1:163" ht="12" customHeight="1">
      <c r="A43" s="282" t="s">
        <v>193</v>
      </c>
      <c r="B43" s="283" t="s">
        <v>584</v>
      </c>
      <c r="C43" s="282" t="s">
        <v>631</v>
      </c>
      <c r="D43" s="280">
        <f t="shared" si="6"/>
        <v>674</v>
      </c>
      <c r="E43" s="280">
        <f t="shared" si="7"/>
        <v>0</v>
      </c>
      <c r="F43" s="280">
        <f t="shared" si="8"/>
        <v>0</v>
      </c>
      <c r="G43" s="280">
        <f t="shared" si="9"/>
        <v>0</v>
      </c>
      <c r="H43" s="280">
        <f t="shared" si="10"/>
        <v>0</v>
      </c>
      <c r="I43" s="280">
        <f t="shared" si="11"/>
        <v>0</v>
      </c>
      <c r="J43" s="280">
        <f t="shared" si="12"/>
        <v>0</v>
      </c>
      <c r="K43" s="280">
        <f t="shared" si="13"/>
        <v>0</v>
      </c>
      <c r="L43" s="280">
        <f t="shared" si="14"/>
        <v>0</v>
      </c>
      <c r="M43" s="280">
        <f t="shared" si="15"/>
        <v>0</v>
      </c>
      <c r="N43" s="280">
        <f t="shared" si="16"/>
        <v>0</v>
      </c>
      <c r="O43" s="280">
        <f t="shared" si="17"/>
        <v>0</v>
      </c>
      <c r="P43" s="280">
        <f t="shared" si="18"/>
        <v>0</v>
      </c>
      <c r="Q43" s="280">
        <f t="shared" si="19"/>
        <v>0</v>
      </c>
      <c r="R43" s="280">
        <f t="shared" si="20"/>
        <v>0</v>
      </c>
      <c r="S43" s="280">
        <f t="shared" si="21"/>
        <v>0</v>
      </c>
      <c r="T43" s="280">
        <f t="shared" si="22"/>
        <v>0</v>
      </c>
      <c r="U43" s="280">
        <f t="shared" si="23"/>
        <v>0</v>
      </c>
      <c r="V43" s="280">
        <f t="shared" si="24"/>
        <v>0</v>
      </c>
      <c r="W43" s="280">
        <f t="shared" si="25"/>
        <v>674</v>
      </c>
      <c r="X43" s="280">
        <f t="shared" si="26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>
        <v>0</v>
      </c>
      <c r="AK43" s="285" t="s">
        <v>643</v>
      </c>
      <c r="AL43" s="285" t="s">
        <v>643</v>
      </c>
      <c r="AM43" s="280">
        <v>0</v>
      </c>
      <c r="AN43" s="286" t="s">
        <v>643</v>
      </c>
      <c r="AO43" s="280">
        <v>0</v>
      </c>
      <c r="AP43" s="285" t="s">
        <v>643</v>
      </c>
      <c r="AQ43" s="280">
        <v>0</v>
      </c>
      <c r="AR43" s="280">
        <f t="shared" si="27"/>
        <v>0</v>
      </c>
      <c r="AS43" s="280">
        <v>0</v>
      </c>
      <c r="AT43" s="280">
        <v>0</v>
      </c>
      <c r="AU43" s="280">
        <v>0</v>
      </c>
      <c r="AV43" s="280">
        <v>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5" t="s">
        <v>643</v>
      </c>
      <c r="BE43" s="285" t="s">
        <v>643</v>
      </c>
      <c r="BF43" s="285" t="s">
        <v>643</v>
      </c>
      <c r="BG43" s="285" t="s">
        <v>643</v>
      </c>
      <c r="BH43" s="285" t="s">
        <v>643</v>
      </c>
      <c r="BI43" s="285" t="s">
        <v>643</v>
      </c>
      <c r="BJ43" s="285" t="s">
        <v>643</v>
      </c>
      <c r="BK43" s="280">
        <v>0</v>
      </c>
      <c r="BL43" s="280">
        <f t="shared" si="28"/>
        <v>674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v>0</v>
      </c>
      <c r="BV43" s="280">
        <v>0</v>
      </c>
      <c r="BW43" s="280">
        <v>0</v>
      </c>
      <c r="BX43" s="285" t="s">
        <v>643</v>
      </c>
      <c r="BY43" s="285" t="s">
        <v>643</v>
      </c>
      <c r="BZ43" s="285" t="s">
        <v>643</v>
      </c>
      <c r="CA43" s="285" t="s">
        <v>643</v>
      </c>
      <c r="CB43" s="285" t="s">
        <v>643</v>
      </c>
      <c r="CC43" s="285" t="s">
        <v>643</v>
      </c>
      <c r="CD43" s="285" t="s">
        <v>643</v>
      </c>
      <c r="CE43" s="280">
        <v>674</v>
      </c>
      <c r="CF43" s="280">
        <f t="shared" si="29"/>
        <v>0</v>
      </c>
      <c r="CG43" s="280">
        <v>0</v>
      </c>
      <c r="CH43" s="280">
        <v>0</v>
      </c>
      <c r="CI43" s="280">
        <v>0</v>
      </c>
      <c r="CJ43" s="280"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5" t="s">
        <v>643</v>
      </c>
      <c r="CS43" s="285" t="s">
        <v>643</v>
      </c>
      <c r="CT43" s="285" t="s">
        <v>643</v>
      </c>
      <c r="CU43" s="285" t="s">
        <v>643</v>
      </c>
      <c r="CV43" s="285" t="s">
        <v>643</v>
      </c>
      <c r="CW43" s="285" t="s">
        <v>643</v>
      </c>
      <c r="CX43" s="285" t="s">
        <v>643</v>
      </c>
      <c r="CY43" s="280">
        <v>0</v>
      </c>
      <c r="CZ43" s="280">
        <f t="shared" si="30"/>
        <v>0</v>
      </c>
      <c r="DA43" s="280">
        <v>0</v>
      </c>
      <c r="DB43" s="280">
        <v>0</v>
      </c>
      <c r="DC43" s="280">
        <v>0</v>
      </c>
      <c r="DD43" s="280">
        <v>0</v>
      </c>
      <c r="DE43" s="280">
        <v>0</v>
      </c>
      <c r="DF43" s="280">
        <v>0</v>
      </c>
      <c r="DG43" s="280">
        <v>0</v>
      </c>
      <c r="DH43" s="280">
        <v>0</v>
      </c>
      <c r="DI43" s="280">
        <v>0</v>
      </c>
      <c r="DJ43" s="280">
        <v>0</v>
      </c>
      <c r="DK43" s="280">
        <v>0</v>
      </c>
      <c r="DL43" s="285" t="s">
        <v>643</v>
      </c>
      <c r="DM43" s="285" t="s">
        <v>643</v>
      </c>
      <c r="DN43" s="280">
        <v>0</v>
      </c>
      <c r="DO43" s="285" t="s">
        <v>643</v>
      </c>
      <c r="DP43" s="285" t="s">
        <v>643</v>
      </c>
      <c r="DQ43" s="285" t="s">
        <v>643</v>
      </c>
      <c r="DR43" s="285" t="s">
        <v>643</v>
      </c>
      <c r="DS43" s="280">
        <v>0</v>
      </c>
      <c r="DT43" s="280">
        <f t="shared" si="31"/>
        <v>0</v>
      </c>
      <c r="DU43" s="280">
        <v>0</v>
      </c>
      <c r="DV43" s="280">
        <v>0</v>
      </c>
      <c r="DW43" s="280">
        <v>0</v>
      </c>
      <c r="DX43" s="280">
        <v>0</v>
      </c>
      <c r="DY43" s="280">
        <v>0</v>
      </c>
      <c r="DZ43" s="280">
        <v>0</v>
      </c>
      <c r="EA43" s="280">
        <v>0</v>
      </c>
      <c r="EB43" s="280">
        <v>0</v>
      </c>
      <c r="EC43" s="280">
        <v>0</v>
      </c>
      <c r="ED43" s="280">
        <v>0</v>
      </c>
      <c r="EE43" s="280">
        <v>0</v>
      </c>
      <c r="EF43" s="285" t="s">
        <v>643</v>
      </c>
      <c r="EG43" s="280">
        <v>0</v>
      </c>
      <c r="EH43" s="280">
        <v>0</v>
      </c>
      <c r="EI43" s="285" t="s">
        <v>643</v>
      </c>
      <c r="EJ43" s="285" t="s">
        <v>643</v>
      </c>
      <c r="EK43" s="285" t="s">
        <v>643</v>
      </c>
      <c r="EL43" s="280">
        <v>0</v>
      </c>
      <c r="EM43" s="280">
        <v>0</v>
      </c>
      <c r="EN43" s="280">
        <f t="shared" si="32"/>
        <v>0</v>
      </c>
      <c r="EO43" s="280">
        <v>0</v>
      </c>
      <c r="EP43" s="280">
        <v>0</v>
      </c>
      <c r="EQ43" s="280">
        <v>0</v>
      </c>
      <c r="ER43" s="280">
        <v>0</v>
      </c>
      <c r="ES43" s="280">
        <v>0</v>
      </c>
      <c r="ET43" s="280">
        <v>0</v>
      </c>
      <c r="EU43" s="280">
        <v>0</v>
      </c>
      <c r="EV43" s="280">
        <v>0</v>
      </c>
      <c r="EW43" s="280">
        <v>0</v>
      </c>
      <c r="EX43" s="280">
        <v>0</v>
      </c>
      <c r="EY43" s="284">
        <v>0</v>
      </c>
      <c r="EZ43" s="285" t="s">
        <v>643</v>
      </c>
      <c r="FA43" s="285" t="s">
        <v>643</v>
      </c>
      <c r="FB43" s="286" t="s">
        <v>643</v>
      </c>
      <c r="FC43" s="280">
        <v>0</v>
      </c>
      <c r="FD43" s="280">
        <v>0</v>
      </c>
      <c r="FE43" s="280">
        <v>0</v>
      </c>
      <c r="FF43" s="280">
        <v>0</v>
      </c>
      <c r="FG43" s="280">
        <v>0</v>
      </c>
    </row>
    <row r="44" spans="1:163" ht="12" customHeight="1">
      <c r="A44" s="282" t="s">
        <v>193</v>
      </c>
      <c r="B44" s="283" t="s">
        <v>585</v>
      </c>
      <c r="C44" s="282" t="s">
        <v>632</v>
      </c>
      <c r="D44" s="280">
        <f t="shared" si="6"/>
        <v>94</v>
      </c>
      <c r="E44" s="280">
        <f t="shared" si="7"/>
        <v>0</v>
      </c>
      <c r="F44" s="280">
        <f t="shared" si="8"/>
        <v>0</v>
      </c>
      <c r="G44" s="280">
        <f t="shared" si="9"/>
        <v>0</v>
      </c>
      <c r="H44" s="280">
        <f t="shared" si="10"/>
        <v>24</v>
      </c>
      <c r="I44" s="280">
        <f t="shared" si="11"/>
        <v>40</v>
      </c>
      <c r="J44" s="280">
        <f t="shared" si="12"/>
        <v>13</v>
      </c>
      <c r="K44" s="280">
        <f t="shared" si="13"/>
        <v>0</v>
      </c>
      <c r="L44" s="280">
        <f t="shared" si="14"/>
        <v>17</v>
      </c>
      <c r="M44" s="280">
        <f t="shared" si="15"/>
        <v>0</v>
      </c>
      <c r="N44" s="280">
        <f t="shared" si="16"/>
        <v>0</v>
      </c>
      <c r="O44" s="280">
        <f t="shared" si="17"/>
        <v>0</v>
      </c>
      <c r="P44" s="280">
        <f t="shared" si="18"/>
        <v>0</v>
      </c>
      <c r="Q44" s="280">
        <f t="shared" si="19"/>
        <v>0</v>
      </c>
      <c r="R44" s="280">
        <f t="shared" si="20"/>
        <v>0</v>
      </c>
      <c r="S44" s="280">
        <f t="shared" si="21"/>
        <v>0</v>
      </c>
      <c r="T44" s="280">
        <f t="shared" si="22"/>
        <v>0</v>
      </c>
      <c r="U44" s="280">
        <f t="shared" si="23"/>
        <v>0</v>
      </c>
      <c r="V44" s="280">
        <f t="shared" si="24"/>
        <v>0</v>
      </c>
      <c r="W44" s="280">
        <f t="shared" si="25"/>
        <v>0</v>
      </c>
      <c r="X44" s="280">
        <f t="shared" si="26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0</v>
      </c>
      <c r="AK44" s="285" t="s">
        <v>643</v>
      </c>
      <c r="AL44" s="285" t="s">
        <v>643</v>
      </c>
      <c r="AM44" s="280">
        <v>0</v>
      </c>
      <c r="AN44" s="286" t="s">
        <v>643</v>
      </c>
      <c r="AO44" s="280">
        <v>0</v>
      </c>
      <c r="AP44" s="285" t="s">
        <v>643</v>
      </c>
      <c r="AQ44" s="280">
        <v>0</v>
      </c>
      <c r="AR44" s="280">
        <f t="shared" si="27"/>
        <v>0</v>
      </c>
      <c r="AS44" s="280">
        <v>0</v>
      </c>
      <c r="AT44" s="280">
        <v>0</v>
      </c>
      <c r="AU44" s="280">
        <v>0</v>
      </c>
      <c r="AV44" s="280">
        <v>0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5" t="s">
        <v>643</v>
      </c>
      <c r="BE44" s="285" t="s">
        <v>643</v>
      </c>
      <c r="BF44" s="285" t="s">
        <v>643</v>
      </c>
      <c r="BG44" s="285" t="s">
        <v>643</v>
      </c>
      <c r="BH44" s="285" t="s">
        <v>643</v>
      </c>
      <c r="BI44" s="285" t="s">
        <v>643</v>
      </c>
      <c r="BJ44" s="285" t="s">
        <v>643</v>
      </c>
      <c r="BK44" s="280">
        <v>0</v>
      </c>
      <c r="BL44" s="280">
        <f t="shared" si="28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v>0</v>
      </c>
      <c r="BV44" s="280">
        <v>0</v>
      </c>
      <c r="BW44" s="280">
        <v>0</v>
      </c>
      <c r="BX44" s="285" t="s">
        <v>643</v>
      </c>
      <c r="BY44" s="285" t="s">
        <v>643</v>
      </c>
      <c r="BZ44" s="285" t="s">
        <v>643</v>
      </c>
      <c r="CA44" s="285" t="s">
        <v>643</v>
      </c>
      <c r="CB44" s="285" t="s">
        <v>643</v>
      </c>
      <c r="CC44" s="285" t="s">
        <v>643</v>
      </c>
      <c r="CD44" s="285" t="s">
        <v>643</v>
      </c>
      <c r="CE44" s="280">
        <v>0</v>
      </c>
      <c r="CF44" s="280">
        <f t="shared" si="29"/>
        <v>0</v>
      </c>
      <c r="CG44" s="280">
        <v>0</v>
      </c>
      <c r="CH44" s="280">
        <v>0</v>
      </c>
      <c r="CI44" s="280">
        <v>0</v>
      </c>
      <c r="CJ44" s="280"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5" t="s">
        <v>643</v>
      </c>
      <c r="CS44" s="285" t="s">
        <v>643</v>
      </c>
      <c r="CT44" s="285" t="s">
        <v>643</v>
      </c>
      <c r="CU44" s="285" t="s">
        <v>643</v>
      </c>
      <c r="CV44" s="285" t="s">
        <v>643</v>
      </c>
      <c r="CW44" s="285" t="s">
        <v>643</v>
      </c>
      <c r="CX44" s="285" t="s">
        <v>643</v>
      </c>
      <c r="CY44" s="280">
        <v>0</v>
      </c>
      <c r="CZ44" s="280">
        <f t="shared" si="30"/>
        <v>0</v>
      </c>
      <c r="DA44" s="280">
        <v>0</v>
      </c>
      <c r="DB44" s="280">
        <v>0</v>
      </c>
      <c r="DC44" s="280">
        <v>0</v>
      </c>
      <c r="DD44" s="280">
        <v>0</v>
      </c>
      <c r="DE44" s="280">
        <v>0</v>
      </c>
      <c r="DF44" s="280">
        <v>0</v>
      </c>
      <c r="DG44" s="280">
        <v>0</v>
      </c>
      <c r="DH44" s="280">
        <v>0</v>
      </c>
      <c r="DI44" s="280">
        <v>0</v>
      </c>
      <c r="DJ44" s="280">
        <v>0</v>
      </c>
      <c r="DK44" s="280">
        <v>0</v>
      </c>
      <c r="DL44" s="285" t="s">
        <v>643</v>
      </c>
      <c r="DM44" s="285" t="s">
        <v>643</v>
      </c>
      <c r="DN44" s="280">
        <v>0</v>
      </c>
      <c r="DO44" s="285" t="s">
        <v>643</v>
      </c>
      <c r="DP44" s="285" t="s">
        <v>643</v>
      </c>
      <c r="DQ44" s="285" t="s">
        <v>643</v>
      </c>
      <c r="DR44" s="285" t="s">
        <v>643</v>
      </c>
      <c r="DS44" s="280">
        <v>0</v>
      </c>
      <c r="DT44" s="280">
        <f t="shared" si="31"/>
        <v>0</v>
      </c>
      <c r="DU44" s="280">
        <v>0</v>
      </c>
      <c r="DV44" s="280">
        <v>0</v>
      </c>
      <c r="DW44" s="280">
        <v>0</v>
      </c>
      <c r="DX44" s="280">
        <v>0</v>
      </c>
      <c r="DY44" s="280">
        <v>0</v>
      </c>
      <c r="DZ44" s="280">
        <v>0</v>
      </c>
      <c r="EA44" s="280">
        <v>0</v>
      </c>
      <c r="EB44" s="280">
        <v>0</v>
      </c>
      <c r="EC44" s="280">
        <v>0</v>
      </c>
      <c r="ED44" s="280">
        <v>0</v>
      </c>
      <c r="EE44" s="280">
        <v>0</v>
      </c>
      <c r="EF44" s="285" t="s">
        <v>643</v>
      </c>
      <c r="EG44" s="280">
        <v>0</v>
      </c>
      <c r="EH44" s="280">
        <v>0</v>
      </c>
      <c r="EI44" s="285" t="s">
        <v>643</v>
      </c>
      <c r="EJ44" s="285" t="s">
        <v>643</v>
      </c>
      <c r="EK44" s="285" t="s">
        <v>643</v>
      </c>
      <c r="EL44" s="280">
        <v>0</v>
      </c>
      <c r="EM44" s="280">
        <v>0</v>
      </c>
      <c r="EN44" s="280">
        <f t="shared" si="32"/>
        <v>94</v>
      </c>
      <c r="EO44" s="280">
        <v>0</v>
      </c>
      <c r="EP44" s="280">
        <v>0</v>
      </c>
      <c r="EQ44" s="280">
        <v>0</v>
      </c>
      <c r="ER44" s="280">
        <v>24</v>
      </c>
      <c r="ES44" s="280">
        <v>40</v>
      </c>
      <c r="ET44" s="280">
        <v>13</v>
      </c>
      <c r="EU44" s="280">
        <v>0</v>
      </c>
      <c r="EV44" s="280">
        <v>17</v>
      </c>
      <c r="EW44" s="280">
        <v>0</v>
      </c>
      <c r="EX44" s="280">
        <v>0</v>
      </c>
      <c r="EY44" s="284">
        <v>0</v>
      </c>
      <c r="EZ44" s="285" t="s">
        <v>643</v>
      </c>
      <c r="FA44" s="285" t="s">
        <v>643</v>
      </c>
      <c r="FB44" s="286" t="s">
        <v>643</v>
      </c>
      <c r="FC44" s="280">
        <v>0</v>
      </c>
      <c r="FD44" s="280">
        <v>0</v>
      </c>
      <c r="FE44" s="280">
        <v>0</v>
      </c>
      <c r="FF44" s="280">
        <v>0</v>
      </c>
      <c r="FG44" s="280">
        <v>0</v>
      </c>
    </row>
    <row r="45" spans="1:163" ht="12" customHeight="1">
      <c r="A45" s="282" t="s">
        <v>193</v>
      </c>
      <c r="B45" s="283" t="s">
        <v>586</v>
      </c>
      <c r="C45" s="282" t="s">
        <v>633</v>
      </c>
      <c r="D45" s="280">
        <f t="shared" si="6"/>
        <v>310</v>
      </c>
      <c r="E45" s="280">
        <f t="shared" si="7"/>
        <v>145</v>
      </c>
      <c r="F45" s="280">
        <f t="shared" si="8"/>
        <v>0</v>
      </c>
      <c r="G45" s="280">
        <f t="shared" si="9"/>
        <v>0</v>
      </c>
      <c r="H45" s="280">
        <f t="shared" si="10"/>
        <v>44</v>
      </c>
      <c r="I45" s="280">
        <f t="shared" si="11"/>
        <v>0</v>
      </c>
      <c r="J45" s="280">
        <f t="shared" si="12"/>
        <v>46</v>
      </c>
      <c r="K45" s="280">
        <f t="shared" si="13"/>
        <v>0</v>
      </c>
      <c r="L45" s="280">
        <f t="shared" si="14"/>
        <v>11</v>
      </c>
      <c r="M45" s="280">
        <f t="shared" si="15"/>
        <v>0</v>
      </c>
      <c r="N45" s="280">
        <f t="shared" si="16"/>
        <v>9</v>
      </c>
      <c r="O45" s="280">
        <f t="shared" si="17"/>
        <v>0</v>
      </c>
      <c r="P45" s="280">
        <f t="shared" si="18"/>
        <v>0</v>
      </c>
      <c r="Q45" s="280">
        <f t="shared" si="19"/>
        <v>0</v>
      </c>
      <c r="R45" s="280">
        <f t="shared" si="20"/>
        <v>0</v>
      </c>
      <c r="S45" s="280">
        <f t="shared" si="21"/>
        <v>55</v>
      </c>
      <c r="T45" s="280">
        <f t="shared" si="22"/>
        <v>0</v>
      </c>
      <c r="U45" s="280">
        <f t="shared" si="23"/>
        <v>0</v>
      </c>
      <c r="V45" s="280">
        <f t="shared" si="24"/>
        <v>0</v>
      </c>
      <c r="W45" s="280">
        <f t="shared" si="25"/>
        <v>0</v>
      </c>
      <c r="X45" s="280">
        <f t="shared" si="26"/>
        <v>55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v>0</v>
      </c>
      <c r="AJ45" s="280">
        <v>0</v>
      </c>
      <c r="AK45" s="285" t="s">
        <v>643</v>
      </c>
      <c r="AL45" s="285" t="s">
        <v>643</v>
      </c>
      <c r="AM45" s="280">
        <v>55</v>
      </c>
      <c r="AN45" s="286" t="s">
        <v>643</v>
      </c>
      <c r="AO45" s="280">
        <v>0</v>
      </c>
      <c r="AP45" s="285" t="s">
        <v>643</v>
      </c>
      <c r="AQ45" s="280">
        <v>0</v>
      </c>
      <c r="AR45" s="280">
        <f t="shared" si="27"/>
        <v>41</v>
      </c>
      <c r="AS45" s="280">
        <v>0</v>
      </c>
      <c r="AT45" s="280">
        <v>0</v>
      </c>
      <c r="AU45" s="280">
        <v>0</v>
      </c>
      <c r="AV45" s="280">
        <v>41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5" t="s">
        <v>643</v>
      </c>
      <c r="BE45" s="285" t="s">
        <v>643</v>
      </c>
      <c r="BF45" s="285" t="s">
        <v>643</v>
      </c>
      <c r="BG45" s="285" t="s">
        <v>643</v>
      </c>
      <c r="BH45" s="285" t="s">
        <v>643</v>
      </c>
      <c r="BI45" s="285" t="s">
        <v>643</v>
      </c>
      <c r="BJ45" s="285" t="s">
        <v>643</v>
      </c>
      <c r="BK45" s="280">
        <v>0</v>
      </c>
      <c r="BL45" s="280">
        <f t="shared" si="28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v>0</v>
      </c>
      <c r="BV45" s="280">
        <v>0</v>
      </c>
      <c r="BW45" s="280">
        <v>0</v>
      </c>
      <c r="BX45" s="285" t="s">
        <v>643</v>
      </c>
      <c r="BY45" s="285" t="s">
        <v>643</v>
      </c>
      <c r="BZ45" s="285" t="s">
        <v>643</v>
      </c>
      <c r="CA45" s="285" t="s">
        <v>643</v>
      </c>
      <c r="CB45" s="285" t="s">
        <v>643</v>
      </c>
      <c r="CC45" s="285" t="s">
        <v>643</v>
      </c>
      <c r="CD45" s="285" t="s">
        <v>643</v>
      </c>
      <c r="CE45" s="280">
        <v>0</v>
      </c>
      <c r="CF45" s="280">
        <f t="shared" si="29"/>
        <v>0</v>
      </c>
      <c r="CG45" s="280">
        <v>0</v>
      </c>
      <c r="CH45" s="280">
        <v>0</v>
      </c>
      <c r="CI45" s="280">
        <v>0</v>
      </c>
      <c r="CJ45" s="280"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5" t="s">
        <v>643</v>
      </c>
      <c r="CS45" s="285" t="s">
        <v>643</v>
      </c>
      <c r="CT45" s="285" t="s">
        <v>643</v>
      </c>
      <c r="CU45" s="285" t="s">
        <v>643</v>
      </c>
      <c r="CV45" s="285" t="s">
        <v>643</v>
      </c>
      <c r="CW45" s="285" t="s">
        <v>643</v>
      </c>
      <c r="CX45" s="285" t="s">
        <v>643</v>
      </c>
      <c r="CY45" s="280">
        <v>0</v>
      </c>
      <c r="CZ45" s="280">
        <f t="shared" si="30"/>
        <v>0</v>
      </c>
      <c r="DA45" s="280">
        <v>0</v>
      </c>
      <c r="DB45" s="280">
        <v>0</v>
      </c>
      <c r="DC45" s="280">
        <v>0</v>
      </c>
      <c r="DD45" s="280">
        <v>0</v>
      </c>
      <c r="DE45" s="280">
        <v>0</v>
      </c>
      <c r="DF45" s="280">
        <v>0</v>
      </c>
      <c r="DG45" s="280">
        <v>0</v>
      </c>
      <c r="DH45" s="280">
        <v>0</v>
      </c>
      <c r="DI45" s="280">
        <v>0</v>
      </c>
      <c r="DJ45" s="280">
        <v>0</v>
      </c>
      <c r="DK45" s="280">
        <v>0</v>
      </c>
      <c r="DL45" s="285" t="s">
        <v>643</v>
      </c>
      <c r="DM45" s="285" t="s">
        <v>643</v>
      </c>
      <c r="DN45" s="280">
        <v>0</v>
      </c>
      <c r="DO45" s="285" t="s">
        <v>643</v>
      </c>
      <c r="DP45" s="285" t="s">
        <v>643</v>
      </c>
      <c r="DQ45" s="285" t="s">
        <v>643</v>
      </c>
      <c r="DR45" s="285" t="s">
        <v>643</v>
      </c>
      <c r="DS45" s="280">
        <v>0</v>
      </c>
      <c r="DT45" s="280">
        <f t="shared" si="31"/>
        <v>0</v>
      </c>
      <c r="DU45" s="280">
        <v>0</v>
      </c>
      <c r="DV45" s="280">
        <v>0</v>
      </c>
      <c r="DW45" s="280">
        <v>0</v>
      </c>
      <c r="DX45" s="280">
        <v>0</v>
      </c>
      <c r="DY45" s="280">
        <v>0</v>
      </c>
      <c r="DZ45" s="280">
        <v>0</v>
      </c>
      <c r="EA45" s="280">
        <v>0</v>
      </c>
      <c r="EB45" s="280">
        <v>0</v>
      </c>
      <c r="EC45" s="280">
        <v>0</v>
      </c>
      <c r="ED45" s="280">
        <v>0</v>
      </c>
      <c r="EE45" s="280">
        <v>0</v>
      </c>
      <c r="EF45" s="285" t="s">
        <v>643</v>
      </c>
      <c r="EG45" s="280">
        <v>0</v>
      </c>
      <c r="EH45" s="280">
        <v>0</v>
      </c>
      <c r="EI45" s="285" t="s">
        <v>643</v>
      </c>
      <c r="EJ45" s="285" t="s">
        <v>643</v>
      </c>
      <c r="EK45" s="285" t="s">
        <v>643</v>
      </c>
      <c r="EL45" s="280">
        <v>0</v>
      </c>
      <c r="EM45" s="280">
        <v>0</v>
      </c>
      <c r="EN45" s="280">
        <f t="shared" si="32"/>
        <v>214</v>
      </c>
      <c r="EO45" s="280">
        <v>145</v>
      </c>
      <c r="EP45" s="280">
        <v>0</v>
      </c>
      <c r="EQ45" s="280">
        <v>0</v>
      </c>
      <c r="ER45" s="280">
        <v>3</v>
      </c>
      <c r="ES45" s="280">
        <v>0</v>
      </c>
      <c r="ET45" s="280">
        <v>46</v>
      </c>
      <c r="EU45" s="280">
        <v>0</v>
      </c>
      <c r="EV45" s="280">
        <v>11</v>
      </c>
      <c r="EW45" s="280">
        <v>0</v>
      </c>
      <c r="EX45" s="280">
        <v>9</v>
      </c>
      <c r="EY45" s="284">
        <v>0</v>
      </c>
      <c r="EZ45" s="285" t="s">
        <v>643</v>
      </c>
      <c r="FA45" s="285" t="s">
        <v>643</v>
      </c>
      <c r="FB45" s="286" t="s">
        <v>643</v>
      </c>
      <c r="FC45" s="280">
        <v>0</v>
      </c>
      <c r="FD45" s="280">
        <v>0</v>
      </c>
      <c r="FE45" s="280">
        <v>0</v>
      </c>
      <c r="FF45" s="280">
        <v>0</v>
      </c>
      <c r="FG45" s="280">
        <v>0</v>
      </c>
    </row>
    <row r="46" spans="1:163" ht="12" customHeight="1">
      <c r="A46" s="282" t="s">
        <v>193</v>
      </c>
      <c r="B46" s="283" t="s">
        <v>587</v>
      </c>
      <c r="C46" s="282" t="s">
        <v>634</v>
      </c>
      <c r="D46" s="280">
        <f t="shared" si="6"/>
        <v>97</v>
      </c>
      <c r="E46" s="280">
        <f t="shared" si="7"/>
        <v>1</v>
      </c>
      <c r="F46" s="280">
        <f t="shared" si="8"/>
        <v>0</v>
      </c>
      <c r="G46" s="280">
        <f t="shared" si="9"/>
        <v>0</v>
      </c>
      <c r="H46" s="280">
        <f t="shared" si="10"/>
        <v>37</v>
      </c>
      <c r="I46" s="280">
        <f t="shared" si="11"/>
        <v>0</v>
      </c>
      <c r="J46" s="280">
        <f t="shared" si="12"/>
        <v>0</v>
      </c>
      <c r="K46" s="280">
        <f t="shared" si="13"/>
        <v>0</v>
      </c>
      <c r="L46" s="280">
        <f t="shared" si="14"/>
        <v>0</v>
      </c>
      <c r="M46" s="280">
        <f t="shared" si="15"/>
        <v>0</v>
      </c>
      <c r="N46" s="280">
        <f t="shared" si="16"/>
        <v>0</v>
      </c>
      <c r="O46" s="280">
        <f t="shared" si="17"/>
        <v>0</v>
      </c>
      <c r="P46" s="280">
        <f t="shared" si="18"/>
        <v>0</v>
      </c>
      <c r="Q46" s="280">
        <f t="shared" si="19"/>
        <v>0</v>
      </c>
      <c r="R46" s="280">
        <f t="shared" si="20"/>
        <v>0</v>
      </c>
      <c r="S46" s="280">
        <f t="shared" si="21"/>
        <v>59</v>
      </c>
      <c r="T46" s="280">
        <f t="shared" si="22"/>
        <v>0</v>
      </c>
      <c r="U46" s="280">
        <f t="shared" si="23"/>
        <v>0</v>
      </c>
      <c r="V46" s="280">
        <f t="shared" si="24"/>
        <v>0</v>
      </c>
      <c r="W46" s="280">
        <f t="shared" si="25"/>
        <v>0</v>
      </c>
      <c r="X46" s="280">
        <f t="shared" si="26"/>
        <v>59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v>0</v>
      </c>
      <c r="AJ46" s="280">
        <v>0</v>
      </c>
      <c r="AK46" s="285" t="s">
        <v>643</v>
      </c>
      <c r="AL46" s="285" t="s">
        <v>643</v>
      </c>
      <c r="AM46" s="280">
        <v>59</v>
      </c>
      <c r="AN46" s="286" t="s">
        <v>643</v>
      </c>
      <c r="AO46" s="280">
        <v>0</v>
      </c>
      <c r="AP46" s="285" t="s">
        <v>643</v>
      </c>
      <c r="AQ46" s="280">
        <v>0</v>
      </c>
      <c r="AR46" s="280">
        <f t="shared" si="27"/>
        <v>37</v>
      </c>
      <c r="AS46" s="280">
        <v>0</v>
      </c>
      <c r="AT46" s="280">
        <v>0</v>
      </c>
      <c r="AU46" s="280">
        <v>0</v>
      </c>
      <c r="AV46" s="280">
        <v>37</v>
      </c>
      <c r="AW46" s="280">
        <v>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5" t="s">
        <v>643</v>
      </c>
      <c r="BE46" s="285" t="s">
        <v>643</v>
      </c>
      <c r="BF46" s="285" t="s">
        <v>643</v>
      </c>
      <c r="BG46" s="285" t="s">
        <v>643</v>
      </c>
      <c r="BH46" s="285" t="s">
        <v>643</v>
      </c>
      <c r="BI46" s="285" t="s">
        <v>643</v>
      </c>
      <c r="BJ46" s="285" t="s">
        <v>643</v>
      </c>
      <c r="BK46" s="280">
        <v>0</v>
      </c>
      <c r="BL46" s="280">
        <f t="shared" si="28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v>0</v>
      </c>
      <c r="BV46" s="280">
        <v>0</v>
      </c>
      <c r="BW46" s="280">
        <v>0</v>
      </c>
      <c r="BX46" s="285" t="s">
        <v>643</v>
      </c>
      <c r="BY46" s="285" t="s">
        <v>643</v>
      </c>
      <c r="BZ46" s="285" t="s">
        <v>643</v>
      </c>
      <c r="CA46" s="285" t="s">
        <v>643</v>
      </c>
      <c r="CB46" s="285" t="s">
        <v>643</v>
      </c>
      <c r="CC46" s="285" t="s">
        <v>643</v>
      </c>
      <c r="CD46" s="285" t="s">
        <v>643</v>
      </c>
      <c r="CE46" s="280">
        <v>0</v>
      </c>
      <c r="CF46" s="280">
        <f t="shared" si="29"/>
        <v>0</v>
      </c>
      <c r="CG46" s="280">
        <v>0</v>
      </c>
      <c r="CH46" s="280">
        <v>0</v>
      </c>
      <c r="CI46" s="280">
        <v>0</v>
      </c>
      <c r="CJ46" s="280"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5" t="s">
        <v>643</v>
      </c>
      <c r="CS46" s="285" t="s">
        <v>643</v>
      </c>
      <c r="CT46" s="285" t="s">
        <v>643</v>
      </c>
      <c r="CU46" s="285" t="s">
        <v>643</v>
      </c>
      <c r="CV46" s="285" t="s">
        <v>643</v>
      </c>
      <c r="CW46" s="285" t="s">
        <v>643</v>
      </c>
      <c r="CX46" s="285" t="s">
        <v>643</v>
      </c>
      <c r="CY46" s="280">
        <v>0</v>
      </c>
      <c r="CZ46" s="280">
        <f t="shared" si="30"/>
        <v>0</v>
      </c>
      <c r="DA46" s="280">
        <v>0</v>
      </c>
      <c r="DB46" s="280">
        <v>0</v>
      </c>
      <c r="DC46" s="280">
        <v>0</v>
      </c>
      <c r="DD46" s="280">
        <v>0</v>
      </c>
      <c r="DE46" s="280">
        <v>0</v>
      </c>
      <c r="DF46" s="280">
        <v>0</v>
      </c>
      <c r="DG46" s="280">
        <v>0</v>
      </c>
      <c r="DH46" s="280">
        <v>0</v>
      </c>
      <c r="DI46" s="280">
        <v>0</v>
      </c>
      <c r="DJ46" s="280">
        <v>0</v>
      </c>
      <c r="DK46" s="280">
        <v>0</v>
      </c>
      <c r="DL46" s="285" t="s">
        <v>643</v>
      </c>
      <c r="DM46" s="285" t="s">
        <v>643</v>
      </c>
      <c r="DN46" s="280">
        <v>0</v>
      </c>
      <c r="DO46" s="285" t="s">
        <v>643</v>
      </c>
      <c r="DP46" s="285" t="s">
        <v>643</v>
      </c>
      <c r="DQ46" s="285" t="s">
        <v>643</v>
      </c>
      <c r="DR46" s="285" t="s">
        <v>643</v>
      </c>
      <c r="DS46" s="280">
        <v>0</v>
      </c>
      <c r="DT46" s="280">
        <f t="shared" si="31"/>
        <v>0</v>
      </c>
      <c r="DU46" s="280">
        <v>0</v>
      </c>
      <c r="DV46" s="280">
        <v>0</v>
      </c>
      <c r="DW46" s="280">
        <v>0</v>
      </c>
      <c r="DX46" s="280">
        <v>0</v>
      </c>
      <c r="DY46" s="280">
        <v>0</v>
      </c>
      <c r="DZ46" s="280">
        <v>0</v>
      </c>
      <c r="EA46" s="280">
        <v>0</v>
      </c>
      <c r="EB46" s="280">
        <v>0</v>
      </c>
      <c r="EC46" s="280">
        <v>0</v>
      </c>
      <c r="ED46" s="280">
        <v>0</v>
      </c>
      <c r="EE46" s="280">
        <v>0</v>
      </c>
      <c r="EF46" s="285" t="s">
        <v>643</v>
      </c>
      <c r="EG46" s="280">
        <v>0</v>
      </c>
      <c r="EH46" s="280">
        <v>0</v>
      </c>
      <c r="EI46" s="285" t="s">
        <v>643</v>
      </c>
      <c r="EJ46" s="285" t="s">
        <v>643</v>
      </c>
      <c r="EK46" s="285" t="s">
        <v>643</v>
      </c>
      <c r="EL46" s="280">
        <v>0</v>
      </c>
      <c r="EM46" s="280">
        <v>0</v>
      </c>
      <c r="EN46" s="280">
        <f t="shared" si="32"/>
        <v>1</v>
      </c>
      <c r="EO46" s="280">
        <v>1</v>
      </c>
      <c r="EP46" s="280">
        <v>0</v>
      </c>
      <c r="EQ46" s="280">
        <v>0</v>
      </c>
      <c r="ER46" s="280">
        <v>0</v>
      </c>
      <c r="ES46" s="280">
        <v>0</v>
      </c>
      <c r="ET46" s="280">
        <v>0</v>
      </c>
      <c r="EU46" s="280">
        <v>0</v>
      </c>
      <c r="EV46" s="280">
        <v>0</v>
      </c>
      <c r="EW46" s="280">
        <v>0</v>
      </c>
      <c r="EX46" s="280">
        <v>0</v>
      </c>
      <c r="EY46" s="284">
        <v>0</v>
      </c>
      <c r="EZ46" s="285" t="s">
        <v>643</v>
      </c>
      <c r="FA46" s="285" t="s">
        <v>643</v>
      </c>
      <c r="FB46" s="286" t="s">
        <v>643</v>
      </c>
      <c r="FC46" s="280">
        <v>0</v>
      </c>
      <c r="FD46" s="280">
        <v>0</v>
      </c>
      <c r="FE46" s="280">
        <v>0</v>
      </c>
      <c r="FF46" s="280">
        <v>0</v>
      </c>
      <c r="FG46" s="280">
        <v>0</v>
      </c>
    </row>
    <row r="47" spans="1:163" ht="12" customHeight="1">
      <c r="A47" s="282" t="s">
        <v>193</v>
      </c>
      <c r="B47" s="283" t="s">
        <v>588</v>
      </c>
      <c r="C47" s="282" t="s">
        <v>635</v>
      </c>
      <c r="D47" s="280">
        <f t="shared" si="6"/>
        <v>261</v>
      </c>
      <c r="E47" s="280">
        <f t="shared" si="7"/>
        <v>162</v>
      </c>
      <c r="F47" s="280">
        <f t="shared" si="8"/>
        <v>0</v>
      </c>
      <c r="G47" s="280">
        <f t="shared" si="9"/>
        <v>0</v>
      </c>
      <c r="H47" s="280">
        <f t="shared" si="10"/>
        <v>25</v>
      </c>
      <c r="I47" s="280">
        <f t="shared" si="11"/>
        <v>32</v>
      </c>
      <c r="J47" s="280">
        <f t="shared" si="12"/>
        <v>7</v>
      </c>
      <c r="K47" s="280">
        <f t="shared" si="13"/>
        <v>0</v>
      </c>
      <c r="L47" s="280">
        <f t="shared" si="14"/>
        <v>1</v>
      </c>
      <c r="M47" s="280">
        <f t="shared" si="15"/>
        <v>17</v>
      </c>
      <c r="N47" s="280">
        <f t="shared" si="16"/>
        <v>0</v>
      </c>
      <c r="O47" s="280">
        <f t="shared" si="17"/>
        <v>0</v>
      </c>
      <c r="P47" s="280">
        <f t="shared" si="18"/>
        <v>0</v>
      </c>
      <c r="Q47" s="280">
        <f t="shared" si="19"/>
        <v>0</v>
      </c>
      <c r="R47" s="280">
        <f t="shared" si="20"/>
        <v>0</v>
      </c>
      <c r="S47" s="280">
        <f t="shared" si="21"/>
        <v>0</v>
      </c>
      <c r="T47" s="280">
        <f t="shared" si="22"/>
        <v>0</v>
      </c>
      <c r="U47" s="280">
        <f t="shared" si="23"/>
        <v>17</v>
      </c>
      <c r="V47" s="280">
        <f t="shared" si="24"/>
        <v>0</v>
      </c>
      <c r="W47" s="280">
        <f t="shared" si="25"/>
        <v>0</v>
      </c>
      <c r="X47" s="280">
        <f t="shared" si="26"/>
        <v>17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v>0</v>
      </c>
      <c r="AG47" s="280">
        <v>0</v>
      </c>
      <c r="AH47" s="280">
        <v>0</v>
      </c>
      <c r="AI47" s="280">
        <v>0</v>
      </c>
      <c r="AJ47" s="280">
        <v>0</v>
      </c>
      <c r="AK47" s="285" t="s">
        <v>643</v>
      </c>
      <c r="AL47" s="285" t="s">
        <v>643</v>
      </c>
      <c r="AM47" s="280">
        <v>0</v>
      </c>
      <c r="AN47" s="286" t="s">
        <v>643</v>
      </c>
      <c r="AO47" s="280">
        <v>17</v>
      </c>
      <c r="AP47" s="285" t="s">
        <v>643</v>
      </c>
      <c r="AQ47" s="280">
        <v>0</v>
      </c>
      <c r="AR47" s="280">
        <f t="shared" si="27"/>
        <v>15</v>
      </c>
      <c r="AS47" s="280">
        <v>0</v>
      </c>
      <c r="AT47" s="280">
        <v>0</v>
      </c>
      <c r="AU47" s="280">
        <v>0</v>
      </c>
      <c r="AV47" s="280">
        <v>15</v>
      </c>
      <c r="AW47" s="280">
        <v>0</v>
      </c>
      <c r="AX47" s="280">
        <v>0</v>
      </c>
      <c r="AY47" s="280">
        <v>0</v>
      </c>
      <c r="AZ47" s="280">
        <v>0</v>
      </c>
      <c r="BA47" s="280">
        <v>0</v>
      </c>
      <c r="BB47" s="280">
        <v>0</v>
      </c>
      <c r="BC47" s="280">
        <v>0</v>
      </c>
      <c r="BD47" s="285" t="s">
        <v>643</v>
      </c>
      <c r="BE47" s="285" t="s">
        <v>643</v>
      </c>
      <c r="BF47" s="285" t="s">
        <v>643</v>
      </c>
      <c r="BG47" s="285" t="s">
        <v>643</v>
      </c>
      <c r="BH47" s="285" t="s">
        <v>643</v>
      </c>
      <c r="BI47" s="285" t="s">
        <v>643</v>
      </c>
      <c r="BJ47" s="285" t="s">
        <v>643</v>
      </c>
      <c r="BK47" s="280">
        <v>0</v>
      </c>
      <c r="BL47" s="280">
        <f t="shared" si="28"/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v>0</v>
      </c>
      <c r="BV47" s="280">
        <v>0</v>
      </c>
      <c r="BW47" s="280">
        <v>0</v>
      </c>
      <c r="BX47" s="285" t="s">
        <v>643</v>
      </c>
      <c r="BY47" s="285" t="s">
        <v>643</v>
      </c>
      <c r="BZ47" s="285" t="s">
        <v>643</v>
      </c>
      <c r="CA47" s="285" t="s">
        <v>643</v>
      </c>
      <c r="CB47" s="285" t="s">
        <v>643</v>
      </c>
      <c r="CC47" s="285" t="s">
        <v>643</v>
      </c>
      <c r="CD47" s="285" t="s">
        <v>643</v>
      </c>
      <c r="CE47" s="280">
        <v>0</v>
      </c>
      <c r="CF47" s="280">
        <f t="shared" si="29"/>
        <v>0</v>
      </c>
      <c r="CG47" s="280">
        <v>0</v>
      </c>
      <c r="CH47" s="280">
        <v>0</v>
      </c>
      <c r="CI47" s="280">
        <v>0</v>
      </c>
      <c r="CJ47" s="280"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v>0</v>
      </c>
      <c r="CR47" s="285" t="s">
        <v>643</v>
      </c>
      <c r="CS47" s="285" t="s">
        <v>643</v>
      </c>
      <c r="CT47" s="285" t="s">
        <v>643</v>
      </c>
      <c r="CU47" s="285" t="s">
        <v>643</v>
      </c>
      <c r="CV47" s="285" t="s">
        <v>643</v>
      </c>
      <c r="CW47" s="285" t="s">
        <v>643</v>
      </c>
      <c r="CX47" s="285" t="s">
        <v>643</v>
      </c>
      <c r="CY47" s="280">
        <v>0</v>
      </c>
      <c r="CZ47" s="280">
        <f t="shared" si="30"/>
        <v>0</v>
      </c>
      <c r="DA47" s="280">
        <v>0</v>
      </c>
      <c r="DB47" s="280">
        <v>0</v>
      </c>
      <c r="DC47" s="280">
        <v>0</v>
      </c>
      <c r="DD47" s="280">
        <v>0</v>
      </c>
      <c r="DE47" s="280">
        <v>0</v>
      </c>
      <c r="DF47" s="280">
        <v>0</v>
      </c>
      <c r="DG47" s="280">
        <v>0</v>
      </c>
      <c r="DH47" s="280">
        <v>0</v>
      </c>
      <c r="DI47" s="280">
        <v>0</v>
      </c>
      <c r="DJ47" s="280">
        <v>0</v>
      </c>
      <c r="DK47" s="280">
        <v>0</v>
      </c>
      <c r="DL47" s="285" t="s">
        <v>643</v>
      </c>
      <c r="DM47" s="285" t="s">
        <v>643</v>
      </c>
      <c r="DN47" s="280">
        <v>0</v>
      </c>
      <c r="DO47" s="285" t="s">
        <v>643</v>
      </c>
      <c r="DP47" s="285" t="s">
        <v>643</v>
      </c>
      <c r="DQ47" s="285" t="s">
        <v>643</v>
      </c>
      <c r="DR47" s="285" t="s">
        <v>643</v>
      </c>
      <c r="DS47" s="280">
        <v>0</v>
      </c>
      <c r="DT47" s="280">
        <f t="shared" si="31"/>
        <v>0</v>
      </c>
      <c r="DU47" s="280">
        <v>0</v>
      </c>
      <c r="DV47" s="280">
        <v>0</v>
      </c>
      <c r="DW47" s="280">
        <v>0</v>
      </c>
      <c r="DX47" s="280">
        <v>0</v>
      </c>
      <c r="DY47" s="280">
        <v>0</v>
      </c>
      <c r="DZ47" s="280">
        <v>0</v>
      </c>
      <c r="EA47" s="280">
        <v>0</v>
      </c>
      <c r="EB47" s="280">
        <v>0</v>
      </c>
      <c r="EC47" s="280">
        <v>0</v>
      </c>
      <c r="ED47" s="280">
        <v>0</v>
      </c>
      <c r="EE47" s="280">
        <v>0</v>
      </c>
      <c r="EF47" s="285" t="s">
        <v>643</v>
      </c>
      <c r="EG47" s="280">
        <v>0</v>
      </c>
      <c r="EH47" s="280">
        <v>0</v>
      </c>
      <c r="EI47" s="285" t="s">
        <v>643</v>
      </c>
      <c r="EJ47" s="285" t="s">
        <v>643</v>
      </c>
      <c r="EK47" s="285" t="s">
        <v>643</v>
      </c>
      <c r="EL47" s="280">
        <v>0</v>
      </c>
      <c r="EM47" s="280">
        <v>0</v>
      </c>
      <c r="EN47" s="280">
        <f t="shared" si="32"/>
        <v>229</v>
      </c>
      <c r="EO47" s="280">
        <v>162</v>
      </c>
      <c r="EP47" s="280">
        <v>0</v>
      </c>
      <c r="EQ47" s="280">
        <v>0</v>
      </c>
      <c r="ER47" s="280">
        <v>10</v>
      </c>
      <c r="ES47" s="280">
        <v>32</v>
      </c>
      <c r="ET47" s="280">
        <v>7</v>
      </c>
      <c r="EU47" s="280">
        <v>0</v>
      </c>
      <c r="EV47" s="280">
        <v>1</v>
      </c>
      <c r="EW47" s="280">
        <v>17</v>
      </c>
      <c r="EX47" s="280">
        <v>0</v>
      </c>
      <c r="EY47" s="284">
        <v>0</v>
      </c>
      <c r="EZ47" s="285" t="s">
        <v>643</v>
      </c>
      <c r="FA47" s="285" t="s">
        <v>643</v>
      </c>
      <c r="FB47" s="286" t="s">
        <v>643</v>
      </c>
      <c r="FC47" s="280">
        <v>0</v>
      </c>
      <c r="FD47" s="280">
        <v>0</v>
      </c>
      <c r="FE47" s="280">
        <v>0</v>
      </c>
      <c r="FF47" s="280">
        <v>0</v>
      </c>
      <c r="FG47" s="280">
        <v>0</v>
      </c>
    </row>
    <row r="48" spans="1:163" ht="12" customHeight="1">
      <c r="A48" s="282" t="s">
        <v>193</v>
      </c>
      <c r="B48" s="283" t="s">
        <v>589</v>
      </c>
      <c r="C48" s="282" t="s">
        <v>636</v>
      </c>
      <c r="D48" s="280">
        <f t="shared" si="6"/>
        <v>100</v>
      </c>
      <c r="E48" s="280">
        <f t="shared" si="7"/>
        <v>56</v>
      </c>
      <c r="F48" s="280">
        <f t="shared" si="8"/>
        <v>0</v>
      </c>
      <c r="G48" s="280">
        <f t="shared" si="9"/>
        <v>0</v>
      </c>
      <c r="H48" s="280">
        <f t="shared" si="10"/>
        <v>16</v>
      </c>
      <c r="I48" s="280">
        <f t="shared" si="11"/>
        <v>12</v>
      </c>
      <c r="J48" s="280">
        <f t="shared" si="12"/>
        <v>3</v>
      </c>
      <c r="K48" s="280">
        <f t="shared" si="13"/>
        <v>0</v>
      </c>
      <c r="L48" s="280">
        <f t="shared" si="14"/>
        <v>0</v>
      </c>
      <c r="M48" s="280">
        <f t="shared" si="15"/>
        <v>5</v>
      </c>
      <c r="N48" s="280">
        <f t="shared" si="16"/>
        <v>0</v>
      </c>
      <c r="O48" s="280">
        <f t="shared" si="17"/>
        <v>0</v>
      </c>
      <c r="P48" s="280">
        <f t="shared" si="18"/>
        <v>0</v>
      </c>
      <c r="Q48" s="280">
        <f t="shared" si="19"/>
        <v>0</v>
      </c>
      <c r="R48" s="280">
        <f t="shared" si="20"/>
        <v>0</v>
      </c>
      <c r="S48" s="280">
        <f t="shared" si="21"/>
        <v>8</v>
      </c>
      <c r="T48" s="280">
        <f t="shared" si="22"/>
        <v>0</v>
      </c>
      <c r="U48" s="280">
        <f t="shared" si="23"/>
        <v>0</v>
      </c>
      <c r="V48" s="280">
        <f t="shared" si="24"/>
        <v>0</v>
      </c>
      <c r="W48" s="280">
        <f t="shared" si="25"/>
        <v>0</v>
      </c>
      <c r="X48" s="280">
        <f t="shared" si="26"/>
        <v>8</v>
      </c>
      <c r="Y48" s="280">
        <v>0</v>
      </c>
      <c r="Z48" s="280">
        <v>0</v>
      </c>
      <c r="AA48" s="280">
        <v>0</v>
      </c>
      <c r="AB48" s="280">
        <v>0</v>
      </c>
      <c r="AC48" s="280">
        <v>0</v>
      </c>
      <c r="AD48" s="280">
        <v>0</v>
      </c>
      <c r="AE48" s="280">
        <v>0</v>
      </c>
      <c r="AF48" s="280">
        <v>0</v>
      </c>
      <c r="AG48" s="280">
        <v>0</v>
      </c>
      <c r="AH48" s="280">
        <v>0</v>
      </c>
      <c r="AI48" s="280">
        <v>0</v>
      </c>
      <c r="AJ48" s="280">
        <v>0</v>
      </c>
      <c r="AK48" s="285" t="s">
        <v>643</v>
      </c>
      <c r="AL48" s="285" t="s">
        <v>643</v>
      </c>
      <c r="AM48" s="280">
        <v>8</v>
      </c>
      <c r="AN48" s="286" t="s">
        <v>643</v>
      </c>
      <c r="AO48" s="280">
        <v>0</v>
      </c>
      <c r="AP48" s="285" t="s">
        <v>643</v>
      </c>
      <c r="AQ48" s="280">
        <v>0</v>
      </c>
      <c r="AR48" s="280">
        <f t="shared" si="27"/>
        <v>11</v>
      </c>
      <c r="AS48" s="280">
        <v>0</v>
      </c>
      <c r="AT48" s="280">
        <v>0</v>
      </c>
      <c r="AU48" s="280">
        <v>0</v>
      </c>
      <c r="AV48" s="280">
        <v>11</v>
      </c>
      <c r="AW48" s="280">
        <v>0</v>
      </c>
      <c r="AX48" s="280">
        <v>0</v>
      </c>
      <c r="AY48" s="280">
        <v>0</v>
      </c>
      <c r="AZ48" s="280">
        <v>0</v>
      </c>
      <c r="BA48" s="280">
        <v>0</v>
      </c>
      <c r="BB48" s="280">
        <v>0</v>
      </c>
      <c r="BC48" s="280">
        <v>0</v>
      </c>
      <c r="BD48" s="285" t="s">
        <v>643</v>
      </c>
      <c r="BE48" s="285" t="s">
        <v>643</v>
      </c>
      <c r="BF48" s="285" t="s">
        <v>643</v>
      </c>
      <c r="BG48" s="285" t="s">
        <v>643</v>
      </c>
      <c r="BH48" s="285" t="s">
        <v>643</v>
      </c>
      <c r="BI48" s="285" t="s">
        <v>643</v>
      </c>
      <c r="BJ48" s="285" t="s">
        <v>643</v>
      </c>
      <c r="BK48" s="280">
        <v>0</v>
      </c>
      <c r="BL48" s="280">
        <f t="shared" si="28"/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v>0</v>
      </c>
      <c r="BU48" s="280">
        <v>0</v>
      </c>
      <c r="BV48" s="280">
        <v>0</v>
      </c>
      <c r="BW48" s="280">
        <v>0</v>
      </c>
      <c r="BX48" s="285" t="s">
        <v>643</v>
      </c>
      <c r="BY48" s="285" t="s">
        <v>643</v>
      </c>
      <c r="BZ48" s="285" t="s">
        <v>643</v>
      </c>
      <c r="CA48" s="285" t="s">
        <v>643</v>
      </c>
      <c r="CB48" s="285" t="s">
        <v>643</v>
      </c>
      <c r="CC48" s="285" t="s">
        <v>643</v>
      </c>
      <c r="CD48" s="285" t="s">
        <v>643</v>
      </c>
      <c r="CE48" s="280">
        <v>0</v>
      </c>
      <c r="CF48" s="280">
        <f t="shared" si="29"/>
        <v>0</v>
      </c>
      <c r="CG48" s="280">
        <v>0</v>
      </c>
      <c r="CH48" s="280">
        <v>0</v>
      </c>
      <c r="CI48" s="280">
        <v>0</v>
      </c>
      <c r="CJ48" s="280"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v>0</v>
      </c>
      <c r="CR48" s="285" t="s">
        <v>643</v>
      </c>
      <c r="CS48" s="285" t="s">
        <v>643</v>
      </c>
      <c r="CT48" s="285" t="s">
        <v>643</v>
      </c>
      <c r="CU48" s="285" t="s">
        <v>643</v>
      </c>
      <c r="CV48" s="285" t="s">
        <v>643</v>
      </c>
      <c r="CW48" s="285" t="s">
        <v>643</v>
      </c>
      <c r="CX48" s="285" t="s">
        <v>643</v>
      </c>
      <c r="CY48" s="280">
        <v>0</v>
      </c>
      <c r="CZ48" s="280">
        <f t="shared" si="30"/>
        <v>0</v>
      </c>
      <c r="DA48" s="280">
        <v>0</v>
      </c>
      <c r="DB48" s="280">
        <v>0</v>
      </c>
      <c r="DC48" s="280">
        <v>0</v>
      </c>
      <c r="DD48" s="280">
        <v>0</v>
      </c>
      <c r="DE48" s="280">
        <v>0</v>
      </c>
      <c r="DF48" s="280">
        <v>0</v>
      </c>
      <c r="DG48" s="280">
        <v>0</v>
      </c>
      <c r="DH48" s="280">
        <v>0</v>
      </c>
      <c r="DI48" s="280">
        <v>0</v>
      </c>
      <c r="DJ48" s="280">
        <v>0</v>
      </c>
      <c r="DK48" s="280">
        <v>0</v>
      </c>
      <c r="DL48" s="285" t="s">
        <v>643</v>
      </c>
      <c r="DM48" s="285" t="s">
        <v>643</v>
      </c>
      <c r="DN48" s="280">
        <v>0</v>
      </c>
      <c r="DO48" s="285" t="s">
        <v>643</v>
      </c>
      <c r="DP48" s="285" t="s">
        <v>643</v>
      </c>
      <c r="DQ48" s="285" t="s">
        <v>643</v>
      </c>
      <c r="DR48" s="285" t="s">
        <v>643</v>
      </c>
      <c r="DS48" s="280">
        <v>0</v>
      </c>
      <c r="DT48" s="280">
        <f t="shared" si="31"/>
        <v>0</v>
      </c>
      <c r="DU48" s="280">
        <v>0</v>
      </c>
      <c r="DV48" s="280">
        <v>0</v>
      </c>
      <c r="DW48" s="280">
        <v>0</v>
      </c>
      <c r="DX48" s="280">
        <v>0</v>
      </c>
      <c r="DY48" s="280">
        <v>0</v>
      </c>
      <c r="DZ48" s="280">
        <v>0</v>
      </c>
      <c r="EA48" s="280">
        <v>0</v>
      </c>
      <c r="EB48" s="280">
        <v>0</v>
      </c>
      <c r="EC48" s="280">
        <v>0</v>
      </c>
      <c r="ED48" s="280">
        <v>0</v>
      </c>
      <c r="EE48" s="280">
        <v>0</v>
      </c>
      <c r="EF48" s="285" t="s">
        <v>643</v>
      </c>
      <c r="EG48" s="280">
        <v>0</v>
      </c>
      <c r="EH48" s="280">
        <v>0</v>
      </c>
      <c r="EI48" s="285" t="s">
        <v>643</v>
      </c>
      <c r="EJ48" s="285" t="s">
        <v>643</v>
      </c>
      <c r="EK48" s="285" t="s">
        <v>643</v>
      </c>
      <c r="EL48" s="280">
        <v>0</v>
      </c>
      <c r="EM48" s="280">
        <v>0</v>
      </c>
      <c r="EN48" s="280">
        <f t="shared" si="32"/>
        <v>81</v>
      </c>
      <c r="EO48" s="280">
        <v>56</v>
      </c>
      <c r="EP48" s="280">
        <v>0</v>
      </c>
      <c r="EQ48" s="280">
        <v>0</v>
      </c>
      <c r="ER48" s="280">
        <v>5</v>
      </c>
      <c r="ES48" s="280">
        <v>12</v>
      </c>
      <c r="ET48" s="280">
        <v>3</v>
      </c>
      <c r="EU48" s="280">
        <v>0</v>
      </c>
      <c r="EV48" s="280">
        <v>0</v>
      </c>
      <c r="EW48" s="280">
        <v>5</v>
      </c>
      <c r="EX48" s="280">
        <v>0</v>
      </c>
      <c r="EY48" s="284">
        <v>0</v>
      </c>
      <c r="EZ48" s="285" t="s">
        <v>643</v>
      </c>
      <c r="FA48" s="285" t="s">
        <v>643</v>
      </c>
      <c r="FB48" s="286" t="s">
        <v>643</v>
      </c>
      <c r="FC48" s="280">
        <v>0</v>
      </c>
      <c r="FD48" s="280">
        <v>0</v>
      </c>
      <c r="FE48" s="280">
        <v>0</v>
      </c>
      <c r="FF48" s="280">
        <v>0</v>
      </c>
      <c r="FG48" s="280">
        <v>0</v>
      </c>
    </row>
    <row r="49" spans="1:163" ht="12" customHeight="1">
      <c r="A49" s="282" t="s">
        <v>193</v>
      </c>
      <c r="B49" s="283" t="s">
        <v>590</v>
      </c>
      <c r="C49" s="282" t="s">
        <v>637</v>
      </c>
      <c r="D49" s="280">
        <f t="shared" si="6"/>
        <v>202</v>
      </c>
      <c r="E49" s="280">
        <f t="shared" si="7"/>
        <v>113</v>
      </c>
      <c r="F49" s="280">
        <f t="shared" si="8"/>
        <v>0</v>
      </c>
      <c r="G49" s="280">
        <f t="shared" si="9"/>
        <v>0</v>
      </c>
      <c r="H49" s="280">
        <f t="shared" si="10"/>
        <v>35</v>
      </c>
      <c r="I49" s="280">
        <f t="shared" si="11"/>
        <v>15</v>
      </c>
      <c r="J49" s="280">
        <f t="shared" si="12"/>
        <v>7</v>
      </c>
      <c r="K49" s="280">
        <f t="shared" si="13"/>
        <v>0</v>
      </c>
      <c r="L49" s="280">
        <f t="shared" si="14"/>
        <v>0</v>
      </c>
      <c r="M49" s="280">
        <f t="shared" si="15"/>
        <v>8</v>
      </c>
      <c r="N49" s="280">
        <f t="shared" si="16"/>
        <v>0</v>
      </c>
      <c r="O49" s="280">
        <f t="shared" si="17"/>
        <v>0</v>
      </c>
      <c r="P49" s="280">
        <f t="shared" si="18"/>
        <v>0</v>
      </c>
      <c r="Q49" s="280">
        <f t="shared" si="19"/>
        <v>0</v>
      </c>
      <c r="R49" s="280">
        <f t="shared" si="20"/>
        <v>0</v>
      </c>
      <c r="S49" s="280">
        <f t="shared" si="21"/>
        <v>0</v>
      </c>
      <c r="T49" s="280">
        <f t="shared" si="22"/>
        <v>0</v>
      </c>
      <c r="U49" s="280">
        <f t="shared" si="23"/>
        <v>24</v>
      </c>
      <c r="V49" s="280">
        <f t="shared" si="24"/>
        <v>0</v>
      </c>
      <c r="W49" s="280">
        <f t="shared" si="25"/>
        <v>0</v>
      </c>
      <c r="X49" s="280">
        <f t="shared" si="26"/>
        <v>24</v>
      </c>
      <c r="Y49" s="280">
        <v>0</v>
      </c>
      <c r="Z49" s="280">
        <v>0</v>
      </c>
      <c r="AA49" s="280">
        <v>0</v>
      </c>
      <c r="AB49" s="280">
        <v>0</v>
      </c>
      <c r="AC49" s="280">
        <v>0</v>
      </c>
      <c r="AD49" s="280">
        <v>0</v>
      </c>
      <c r="AE49" s="280">
        <v>0</v>
      </c>
      <c r="AF49" s="280">
        <v>0</v>
      </c>
      <c r="AG49" s="280">
        <v>0</v>
      </c>
      <c r="AH49" s="280">
        <v>0</v>
      </c>
      <c r="AI49" s="280">
        <v>0</v>
      </c>
      <c r="AJ49" s="280">
        <v>0</v>
      </c>
      <c r="AK49" s="285" t="s">
        <v>643</v>
      </c>
      <c r="AL49" s="285" t="s">
        <v>643</v>
      </c>
      <c r="AM49" s="280">
        <v>0</v>
      </c>
      <c r="AN49" s="286" t="s">
        <v>643</v>
      </c>
      <c r="AO49" s="280">
        <v>24</v>
      </c>
      <c r="AP49" s="285" t="s">
        <v>643</v>
      </c>
      <c r="AQ49" s="280">
        <v>0</v>
      </c>
      <c r="AR49" s="280">
        <f t="shared" si="27"/>
        <v>27</v>
      </c>
      <c r="AS49" s="280">
        <v>0</v>
      </c>
      <c r="AT49" s="280">
        <v>0</v>
      </c>
      <c r="AU49" s="280">
        <v>0</v>
      </c>
      <c r="AV49" s="280">
        <v>27</v>
      </c>
      <c r="AW49" s="280">
        <v>0</v>
      </c>
      <c r="AX49" s="280">
        <v>0</v>
      </c>
      <c r="AY49" s="280">
        <v>0</v>
      </c>
      <c r="AZ49" s="280">
        <v>0</v>
      </c>
      <c r="BA49" s="280">
        <v>0</v>
      </c>
      <c r="BB49" s="280">
        <v>0</v>
      </c>
      <c r="BC49" s="280">
        <v>0</v>
      </c>
      <c r="BD49" s="285" t="s">
        <v>643</v>
      </c>
      <c r="BE49" s="285" t="s">
        <v>643</v>
      </c>
      <c r="BF49" s="285" t="s">
        <v>643</v>
      </c>
      <c r="BG49" s="285" t="s">
        <v>643</v>
      </c>
      <c r="BH49" s="285" t="s">
        <v>643</v>
      </c>
      <c r="BI49" s="285" t="s">
        <v>643</v>
      </c>
      <c r="BJ49" s="285" t="s">
        <v>643</v>
      </c>
      <c r="BK49" s="280">
        <v>0</v>
      </c>
      <c r="BL49" s="280">
        <f t="shared" si="28"/>
        <v>0</v>
      </c>
      <c r="BM49" s="280">
        <v>0</v>
      </c>
      <c r="BN49" s="280">
        <v>0</v>
      </c>
      <c r="BO49" s="280"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v>0</v>
      </c>
      <c r="BU49" s="280">
        <v>0</v>
      </c>
      <c r="BV49" s="280">
        <v>0</v>
      </c>
      <c r="BW49" s="280">
        <v>0</v>
      </c>
      <c r="BX49" s="285" t="s">
        <v>643</v>
      </c>
      <c r="BY49" s="285" t="s">
        <v>643</v>
      </c>
      <c r="BZ49" s="285" t="s">
        <v>643</v>
      </c>
      <c r="CA49" s="285" t="s">
        <v>643</v>
      </c>
      <c r="CB49" s="285" t="s">
        <v>643</v>
      </c>
      <c r="CC49" s="285" t="s">
        <v>643</v>
      </c>
      <c r="CD49" s="285" t="s">
        <v>643</v>
      </c>
      <c r="CE49" s="280">
        <v>0</v>
      </c>
      <c r="CF49" s="280">
        <f t="shared" si="29"/>
        <v>0</v>
      </c>
      <c r="CG49" s="280">
        <v>0</v>
      </c>
      <c r="CH49" s="280">
        <v>0</v>
      </c>
      <c r="CI49" s="280">
        <v>0</v>
      </c>
      <c r="CJ49" s="280">
        <v>0</v>
      </c>
      <c r="CK49" s="280">
        <v>0</v>
      </c>
      <c r="CL49" s="280">
        <v>0</v>
      </c>
      <c r="CM49" s="280">
        <v>0</v>
      </c>
      <c r="CN49" s="280">
        <v>0</v>
      </c>
      <c r="CO49" s="280">
        <v>0</v>
      </c>
      <c r="CP49" s="280">
        <v>0</v>
      </c>
      <c r="CQ49" s="280">
        <v>0</v>
      </c>
      <c r="CR49" s="285" t="s">
        <v>643</v>
      </c>
      <c r="CS49" s="285" t="s">
        <v>643</v>
      </c>
      <c r="CT49" s="285" t="s">
        <v>643</v>
      </c>
      <c r="CU49" s="285" t="s">
        <v>643</v>
      </c>
      <c r="CV49" s="285" t="s">
        <v>643</v>
      </c>
      <c r="CW49" s="285" t="s">
        <v>643</v>
      </c>
      <c r="CX49" s="285" t="s">
        <v>643</v>
      </c>
      <c r="CY49" s="280">
        <v>0</v>
      </c>
      <c r="CZ49" s="280">
        <f t="shared" si="30"/>
        <v>0</v>
      </c>
      <c r="DA49" s="280">
        <v>0</v>
      </c>
      <c r="DB49" s="280">
        <v>0</v>
      </c>
      <c r="DC49" s="280">
        <v>0</v>
      </c>
      <c r="DD49" s="280">
        <v>0</v>
      </c>
      <c r="DE49" s="280">
        <v>0</v>
      </c>
      <c r="DF49" s="280">
        <v>0</v>
      </c>
      <c r="DG49" s="280">
        <v>0</v>
      </c>
      <c r="DH49" s="280">
        <v>0</v>
      </c>
      <c r="DI49" s="280">
        <v>0</v>
      </c>
      <c r="DJ49" s="280">
        <v>0</v>
      </c>
      <c r="DK49" s="280">
        <v>0</v>
      </c>
      <c r="DL49" s="285" t="s">
        <v>643</v>
      </c>
      <c r="DM49" s="285" t="s">
        <v>643</v>
      </c>
      <c r="DN49" s="280">
        <v>0</v>
      </c>
      <c r="DO49" s="285" t="s">
        <v>643</v>
      </c>
      <c r="DP49" s="285" t="s">
        <v>643</v>
      </c>
      <c r="DQ49" s="285" t="s">
        <v>643</v>
      </c>
      <c r="DR49" s="285" t="s">
        <v>643</v>
      </c>
      <c r="DS49" s="280">
        <v>0</v>
      </c>
      <c r="DT49" s="280">
        <f t="shared" si="31"/>
        <v>0</v>
      </c>
      <c r="DU49" s="280">
        <v>0</v>
      </c>
      <c r="DV49" s="280">
        <v>0</v>
      </c>
      <c r="DW49" s="280">
        <v>0</v>
      </c>
      <c r="DX49" s="280">
        <v>0</v>
      </c>
      <c r="DY49" s="280">
        <v>0</v>
      </c>
      <c r="DZ49" s="280">
        <v>0</v>
      </c>
      <c r="EA49" s="280">
        <v>0</v>
      </c>
      <c r="EB49" s="280">
        <v>0</v>
      </c>
      <c r="EC49" s="280">
        <v>0</v>
      </c>
      <c r="ED49" s="280">
        <v>0</v>
      </c>
      <c r="EE49" s="280">
        <v>0</v>
      </c>
      <c r="EF49" s="285" t="s">
        <v>643</v>
      </c>
      <c r="EG49" s="280">
        <v>0</v>
      </c>
      <c r="EH49" s="280">
        <v>0</v>
      </c>
      <c r="EI49" s="285" t="s">
        <v>643</v>
      </c>
      <c r="EJ49" s="285" t="s">
        <v>643</v>
      </c>
      <c r="EK49" s="285" t="s">
        <v>643</v>
      </c>
      <c r="EL49" s="280">
        <v>0</v>
      </c>
      <c r="EM49" s="280">
        <v>0</v>
      </c>
      <c r="EN49" s="280">
        <f t="shared" si="32"/>
        <v>151</v>
      </c>
      <c r="EO49" s="280">
        <v>113</v>
      </c>
      <c r="EP49" s="280">
        <v>0</v>
      </c>
      <c r="EQ49" s="280">
        <v>0</v>
      </c>
      <c r="ER49" s="280">
        <v>8</v>
      </c>
      <c r="ES49" s="280">
        <v>15</v>
      </c>
      <c r="ET49" s="280">
        <v>7</v>
      </c>
      <c r="EU49" s="280">
        <v>0</v>
      </c>
      <c r="EV49" s="280">
        <v>0</v>
      </c>
      <c r="EW49" s="280">
        <v>8</v>
      </c>
      <c r="EX49" s="280">
        <v>0</v>
      </c>
      <c r="EY49" s="284">
        <v>0</v>
      </c>
      <c r="EZ49" s="285" t="s">
        <v>643</v>
      </c>
      <c r="FA49" s="285" t="s">
        <v>643</v>
      </c>
      <c r="FB49" s="286" t="s">
        <v>643</v>
      </c>
      <c r="FC49" s="280">
        <v>0</v>
      </c>
      <c r="FD49" s="280">
        <v>0</v>
      </c>
      <c r="FE49" s="280">
        <v>0</v>
      </c>
      <c r="FF49" s="280">
        <v>0</v>
      </c>
      <c r="FG49" s="280">
        <v>0</v>
      </c>
    </row>
    <row r="50" spans="1:163" ht="12" customHeight="1">
      <c r="A50" s="282" t="s">
        <v>193</v>
      </c>
      <c r="B50" s="283" t="s">
        <v>591</v>
      </c>
      <c r="C50" s="282" t="s">
        <v>638</v>
      </c>
      <c r="D50" s="280">
        <f t="shared" si="6"/>
        <v>64</v>
      </c>
      <c r="E50" s="280">
        <f t="shared" si="7"/>
        <v>41</v>
      </c>
      <c r="F50" s="280">
        <f t="shared" si="8"/>
        <v>0</v>
      </c>
      <c r="G50" s="280">
        <f t="shared" si="9"/>
        <v>0</v>
      </c>
      <c r="H50" s="280">
        <f t="shared" si="10"/>
        <v>5</v>
      </c>
      <c r="I50" s="280">
        <f t="shared" si="11"/>
        <v>8</v>
      </c>
      <c r="J50" s="280">
        <f t="shared" si="12"/>
        <v>2</v>
      </c>
      <c r="K50" s="280">
        <f t="shared" si="13"/>
        <v>0</v>
      </c>
      <c r="L50" s="280">
        <f t="shared" si="14"/>
        <v>0</v>
      </c>
      <c r="M50" s="280">
        <f t="shared" si="15"/>
        <v>1</v>
      </c>
      <c r="N50" s="280">
        <f t="shared" si="16"/>
        <v>0</v>
      </c>
      <c r="O50" s="280">
        <f t="shared" si="17"/>
        <v>0</v>
      </c>
      <c r="P50" s="280">
        <f t="shared" si="18"/>
        <v>0</v>
      </c>
      <c r="Q50" s="280">
        <f t="shared" si="19"/>
        <v>0</v>
      </c>
      <c r="R50" s="280">
        <f t="shared" si="20"/>
        <v>0</v>
      </c>
      <c r="S50" s="280">
        <f t="shared" si="21"/>
        <v>7</v>
      </c>
      <c r="T50" s="280">
        <f t="shared" si="22"/>
        <v>0</v>
      </c>
      <c r="U50" s="280">
        <f t="shared" si="23"/>
        <v>0</v>
      </c>
      <c r="V50" s="280">
        <f t="shared" si="24"/>
        <v>0</v>
      </c>
      <c r="W50" s="280">
        <f t="shared" si="25"/>
        <v>0</v>
      </c>
      <c r="X50" s="280">
        <f t="shared" si="26"/>
        <v>7</v>
      </c>
      <c r="Y50" s="280">
        <v>0</v>
      </c>
      <c r="Z50" s="280">
        <v>0</v>
      </c>
      <c r="AA50" s="280">
        <v>0</v>
      </c>
      <c r="AB50" s="280">
        <v>0</v>
      </c>
      <c r="AC50" s="280">
        <v>0</v>
      </c>
      <c r="AD50" s="280">
        <v>0</v>
      </c>
      <c r="AE50" s="280">
        <v>0</v>
      </c>
      <c r="AF50" s="280">
        <v>0</v>
      </c>
      <c r="AG50" s="280">
        <v>0</v>
      </c>
      <c r="AH50" s="280">
        <v>0</v>
      </c>
      <c r="AI50" s="280">
        <v>0</v>
      </c>
      <c r="AJ50" s="280">
        <v>0</v>
      </c>
      <c r="AK50" s="285" t="s">
        <v>643</v>
      </c>
      <c r="AL50" s="285" t="s">
        <v>643</v>
      </c>
      <c r="AM50" s="280">
        <v>7</v>
      </c>
      <c r="AN50" s="286" t="s">
        <v>643</v>
      </c>
      <c r="AO50" s="280">
        <v>0</v>
      </c>
      <c r="AP50" s="285" t="s">
        <v>643</v>
      </c>
      <c r="AQ50" s="280">
        <v>0</v>
      </c>
      <c r="AR50" s="280">
        <f t="shared" si="27"/>
        <v>3</v>
      </c>
      <c r="AS50" s="280">
        <v>0</v>
      </c>
      <c r="AT50" s="280">
        <v>0</v>
      </c>
      <c r="AU50" s="280">
        <v>0</v>
      </c>
      <c r="AV50" s="280">
        <v>3</v>
      </c>
      <c r="AW50" s="280">
        <v>0</v>
      </c>
      <c r="AX50" s="280">
        <v>0</v>
      </c>
      <c r="AY50" s="280">
        <v>0</v>
      </c>
      <c r="AZ50" s="280">
        <v>0</v>
      </c>
      <c r="BA50" s="280">
        <v>0</v>
      </c>
      <c r="BB50" s="280">
        <v>0</v>
      </c>
      <c r="BC50" s="280">
        <v>0</v>
      </c>
      <c r="BD50" s="285" t="s">
        <v>643</v>
      </c>
      <c r="BE50" s="285" t="s">
        <v>643</v>
      </c>
      <c r="BF50" s="285" t="s">
        <v>643</v>
      </c>
      <c r="BG50" s="285" t="s">
        <v>643</v>
      </c>
      <c r="BH50" s="285" t="s">
        <v>643</v>
      </c>
      <c r="BI50" s="285" t="s">
        <v>643</v>
      </c>
      <c r="BJ50" s="285" t="s">
        <v>643</v>
      </c>
      <c r="BK50" s="280">
        <v>0</v>
      </c>
      <c r="BL50" s="280">
        <f t="shared" si="28"/>
        <v>0</v>
      </c>
      <c r="BM50" s="280">
        <v>0</v>
      </c>
      <c r="BN50" s="280">
        <v>0</v>
      </c>
      <c r="BO50" s="280">
        <v>0</v>
      </c>
      <c r="BP50" s="280">
        <v>0</v>
      </c>
      <c r="BQ50" s="280">
        <v>0</v>
      </c>
      <c r="BR50" s="280">
        <v>0</v>
      </c>
      <c r="BS50" s="280">
        <v>0</v>
      </c>
      <c r="BT50" s="280">
        <v>0</v>
      </c>
      <c r="BU50" s="280">
        <v>0</v>
      </c>
      <c r="BV50" s="280">
        <v>0</v>
      </c>
      <c r="BW50" s="280">
        <v>0</v>
      </c>
      <c r="BX50" s="285" t="s">
        <v>643</v>
      </c>
      <c r="BY50" s="285" t="s">
        <v>643</v>
      </c>
      <c r="BZ50" s="285" t="s">
        <v>643</v>
      </c>
      <c r="CA50" s="285" t="s">
        <v>643</v>
      </c>
      <c r="CB50" s="285" t="s">
        <v>643</v>
      </c>
      <c r="CC50" s="285" t="s">
        <v>643</v>
      </c>
      <c r="CD50" s="285" t="s">
        <v>643</v>
      </c>
      <c r="CE50" s="280">
        <v>0</v>
      </c>
      <c r="CF50" s="280">
        <f t="shared" si="29"/>
        <v>0</v>
      </c>
      <c r="CG50" s="280">
        <v>0</v>
      </c>
      <c r="CH50" s="280">
        <v>0</v>
      </c>
      <c r="CI50" s="280">
        <v>0</v>
      </c>
      <c r="CJ50" s="280">
        <v>0</v>
      </c>
      <c r="CK50" s="280">
        <v>0</v>
      </c>
      <c r="CL50" s="280">
        <v>0</v>
      </c>
      <c r="CM50" s="280">
        <v>0</v>
      </c>
      <c r="CN50" s="280">
        <v>0</v>
      </c>
      <c r="CO50" s="280">
        <v>0</v>
      </c>
      <c r="CP50" s="280">
        <v>0</v>
      </c>
      <c r="CQ50" s="280">
        <v>0</v>
      </c>
      <c r="CR50" s="285" t="s">
        <v>643</v>
      </c>
      <c r="CS50" s="285" t="s">
        <v>643</v>
      </c>
      <c r="CT50" s="285" t="s">
        <v>643</v>
      </c>
      <c r="CU50" s="285" t="s">
        <v>643</v>
      </c>
      <c r="CV50" s="285" t="s">
        <v>643</v>
      </c>
      <c r="CW50" s="285" t="s">
        <v>643</v>
      </c>
      <c r="CX50" s="285" t="s">
        <v>643</v>
      </c>
      <c r="CY50" s="280">
        <v>0</v>
      </c>
      <c r="CZ50" s="280">
        <f t="shared" si="30"/>
        <v>0</v>
      </c>
      <c r="DA50" s="280">
        <v>0</v>
      </c>
      <c r="DB50" s="280">
        <v>0</v>
      </c>
      <c r="DC50" s="280">
        <v>0</v>
      </c>
      <c r="DD50" s="280">
        <v>0</v>
      </c>
      <c r="DE50" s="280">
        <v>0</v>
      </c>
      <c r="DF50" s="280">
        <v>0</v>
      </c>
      <c r="DG50" s="280">
        <v>0</v>
      </c>
      <c r="DH50" s="280">
        <v>0</v>
      </c>
      <c r="DI50" s="280">
        <v>0</v>
      </c>
      <c r="DJ50" s="280">
        <v>0</v>
      </c>
      <c r="DK50" s="280">
        <v>0</v>
      </c>
      <c r="DL50" s="285" t="s">
        <v>643</v>
      </c>
      <c r="DM50" s="285" t="s">
        <v>643</v>
      </c>
      <c r="DN50" s="280">
        <v>0</v>
      </c>
      <c r="DO50" s="285" t="s">
        <v>643</v>
      </c>
      <c r="DP50" s="285" t="s">
        <v>643</v>
      </c>
      <c r="DQ50" s="285" t="s">
        <v>643</v>
      </c>
      <c r="DR50" s="285" t="s">
        <v>643</v>
      </c>
      <c r="DS50" s="280">
        <v>0</v>
      </c>
      <c r="DT50" s="280">
        <f t="shared" si="31"/>
        <v>0</v>
      </c>
      <c r="DU50" s="280">
        <v>0</v>
      </c>
      <c r="DV50" s="280">
        <v>0</v>
      </c>
      <c r="DW50" s="280">
        <v>0</v>
      </c>
      <c r="DX50" s="280">
        <v>0</v>
      </c>
      <c r="DY50" s="280">
        <v>0</v>
      </c>
      <c r="DZ50" s="280">
        <v>0</v>
      </c>
      <c r="EA50" s="280">
        <v>0</v>
      </c>
      <c r="EB50" s="280">
        <v>0</v>
      </c>
      <c r="EC50" s="280">
        <v>0</v>
      </c>
      <c r="ED50" s="280">
        <v>0</v>
      </c>
      <c r="EE50" s="280">
        <v>0</v>
      </c>
      <c r="EF50" s="285" t="s">
        <v>643</v>
      </c>
      <c r="EG50" s="280">
        <v>0</v>
      </c>
      <c r="EH50" s="280">
        <v>0</v>
      </c>
      <c r="EI50" s="285" t="s">
        <v>643</v>
      </c>
      <c r="EJ50" s="285" t="s">
        <v>643</v>
      </c>
      <c r="EK50" s="285" t="s">
        <v>643</v>
      </c>
      <c r="EL50" s="280">
        <v>0</v>
      </c>
      <c r="EM50" s="280">
        <v>0</v>
      </c>
      <c r="EN50" s="280">
        <f t="shared" si="32"/>
        <v>54</v>
      </c>
      <c r="EO50" s="280">
        <v>41</v>
      </c>
      <c r="EP50" s="280">
        <v>0</v>
      </c>
      <c r="EQ50" s="280">
        <v>0</v>
      </c>
      <c r="ER50" s="280">
        <v>2</v>
      </c>
      <c r="ES50" s="280">
        <v>8</v>
      </c>
      <c r="ET50" s="280">
        <v>2</v>
      </c>
      <c r="EU50" s="280">
        <v>0</v>
      </c>
      <c r="EV50" s="280">
        <v>0</v>
      </c>
      <c r="EW50" s="280">
        <v>1</v>
      </c>
      <c r="EX50" s="280">
        <v>0</v>
      </c>
      <c r="EY50" s="284">
        <v>0</v>
      </c>
      <c r="EZ50" s="285" t="s">
        <v>643</v>
      </c>
      <c r="FA50" s="285" t="s">
        <v>643</v>
      </c>
      <c r="FB50" s="286" t="s">
        <v>643</v>
      </c>
      <c r="FC50" s="280">
        <v>0</v>
      </c>
      <c r="FD50" s="280">
        <v>0</v>
      </c>
      <c r="FE50" s="280">
        <v>0</v>
      </c>
      <c r="FF50" s="280">
        <v>0</v>
      </c>
      <c r="FG50" s="280">
        <v>0</v>
      </c>
    </row>
    <row r="51" spans="1:163" ht="12" customHeight="1">
      <c r="A51" s="282" t="s">
        <v>193</v>
      </c>
      <c r="B51" s="283" t="s">
        <v>592</v>
      </c>
      <c r="C51" s="282" t="s">
        <v>639</v>
      </c>
      <c r="D51" s="280">
        <f t="shared" si="6"/>
        <v>141</v>
      </c>
      <c r="E51" s="280">
        <f t="shared" si="7"/>
        <v>72</v>
      </c>
      <c r="F51" s="280">
        <f t="shared" si="8"/>
        <v>0</v>
      </c>
      <c r="G51" s="280">
        <f t="shared" si="9"/>
        <v>0</v>
      </c>
      <c r="H51" s="280">
        <f t="shared" si="10"/>
        <v>21</v>
      </c>
      <c r="I51" s="280">
        <f t="shared" si="11"/>
        <v>19</v>
      </c>
      <c r="J51" s="280">
        <f t="shared" si="12"/>
        <v>6</v>
      </c>
      <c r="K51" s="280">
        <f t="shared" si="13"/>
        <v>0</v>
      </c>
      <c r="L51" s="280">
        <f t="shared" si="14"/>
        <v>0</v>
      </c>
      <c r="M51" s="280">
        <f t="shared" si="15"/>
        <v>7</v>
      </c>
      <c r="N51" s="280">
        <f t="shared" si="16"/>
        <v>0</v>
      </c>
      <c r="O51" s="280">
        <f t="shared" si="17"/>
        <v>0</v>
      </c>
      <c r="P51" s="280">
        <f t="shared" si="18"/>
        <v>0</v>
      </c>
      <c r="Q51" s="280">
        <f t="shared" si="19"/>
        <v>0</v>
      </c>
      <c r="R51" s="280">
        <f t="shared" si="20"/>
        <v>0</v>
      </c>
      <c r="S51" s="280">
        <f t="shared" si="21"/>
        <v>16</v>
      </c>
      <c r="T51" s="280">
        <f t="shared" si="22"/>
        <v>0</v>
      </c>
      <c r="U51" s="280">
        <f t="shared" si="23"/>
        <v>0</v>
      </c>
      <c r="V51" s="280">
        <f t="shared" si="24"/>
        <v>0</v>
      </c>
      <c r="W51" s="280">
        <f t="shared" si="25"/>
        <v>0</v>
      </c>
      <c r="X51" s="280">
        <f t="shared" si="26"/>
        <v>16</v>
      </c>
      <c r="Y51" s="280">
        <v>0</v>
      </c>
      <c r="Z51" s="280">
        <v>0</v>
      </c>
      <c r="AA51" s="280">
        <v>0</v>
      </c>
      <c r="AB51" s="280">
        <v>0</v>
      </c>
      <c r="AC51" s="280">
        <v>0</v>
      </c>
      <c r="AD51" s="280">
        <v>0</v>
      </c>
      <c r="AE51" s="280">
        <v>0</v>
      </c>
      <c r="AF51" s="280">
        <v>0</v>
      </c>
      <c r="AG51" s="280">
        <v>0</v>
      </c>
      <c r="AH51" s="280">
        <v>0</v>
      </c>
      <c r="AI51" s="280">
        <v>0</v>
      </c>
      <c r="AJ51" s="280">
        <v>0</v>
      </c>
      <c r="AK51" s="285" t="s">
        <v>643</v>
      </c>
      <c r="AL51" s="285" t="s">
        <v>643</v>
      </c>
      <c r="AM51" s="280">
        <v>16</v>
      </c>
      <c r="AN51" s="286" t="s">
        <v>643</v>
      </c>
      <c r="AO51" s="280">
        <v>0</v>
      </c>
      <c r="AP51" s="285" t="s">
        <v>643</v>
      </c>
      <c r="AQ51" s="280">
        <v>0</v>
      </c>
      <c r="AR51" s="280">
        <f t="shared" si="27"/>
        <v>14</v>
      </c>
      <c r="AS51" s="280">
        <v>0</v>
      </c>
      <c r="AT51" s="280">
        <v>0</v>
      </c>
      <c r="AU51" s="280">
        <v>0</v>
      </c>
      <c r="AV51" s="280">
        <v>14</v>
      </c>
      <c r="AW51" s="280">
        <v>0</v>
      </c>
      <c r="AX51" s="280">
        <v>0</v>
      </c>
      <c r="AY51" s="280">
        <v>0</v>
      </c>
      <c r="AZ51" s="280">
        <v>0</v>
      </c>
      <c r="BA51" s="280">
        <v>0</v>
      </c>
      <c r="BB51" s="280">
        <v>0</v>
      </c>
      <c r="BC51" s="280">
        <v>0</v>
      </c>
      <c r="BD51" s="285" t="s">
        <v>643</v>
      </c>
      <c r="BE51" s="285" t="s">
        <v>643</v>
      </c>
      <c r="BF51" s="285" t="s">
        <v>643</v>
      </c>
      <c r="BG51" s="285" t="s">
        <v>643</v>
      </c>
      <c r="BH51" s="285" t="s">
        <v>643</v>
      </c>
      <c r="BI51" s="285" t="s">
        <v>643</v>
      </c>
      <c r="BJ51" s="285" t="s">
        <v>643</v>
      </c>
      <c r="BK51" s="280">
        <v>0</v>
      </c>
      <c r="BL51" s="280">
        <f t="shared" si="28"/>
        <v>0</v>
      </c>
      <c r="BM51" s="280">
        <v>0</v>
      </c>
      <c r="BN51" s="280">
        <v>0</v>
      </c>
      <c r="BO51" s="280">
        <v>0</v>
      </c>
      <c r="BP51" s="280">
        <v>0</v>
      </c>
      <c r="BQ51" s="280">
        <v>0</v>
      </c>
      <c r="BR51" s="280">
        <v>0</v>
      </c>
      <c r="BS51" s="280">
        <v>0</v>
      </c>
      <c r="BT51" s="280">
        <v>0</v>
      </c>
      <c r="BU51" s="280">
        <v>0</v>
      </c>
      <c r="BV51" s="280">
        <v>0</v>
      </c>
      <c r="BW51" s="280">
        <v>0</v>
      </c>
      <c r="BX51" s="285" t="s">
        <v>643</v>
      </c>
      <c r="BY51" s="285" t="s">
        <v>643</v>
      </c>
      <c r="BZ51" s="285" t="s">
        <v>643</v>
      </c>
      <c r="CA51" s="285" t="s">
        <v>643</v>
      </c>
      <c r="CB51" s="285" t="s">
        <v>643</v>
      </c>
      <c r="CC51" s="285" t="s">
        <v>643</v>
      </c>
      <c r="CD51" s="285" t="s">
        <v>643</v>
      </c>
      <c r="CE51" s="280">
        <v>0</v>
      </c>
      <c r="CF51" s="280">
        <f t="shared" si="29"/>
        <v>0</v>
      </c>
      <c r="CG51" s="280">
        <v>0</v>
      </c>
      <c r="CH51" s="280">
        <v>0</v>
      </c>
      <c r="CI51" s="280">
        <v>0</v>
      </c>
      <c r="CJ51" s="280">
        <v>0</v>
      </c>
      <c r="CK51" s="280">
        <v>0</v>
      </c>
      <c r="CL51" s="280">
        <v>0</v>
      </c>
      <c r="CM51" s="280">
        <v>0</v>
      </c>
      <c r="CN51" s="280">
        <v>0</v>
      </c>
      <c r="CO51" s="280">
        <v>0</v>
      </c>
      <c r="CP51" s="280">
        <v>0</v>
      </c>
      <c r="CQ51" s="280">
        <v>0</v>
      </c>
      <c r="CR51" s="285" t="s">
        <v>643</v>
      </c>
      <c r="CS51" s="285" t="s">
        <v>643</v>
      </c>
      <c r="CT51" s="285" t="s">
        <v>643</v>
      </c>
      <c r="CU51" s="285" t="s">
        <v>643</v>
      </c>
      <c r="CV51" s="285" t="s">
        <v>643</v>
      </c>
      <c r="CW51" s="285" t="s">
        <v>643</v>
      </c>
      <c r="CX51" s="285" t="s">
        <v>643</v>
      </c>
      <c r="CY51" s="280">
        <v>0</v>
      </c>
      <c r="CZ51" s="280">
        <f t="shared" si="30"/>
        <v>0</v>
      </c>
      <c r="DA51" s="280">
        <v>0</v>
      </c>
      <c r="DB51" s="280">
        <v>0</v>
      </c>
      <c r="DC51" s="280">
        <v>0</v>
      </c>
      <c r="DD51" s="280">
        <v>0</v>
      </c>
      <c r="DE51" s="280">
        <v>0</v>
      </c>
      <c r="DF51" s="280">
        <v>0</v>
      </c>
      <c r="DG51" s="280">
        <v>0</v>
      </c>
      <c r="DH51" s="280">
        <v>0</v>
      </c>
      <c r="DI51" s="280">
        <v>0</v>
      </c>
      <c r="DJ51" s="280">
        <v>0</v>
      </c>
      <c r="DK51" s="280">
        <v>0</v>
      </c>
      <c r="DL51" s="285" t="s">
        <v>643</v>
      </c>
      <c r="DM51" s="285" t="s">
        <v>643</v>
      </c>
      <c r="DN51" s="280">
        <v>0</v>
      </c>
      <c r="DO51" s="285" t="s">
        <v>643</v>
      </c>
      <c r="DP51" s="285" t="s">
        <v>643</v>
      </c>
      <c r="DQ51" s="285" t="s">
        <v>643</v>
      </c>
      <c r="DR51" s="285" t="s">
        <v>643</v>
      </c>
      <c r="DS51" s="280">
        <v>0</v>
      </c>
      <c r="DT51" s="280">
        <f t="shared" si="31"/>
        <v>0</v>
      </c>
      <c r="DU51" s="280">
        <v>0</v>
      </c>
      <c r="DV51" s="280">
        <v>0</v>
      </c>
      <c r="DW51" s="280">
        <v>0</v>
      </c>
      <c r="DX51" s="280">
        <v>0</v>
      </c>
      <c r="DY51" s="280">
        <v>0</v>
      </c>
      <c r="DZ51" s="280">
        <v>0</v>
      </c>
      <c r="EA51" s="280">
        <v>0</v>
      </c>
      <c r="EB51" s="280">
        <v>0</v>
      </c>
      <c r="EC51" s="280">
        <v>0</v>
      </c>
      <c r="ED51" s="280">
        <v>0</v>
      </c>
      <c r="EE51" s="280">
        <v>0</v>
      </c>
      <c r="EF51" s="285" t="s">
        <v>643</v>
      </c>
      <c r="EG51" s="280">
        <v>0</v>
      </c>
      <c r="EH51" s="280">
        <v>0</v>
      </c>
      <c r="EI51" s="285" t="s">
        <v>643</v>
      </c>
      <c r="EJ51" s="285" t="s">
        <v>643</v>
      </c>
      <c r="EK51" s="285" t="s">
        <v>643</v>
      </c>
      <c r="EL51" s="280">
        <v>0</v>
      </c>
      <c r="EM51" s="280">
        <v>0</v>
      </c>
      <c r="EN51" s="280">
        <f t="shared" si="32"/>
        <v>111</v>
      </c>
      <c r="EO51" s="280">
        <v>72</v>
      </c>
      <c r="EP51" s="280">
        <v>0</v>
      </c>
      <c r="EQ51" s="280">
        <v>0</v>
      </c>
      <c r="ER51" s="280">
        <v>7</v>
      </c>
      <c r="ES51" s="280">
        <v>19</v>
      </c>
      <c r="ET51" s="280">
        <v>6</v>
      </c>
      <c r="EU51" s="280">
        <v>0</v>
      </c>
      <c r="EV51" s="280">
        <v>0</v>
      </c>
      <c r="EW51" s="280">
        <v>7</v>
      </c>
      <c r="EX51" s="280">
        <v>0</v>
      </c>
      <c r="EY51" s="284">
        <v>0</v>
      </c>
      <c r="EZ51" s="285" t="s">
        <v>643</v>
      </c>
      <c r="FA51" s="285" t="s">
        <v>643</v>
      </c>
      <c r="FB51" s="286" t="s">
        <v>643</v>
      </c>
      <c r="FC51" s="280">
        <v>0</v>
      </c>
      <c r="FD51" s="280">
        <v>0</v>
      </c>
      <c r="FE51" s="280">
        <v>0</v>
      </c>
      <c r="FF51" s="280">
        <v>0</v>
      </c>
      <c r="FG51" s="280">
        <v>0</v>
      </c>
    </row>
    <row r="52" spans="1:163" ht="12" customHeight="1">
      <c r="A52" s="282" t="s">
        <v>193</v>
      </c>
      <c r="B52" s="283" t="s">
        <v>593</v>
      </c>
      <c r="C52" s="282" t="s">
        <v>640</v>
      </c>
      <c r="D52" s="280">
        <f t="shared" si="6"/>
        <v>128</v>
      </c>
      <c r="E52" s="280">
        <f t="shared" si="7"/>
        <v>60</v>
      </c>
      <c r="F52" s="280">
        <f t="shared" si="8"/>
        <v>0</v>
      </c>
      <c r="G52" s="280">
        <f t="shared" si="9"/>
        <v>0</v>
      </c>
      <c r="H52" s="280">
        <f t="shared" si="10"/>
        <v>22</v>
      </c>
      <c r="I52" s="280">
        <f t="shared" si="11"/>
        <v>23</v>
      </c>
      <c r="J52" s="280">
        <f t="shared" si="12"/>
        <v>6</v>
      </c>
      <c r="K52" s="280">
        <f t="shared" si="13"/>
        <v>0</v>
      </c>
      <c r="L52" s="280">
        <f t="shared" si="14"/>
        <v>0</v>
      </c>
      <c r="M52" s="280">
        <f t="shared" si="15"/>
        <v>1</v>
      </c>
      <c r="N52" s="280">
        <f t="shared" si="16"/>
        <v>0</v>
      </c>
      <c r="O52" s="280">
        <f t="shared" si="17"/>
        <v>0</v>
      </c>
      <c r="P52" s="280">
        <f t="shared" si="18"/>
        <v>0</v>
      </c>
      <c r="Q52" s="280">
        <f t="shared" si="19"/>
        <v>0</v>
      </c>
      <c r="R52" s="280">
        <f t="shared" si="20"/>
        <v>0</v>
      </c>
      <c r="S52" s="280">
        <f t="shared" si="21"/>
        <v>16</v>
      </c>
      <c r="T52" s="280">
        <f t="shared" si="22"/>
        <v>0</v>
      </c>
      <c r="U52" s="280">
        <f t="shared" si="23"/>
        <v>0</v>
      </c>
      <c r="V52" s="280">
        <f t="shared" si="24"/>
        <v>0</v>
      </c>
      <c r="W52" s="280">
        <f t="shared" si="25"/>
        <v>0</v>
      </c>
      <c r="X52" s="280">
        <f t="shared" si="26"/>
        <v>16</v>
      </c>
      <c r="Y52" s="280">
        <v>0</v>
      </c>
      <c r="Z52" s="280">
        <v>0</v>
      </c>
      <c r="AA52" s="280">
        <v>0</v>
      </c>
      <c r="AB52" s="280">
        <v>0</v>
      </c>
      <c r="AC52" s="280">
        <v>0</v>
      </c>
      <c r="AD52" s="280">
        <v>0</v>
      </c>
      <c r="AE52" s="280">
        <v>0</v>
      </c>
      <c r="AF52" s="280">
        <v>0</v>
      </c>
      <c r="AG52" s="280">
        <v>0</v>
      </c>
      <c r="AH52" s="280">
        <v>0</v>
      </c>
      <c r="AI52" s="280">
        <v>0</v>
      </c>
      <c r="AJ52" s="280">
        <v>0</v>
      </c>
      <c r="AK52" s="285" t="s">
        <v>643</v>
      </c>
      <c r="AL52" s="285" t="s">
        <v>643</v>
      </c>
      <c r="AM52" s="280">
        <v>16</v>
      </c>
      <c r="AN52" s="286" t="s">
        <v>643</v>
      </c>
      <c r="AO52" s="280">
        <v>0</v>
      </c>
      <c r="AP52" s="285" t="s">
        <v>643</v>
      </c>
      <c r="AQ52" s="280">
        <v>0</v>
      </c>
      <c r="AR52" s="280">
        <f t="shared" si="27"/>
        <v>17</v>
      </c>
      <c r="AS52" s="280">
        <v>0</v>
      </c>
      <c r="AT52" s="280">
        <v>0</v>
      </c>
      <c r="AU52" s="280">
        <v>0</v>
      </c>
      <c r="AV52" s="280">
        <v>17</v>
      </c>
      <c r="AW52" s="280">
        <v>0</v>
      </c>
      <c r="AX52" s="280">
        <v>0</v>
      </c>
      <c r="AY52" s="280">
        <v>0</v>
      </c>
      <c r="AZ52" s="280">
        <v>0</v>
      </c>
      <c r="BA52" s="280">
        <v>0</v>
      </c>
      <c r="BB52" s="280">
        <v>0</v>
      </c>
      <c r="BC52" s="280">
        <v>0</v>
      </c>
      <c r="BD52" s="285" t="s">
        <v>643</v>
      </c>
      <c r="BE52" s="285" t="s">
        <v>643</v>
      </c>
      <c r="BF52" s="285" t="s">
        <v>643</v>
      </c>
      <c r="BG52" s="285" t="s">
        <v>643</v>
      </c>
      <c r="BH52" s="285" t="s">
        <v>643</v>
      </c>
      <c r="BI52" s="285" t="s">
        <v>643</v>
      </c>
      <c r="BJ52" s="285" t="s">
        <v>643</v>
      </c>
      <c r="BK52" s="280">
        <v>0</v>
      </c>
      <c r="BL52" s="280">
        <f t="shared" si="28"/>
        <v>0</v>
      </c>
      <c r="BM52" s="280">
        <v>0</v>
      </c>
      <c r="BN52" s="280">
        <v>0</v>
      </c>
      <c r="BO52" s="280">
        <v>0</v>
      </c>
      <c r="BP52" s="280">
        <v>0</v>
      </c>
      <c r="BQ52" s="280">
        <v>0</v>
      </c>
      <c r="BR52" s="280">
        <v>0</v>
      </c>
      <c r="BS52" s="280">
        <v>0</v>
      </c>
      <c r="BT52" s="280">
        <v>0</v>
      </c>
      <c r="BU52" s="280">
        <v>0</v>
      </c>
      <c r="BV52" s="280">
        <v>0</v>
      </c>
      <c r="BW52" s="280">
        <v>0</v>
      </c>
      <c r="BX52" s="285" t="s">
        <v>643</v>
      </c>
      <c r="BY52" s="285" t="s">
        <v>643</v>
      </c>
      <c r="BZ52" s="285" t="s">
        <v>643</v>
      </c>
      <c r="CA52" s="285" t="s">
        <v>643</v>
      </c>
      <c r="CB52" s="285" t="s">
        <v>643</v>
      </c>
      <c r="CC52" s="285" t="s">
        <v>643</v>
      </c>
      <c r="CD52" s="285" t="s">
        <v>643</v>
      </c>
      <c r="CE52" s="280">
        <v>0</v>
      </c>
      <c r="CF52" s="280">
        <f t="shared" si="29"/>
        <v>0</v>
      </c>
      <c r="CG52" s="280">
        <v>0</v>
      </c>
      <c r="CH52" s="280">
        <v>0</v>
      </c>
      <c r="CI52" s="280">
        <v>0</v>
      </c>
      <c r="CJ52" s="280">
        <v>0</v>
      </c>
      <c r="CK52" s="280">
        <v>0</v>
      </c>
      <c r="CL52" s="280">
        <v>0</v>
      </c>
      <c r="CM52" s="280">
        <v>0</v>
      </c>
      <c r="CN52" s="280">
        <v>0</v>
      </c>
      <c r="CO52" s="280">
        <v>0</v>
      </c>
      <c r="CP52" s="280">
        <v>0</v>
      </c>
      <c r="CQ52" s="280">
        <v>0</v>
      </c>
      <c r="CR52" s="285" t="s">
        <v>643</v>
      </c>
      <c r="CS52" s="285" t="s">
        <v>643</v>
      </c>
      <c r="CT52" s="285" t="s">
        <v>643</v>
      </c>
      <c r="CU52" s="285" t="s">
        <v>643</v>
      </c>
      <c r="CV52" s="285" t="s">
        <v>643</v>
      </c>
      <c r="CW52" s="285" t="s">
        <v>643</v>
      </c>
      <c r="CX52" s="285" t="s">
        <v>643</v>
      </c>
      <c r="CY52" s="280">
        <v>0</v>
      </c>
      <c r="CZ52" s="280">
        <f t="shared" si="30"/>
        <v>0</v>
      </c>
      <c r="DA52" s="280">
        <v>0</v>
      </c>
      <c r="DB52" s="280">
        <v>0</v>
      </c>
      <c r="DC52" s="280">
        <v>0</v>
      </c>
      <c r="DD52" s="280">
        <v>0</v>
      </c>
      <c r="DE52" s="280">
        <v>0</v>
      </c>
      <c r="DF52" s="280">
        <v>0</v>
      </c>
      <c r="DG52" s="280">
        <v>0</v>
      </c>
      <c r="DH52" s="280">
        <v>0</v>
      </c>
      <c r="DI52" s="280">
        <v>0</v>
      </c>
      <c r="DJ52" s="280">
        <v>0</v>
      </c>
      <c r="DK52" s="280">
        <v>0</v>
      </c>
      <c r="DL52" s="285" t="s">
        <v>643</v>
      </c>
      <c r="DM52" s="285" t="s">
        <v>643</v>
      </c>
      <c r="DN52" s="280">
        <v>0</v>
      </c>
      <c r="DO52" s="285" t="s">
        <v>643</v>
      </c>
      <c r="DP52" s="285" t="s">
        <v>643</v>
      </c>
      <c r="DQ52" s="285" t="s">
        <v>643</v>
      </c>
      <c r="DR52" s="285" t="s">
        <v>643</v>
      </c>
      <c r="DS52" s="280">
        <v>0</v>
      </c>
      <c r="DT52" s="280">
        <f t="shared" si="31"/>
        <v>0</v>
      </c>
      <c r="DU52" s="280">
        <v>0</v>
      </c>
      <c r="DV52" s="280">
        <v>0</v>
      </c>
      <c r="DW52" s="280">
        <v>0</v>
      </c>
      <c r="DX52" s="280">
        <v>0</v>
      </c>
      <c r="DY52" s="280">
        <v>0</v>
      </c>
      <c r="DZ52" s="280">
        <v>0</v>
      </c>
      <c r="EA52" s="280">
        <v>0</v>
      </c>
      <c r="EB52" s="280">
        <v>0</v>
      </c>
      <c r="EC52" s="280">
        <v>0</v>
      </c>
      <c r="ED52" s="280">
        <v>0</v>
      </c>
      <c r="EE52" s="280">
        <v>0</v>
      </c>
      <c r="EF52" s="285" t="s">
        <v>643</v>
      </c>
      <c r="EG52" s="280">
        <v>0</v>
      </c>
      <c r="EH52" s="280">
        <v>0</v>
      </c>
      <c r="EI52" s="285" t="s">
        <v>643</v>
      </c>
      <c r="EJ52" s="285" t="s">
        <v>643</v>
      </c>
      <c r="EK52" s="285" t="s">
        <v>643</v>
      </c>
      <c r="EL52" s="280">
        <v>0</v>
      </c>
      <c r="EM52" s="280">
        <v>0</v>
      </c>
      <c r="EN52" s="280">
        <f t="shared" si="32"/>
        <v>95</v>
      </c>
      <c r="EO52" s="280">
        <v>60</v>
      </c>
      <c r="EP52" s="280">
        <v>0</v>
      </c>
      <c r="EQ52" s="280">
        <v>0</v>
      </c>
      <c r="ER52" s="280">
        <v>5</v>
      </c>
      <c r="ES52" s="280">
        <v>23</v>
      </c>
      <c r="ET52" s="280">
        <v>6</v>
      </c>
      <c r="EU52" s="280">
        <v>0</v>
      </c>
      <c r="EV52" s="280">
        <v>0</v>
      </c>
      <c r="EW52" s="280">
        <v>1</v>
      </c>
      <c r="EX52" s="280">
        <v>0</v>
      </c>
      <c r="EY52" s="284">
        <v>0</v>
      </c>
      <c r="EZ52" s="285" t="s">
        <v>643</v>
      </c>
      <c r="FA52" s="285" t="s">
        <v>643</v>
      </c>
      <c r="FB52" s="286" t="s">
        <v>643</v>
      </c>
      <c r="FC52" s="280">
        <v>0</v>
      </c>
      <c r="FD52" s="280">
        <v>0</v>
      </c>
      <c r="FE52" s="280">
        <v>0</v>
      </c>
      <c r="FF52" s="280">
        <v>0</v>
      </c>
      <c r="FG52" s="280">
        <v>0</v>
      </c>
    </row>
    <row r="53" spans="1:163" ht="12" customHeight="1">
      <c r="A53" s="282" t="s">
        <v>193</v>
      </c>
      <c r="B53" s="283" t="s">
        <v>594</v>
      </c>
      <c r="C53" s="282" t="s">
        <v>641</v>
      </c>
      <c r="D53" s="280">
        <f t="shared" si="6"/>
        <v>636</v>
      </c>
      <c r="E53" s="280">
        <f t="shared" si="7"/>
        <v>303</v>
      </c>
      <c r="F53" s="280">
        <f t="shared" si="8"/>
        <v>0</v>
      </c>
      <c r="G53" s="280">
        <f t="shared" si="9"/>
        <v>0</v>
      </c>
      <c r="H53" s="280">
        <f t="shared" si="10"/>
        <v>84</v>
      </c>
      <c r="I53" s="280">
        <f t="shared" si="11"/>
        <v>104</v>
      </c>
      <c r="J53" s="280">
        <f t="shared" si="12"/>
        <v>27</v>
      </c>
      <c r="K53" s="280">
        <f t="shared" si="13"/>
        <v>0</v>
      </c>
      <c r="L53" s="280">
        <f t="shared" si="14"/>
        <v>1</v>
      </c>
      <c r="M53" s="280">
        <f t="shared" si="15"/>
        <v>20</v>
      </c>
      <c r="N53" s="280">
        <f t="shared" si="16"/>
        <v>0</v>
      </c>
      <c r="O53" s="280">
        <f t="shared" si="17"/>
        <v>0</v>
      </c>
      <c r="P53" s="280">
        <f t="shared" si="18"/>
        <v>0</v>
      </c>
      <c r="Q53" s="280">
        <f t="shared" si="19"/>
        <v>0</v>
      </c>
      <c r="R53" s="280">
        <f t="shared" si="20"/>
        <v>0</v>
      </c>
      <c r="S53" s="280">
        <f t="shared" si="21"/>
        <v>95</v>
      </c>
      <c r="T53" s="280">
        <f t="shared" si="22"/>
        <v>0</v>
      </c>
      <c r="U53" s="280">
        <f t="shared" si="23"/>
        <v>0</v>
      </c>
      <c r="V53" s="280">
        <f t="shared" si="24"/>
        <v>0</v>
      </c>
      <c r="W53" s="280">
        <f t="shared" si="25"/>
        <v>2</v>
      </c>
      <c r="X53" s="280">
        <f t="shared" si="26"/>
        <v>95</v>
      </c>
      <c r="Y53" s="280">
        <v>0</v>
      </c>
      <c r="Z53" s="280">
        <v>0</v>
      </c>
      <c r="AA53" s="280">
        <v>0</v>
      </c>
      <c r="AB53" s="280">
        <v>0</v>
      </c>
      <c r="AC53" s="280">
        <v>0</v>
      </c>
      <c r="AD53" s="280">
        <v>0</v>
      </c>
      <c r="AE53" s="280">
        <v>0</v>
      </c>
      <c r="AF53" s="280">
        <v>0</v>
      </c>
      <c r="AG53" s="280">
        <v>0</v>
      </c>
      <c r="AH53" s="280">
        <v>0</v>
      </c>
      <c r="AI53" s="280">
        <v>0</v>
      </c>
      <c r="AJ53" s="280">
        <v>0</v>
      </c>
      <c r="AK53" s="285" t="s">
        <v>643</v>
      </c>
      <c r="AL53" s="285" t="s">
        <v>643</v>
      </c>
      <c r="AM53" s="280">
        <v>95</v>
      </c>
      <c r="AN53" s="286" t="s">
        <v>643</v>
      </c>
      <c r="AO53" s="280">
        <v>0</v>
      </c>
      <c r="AP53" s="285" t="s">
        <v>643</v>
      </c>
      <c r="AQ53" s="280">
        <v>0</v>
      </c>
      <c r="AR53" s="280">
        <f t="shared" si="27"/>
        <v>62</v>
      </c>
      <c r="AS53" s="280">
        <v>0</v>
      </c>
      <c r="AT53" s="280">
        <v>0</v>
      </c>
      <c r="AU53" s="280">
        <v>0</v>
      </c>
      <c r="AV53" s="280">
        <v>60</v>
      </c>
      <c r="AW53" s="280">
        <v>0</v>
      </c>
      <c r="AX53" s="280">
        <v>0</v>
      </c>
      <c r="AY53" s="280">
        <v>0</v>
      </c>
      <c r="AZ53" s="280">
        <v>0</v>
      </c>
      <c r="BA53" s="280">
        <v>0</v>
      </c>
      <c r="BB53" s="280">
        <v>0</v>
      </c>
      <c r="BC53" s="280">
        <v>0</v>
      </c>
      <c r="BD53" s="285" t="s">
        <v>643</v>
      </c>
      <c r="BE53" s="285" t="s">
        <v>643</v>
      </c>
      <c r="BF53" s="285" t="s">
        <v>643</v>
      </c>
      <c r="BG53" s="285" t="s">
        <v>643</v>
      </c>
      <c r="BH53" s="285" t="s">
        <v>643</v>
      </c>
      <c r="BI53" s="285" t="s">
        <v>643</v>
      </c>
      <c r="BJ53" s="285" t="s">
        <v>643</v>
      </c>
      <c r="BK53" s="280">
        <v>2</v>
      </c>
      <c r="BL53" s="280">
        <f t="shared" si="28"/>
        <v>0</v>
      </c>
      <c r="BM53" s="280">
        <v>0</v>
      </c>
      <c r="BN53" s="280">
        <v>0</v>
      </c>
      <c r="BO53" s="280">
        <v>0</v>
      </c>
      <c r="BP53" s="280">
        <v>0</v>
      </c>
      <c r="BQ53" s="280">
        <v>0</v>
      </c>
      <c r="BR53" s="280">
        <v>0</v>
      </c>
      <c r="BS53" s="280">
        <v>0</v>
      </c>
      <c r="BT53" s="280">
        <v>0</v>
      </c>
      <c r="BU53" s="280">
        <v>0</v>
      </c>
      <c r="BV53" s="280">
        <v>0</v>
      </c>
      <c r="BW53" s="280">
        <v>0</v>
      </c>
      <c r="BX53" s="285" t="s">
        <v>643</v>
      </c>
      <c r="BY53" s="285" t="s">
        <v>643</v>
      </c>
      <c r="BZ53" s="285" t="s">
        <v>643</v>
      </c>
      <c r="CA53" s="285" t="s">
        <v>643</v>
      </c>
      <c r="CB53" s="285" t="s">
        <v>643</v>
      </c>
      <c r="CC53" s="285" t="s">
        <v>643</v>
      </c>
      <c r="CD53" s="285" t="s">
        <v>643</v>
      </c>
      <c r="CE53" s="280">
        <v>0</v>
      </c>
      <c r="CF53" s="280">
        <f t="shared" si="29"/>
        <v>0</v>
      </c>
      <c r="CG53" s="280">
        <v>0</v>
      </c>
      <c r="CH53" s="280">
        <v>0</v>
      </c>
      <c r="CI53" s="280">
        <v>0</v>
      </c>
      <c r="CJ53" s="280">
        <v>0</v>
      </c>
      <c r="CK53" s="280">
        <v>0</v>
      </c>
      <c r="CL53" s="280">
        <v>0</v>
      </c>
      <c r="CM53" s="280">
        <v>0</v>
      </c>
      <c r="CN53" s="280">
        <v>0</v>
      </c>
      <c r="CO53" s="280">
        <v>0</v>
      </c>
      <c r="CP53" s="280">
        <v>0</v>
      </c>
      <c r="CQ53" s="280">
        <v>0</v>
      </c>
      <c r="CR53" s="285" t="s">
        <v>643</v>
      </c>
      <c r="CS53" s="285" t="s">
        <v>643</v>
      </c>
      <c r="CT53" s="285" t="s">
        <v>643</v>
      </c>
      <c r="CU53" s="285" t="s">
        <v>643</v>
      </c>
      <c r="CV53" s="285" t="s">
        <v>643</v>
      </c>
      <c r="CW53" s="285" t="s">
        <v>643</v>
      </c>
      <c r="CX53" s="285" t="s">
        <v>643</v>
      </c>
      <c r="CY53" s="280">
        <v>0</v>
      </c>
      <c r="CZ53" s="280">
        <f t="shared" si="30"/>
        <v>0</v>
      </c>
      <c r="DA53" s="280">
        <v>0</v>
      </c>
      <c r="DB53" s="280">
        <v>0</v>
      </c>
      <c r="DC53" s="280">
        <v>0</v>
      </c>
      <c r="DD53" s="280">
        <v>0</v>
      </c>
      <c r="DE53" s="280">
        <v>0</v>
      </c>
      <c r="DF53" s="280">
        <v>0</v>
      </c>
      <c r="DG53" s="280">
        <v>0</v>
      </c>
      <c r="DH53" s="280">
        <v>0</v>
      </c>
      <c r="DI53" s="280">
        <v>0</v>
      </c>
      <c r="DJ53" s="280">
        <v>0</v>
      </c>
      <c r="DK53" s="280">
        <v>0</v>
      </c>
      <c r="DL53" s="285" t="s">
        <v>643</v>
      </c>
      <c r="DM53" s="285" t="s">
        <v>643</v>
      </c>
      <c r="DN53" s="280">
        <v>0</v>
      </c>
      <c r="DO53" s="285" t="s">
        <v>643</v>
      </c>
      <c r="DP53" s="285" t="s">
        <v>643</v>
      </c>
      <c r="DQ53" s="285" t="s">
        <v>643</v>
      </c>
      <c r="DR53" s="285" t="s">
        <v>643</v>
      </c>
      <c r="DS53" s="280">
        <v>0</v>
      </c>
      <c r="DT53" s="280">
        <f t="shared" si="31"/>
        <v>0</v>
      </c>
      <c r="DU53" s="280">
        <v>0</v>
      </c>
      <c r="DV53" s="280">
        <v>0</v>
      </c>
      <c r="DW53" s="280">
        <v>0</v>
      </c>
      <c r="DX53" s="280">
        <v>0</v>
      </c>
      <c r="DY53" s="280">
        <v>0</v>
      </c>
      <c r="DZ53" s="280">
        <v>0</v>
      </c>
      <c r="EA53" s="280">
        <v>0</v>
      </c>
      <c r="EB53" s="280">
        <v>0</v>
      </c>
      <c r="EC53" s="280">
        <v>0</v>
      </c>
      <c r="ED53" s="280">
        <v>0</v>
      </c>
      <c r="EE53" s="280">
        <v>0</v>
      </c>
      <c r="EF53" s="285" t="s">
        <v>643</v>
      </c>
      <c r="EG53" s="280">
        <v>0</v>
      </c>
      <c r="EH53" s="280">
        <v>0</v>
      </c>
      <c r="EI53" s="285" t="s">
        <v>643</v>
      </c>
      <c r="EJ53" s="285" t="s">
        <v>643</v>
      </c>
      <c r="EK53" s="285" t="s">
        <v>643</v>
      </c>
      <c r="EL53" s="280">
        <v>0</v>
      </c>
      <c r="EM53" s="280">
        <v>0</v>
      </c>
      <c r="EN53" s="280">
        <f t="shared" si="32"/>
        <v>479</v>
      </c>
      <c r="EO53" s="280">
        <v>303</v>
      </c>
      <c r="EP53" s="280">
        <v>0</v>
      </c>
      <c r="EQ53" s="280">
        <v>0</v>
      </c>
      <c r="ER53" s="280">
        <v>24</v>
      </c>
      <c r="ES53" s="280">
        <v>104</v>
      </c>
      <c r="ET53" s="280">
        <v>27</v>
      </c>
      <c r="EU53" s="280">
        <v>0</v>
      </c>
      <c r="EV53" s="280">
        <v>1</v>
      </c>
      <c r="EW53" s="280">
        <v>20</v>
      </c>
      <c r="EX53" s="280">
        <v>0</v>
      </c>
      <c r="EY53" s="284">
        <v>0</v>
      </c>
      <c r="EZ53" s="285" t="s">
        <v>643</v>
      </c>
      <c r="FA53" s="285" t="s">
        <v>643</v>
      </c>
      <c r="FB53" s="286" t="s">
        <v>643</v>
      </c>
      <c r="FC53" s="280">
        <v>0</v>
      </c>
      <c r="FD53" s="280">
        <v>0</v>
      </c>
      <c r="FE53" s="280">
        <v>0</v>
      </c>
      <c r="FF53" s="280">
        <v>0</v>
      </c>
      <c r="FG53" s="280">
        <v>0</v>
      </c>
    </row>
    <row r="54" spans="1:163" ht="12" customHeight="1">
      <c r="A54" s="282" t="s">
        <v>193</v>
      </c>
      <c r="B54" s="283" t="s">
        <v>595</v>
      </c>
      <c r="C54" s="282" t="s">
        <v>642</v>
      </c>
      <c r="D54" s="280">
        <f t="shared" si="6"/>
        <v>429</v>
      </c>
      <c r="E54" s="280">
        <f t="shared" si="7"/>
        <v>155</v>
      </c>
      <c r="F54" s="280">
        <f t="shared" si="8"/>
        <v>1</v>
      </c>
      <c r="G54" s="280">
        <f t="shared" si="9"/>
        <v>0</v>
      </c>
      <c r="H54" s="280">
        <f t="shared" si="10"/>
        <v>89</v>
      </c>
      <c r="I54" s="280">
        <f t="shared" si="11"/>
        <v>34</v>
      </c>
      <c r="J54" s="280">
        <f t="shared" si="12"/>
        <v>12</v>
      </c>
      <c r="K54" s="280">
        <f t="shared" si="13"/>
        <v>2</v>
      </c>
      <c r="L54" s="280">
        <f t="shared" si="14"/>
        <v>25</v>
      </c>
      <c r="M54" s="280">
        <f t="shared" si="15"/>
        <v>15</v>
      </c>
      <c r="N54" s="280">
        <f t="shared" si="16"/>
        <v>96</v>
      </c>
      <c r="O54" s="280">
        <f t="shared" si="17"/>
        <v>0</v>
      </c>
      <c r="P54" s="280">
        <f t="shared" si="18"/>
        <v>0</v>
      </c>
      <c r="Q54" s="280">
        <f t="shared" si="19"/>
        <v>0</v>
      </c>
      <c r="R54" s="280">
        <f t="shared" si="20"/>
        <v>0</v>
      </c>
      <c r="S54" s="280">
        <f t="shared" si="21"/>
        <v>0</v>
      </c>
      <c r="T54" s="280">
        <f t="shared" si="22"/>
        <v>0</v>
      </c>
      <c r="U54" s="280">
        <f t="shared" si="23"/>
        <v>0</v>
      </c>
      <c r="V54" s="280">
        <f t="shared" si="24"/>
        <v>0</v>
      </c>
      <c r="W54" s="280">
        <f t="shared" si="25"/>
        <v>0</v>
      </c>
      <c r="X54" s="280">
        <f t="shared" si="26"/>
        <v>0</v>
      </c>
      <c r="Y54" s="280">
        <v>0</v>
      </c>
      <c r="Z54" s="280">
        <v>0</v>
      </c>
      <c r="AA54" s="280">
        <v>0</v>
      </c>
      <c r="AB54" s="280">
        <v>0</v>
      </c>
      <c r="AC54" s="280">
        <v>0</v>
      </c>
      <c r="AD54" s="280">
        <v>0</v>
      </c>
      <c r="AE54" s="280">
        <v>0</v>
      </c>
      <c r="AF54" s="280">
        <v>0</v>
      </c>
      <c r="AG54" s="280">
        <v>0</v>
      </c>
      <c r="AH54" s="280">
        <v>0</v>
      </c>
      <c r="AI54" s="280">
        <v>0</v>
      </c>
      <c r="AJ54" s="280">
        <v>0</v>
      </c>
      <c r="AK54" s="285" t="s">
        <v>643</v>
      </c>
      <c r="AL54" s="285" t="s">
        <v>643</v>
      </c>
      <c r="AM54" s="280">
        <v>0</v>
      </c>
      <c r="AN54" s="286" t="s">
        <v>643</v>
      </c>
      <c r="AO54" s="280">
        <v>0</v>
      </c>
      <c r="AP54" s="285" t="s">
        <v>643</v>
      </c>
      <c r="AQ54" s="280">
        <v>0</v>
      </c>
      <c r="AR54" s="280">
        <f t="shared" si="27"/>
        <v>76</v>
      </c>
      <c r="AS54" s="280">
        <v>0</v>
      </c>
      <c r="AT54" s="280">
        <v>0</v>
      </c>
      <c r="AU54" s="280">
        <v>0</v>
      </c>
      <c r="AV54" s="280">
        <v>76</v>
      </c>
      <c r="AW54" s="280">
        <v>0</v>
      </c>
      <c r="AX54" s="280">
        <v>0</v>
      </c>
      <c r="AY54" s="280">
        <v>0</v>
      </c>
      <c r="AZ54" s="280">
        <v>0</v>
      </c>
      <c r="BA54" s="280">
        <v>0</v>
      </c>
      <c r="BB54" s="280">
        <v>0</v>
      </c>
      <c r="BC54" s="280">
        <v>0</v>
      </c>
      <c r="BD54" s="285" t="s">
        <v>643</v>
      </c>
      <c r="BE54" s="285" t="s">
        <v>643</v>
      </c>
      <c r="BF54" s="285" t="s">
        <v>643</v>
      </c>
      <c r="BG54" s="285" t="s">
        <v>643</v>
      </c>
      <c r="BH54" s="285" t="s">
        <v>643</v>
      </c>
      <c r="BI54" s="285" t="s">
        <v>643</v>
      </c>
      <c r="BJ54" s="285" t="s">
        <v>643</v>
      </c>
      <c r="BK54" s="280">
        <v>0</v>
      </c>
      <c r="BL54" s="280">
        <f t="shared" si="28"/>
        <v>96</v>
      </c>
      <c r="BM54" s="280">
        <v>0</v>
      </c>
      <c r="BN54" s="280">
        <v>0</v>
      </c>
      <c r="BO54" s="280">
        <v>0</v>
      </c>
      <c r="BP54" s="280">
        <v>0</v>
      </c>
      <c r="BQ54" s="280">
        <v>0</v>
      </c>
      <c r="BR54" s="280">
        <v>0</v>
      </c>
      <c r="BS54" s="280">
        <v>0</v>
      </c>
      <c r="BT54" s="280">
        <v>0</v>
      </c>
      <c r="BU54" s="280">
        <v>0</v>
      </c>
      <c r="BV54" s="280">
        <v>96</v>
      </c>
      <c r="BW54" s="280">
        <v>0</v>
      </c>
      <c r="BX54" s="285" t="s">
        <v>643</v>
      </c>
      <c r="BY54" s="285" t="s">
        <v>643</v>
      </c>
      <c r="BZ54" s="285" t="s">
        <v>643</v>
      </c>
      <c r="CA54" s="285" t="s">
        <v>643</v>
      </c>
      <c r="CB54" s="285" t="s">
        <v>643</v>
      </c>
      <c r="CC54" s="285" t="s">
        <v>643</v>
      </c>
      <c r="CD54" s="285" t="s">
        <v>643</v>
      </c>
      <c r="CE54" s="280">
        <v>0</v>
      </c>
      <c r="CF54" s="280">
        <f t="shared" si="29"/>
        <v>0</v>
      </c>
      <c r="CG54" s="280">
        <v>0</v>
      </c>
      <c r="CH54" s="280">
        <v>0</v>
      </c>
      <c r="CI54" s="280">
        <v>0</v>
      </c>
      <c r="CJ54" s="280">
        <v>0</v>
      </c>
      <c r="CK54" s="280">
        <v>0</v>
      </c>
      <c r="CL54" s="280">
        <v>0</v>
      </c>
      <c r="CM54" s="280">
        <v>0</v>
      </c>
      <c r="CN54" s="280">
        <v>0</v>
      </c>
      <c r="CO54" s="280">
        <v>0</v>
      </c>
      <c r="CP54" s="280">
        <v>0</v>
      </c>
      <c r="CQ54" s="280">
        <v>0</v>
      </c>
      <c r="CR54" s="285" t="s">
        <v>643</v>
      </c>
      <c r="CS54" s="285" t="s">
        <v>643</v>
      </c>
      <c r="CT54" s="285" t="s">
        <v>643</v>
      </c>
      <c r="CU54" s="285" t="s">
        <v>643</v>
      </c>
      <c r="CV54" s="285" t="s">
        <v>643</v>
      </c>
      <c r="CW54" s="285" t="s">
        <v>643</v>
      </c>
      <c r="CX54" s="285" t="s">
        <v>643</v>
      </c>
      <c r="CY54" s="280">
        <v>0</v>
      </c>
      <c r="CZ54" s="280">
        <f t="shared" si="30"/>
        <v>0</v>
      </c>
      <c r="DA54" s="280">
        <v>0</v>
      </c>
      <c r="DB54" s="280">
        <v>0</v>
      </c>
      <c r="DC54" s="280">
        <v>0</v>
      </c>
      <c r="DD54" s="280">
        <v>0</v>
      </c>
      <c r="DE54" s="280">
        <v>0</v>
      </c>
      <c r="DF54" s="280">
        <v>0</v>
      </c>
      <c r="DG54" s="280">
        <v>0</v>
      </c>
      <c r="DH54" s="280">
        <v>0</v>
      </c>
      <c r="DI54" s="280">
        <v>0</v>
      </c>
      <c r="DJ54" s="280">
        <v>0</v>
      </c>
      <c r="DK54" s="280">
        <v>0</v>
      </c>
      <c r="DL54" s="285" t="s">
        <v>643</v>
      </c>
      <c r="DM54" s="285" t="s">
        <v>643</v>
      </c>
      <c r="DN54" s="280">
        <v>0</v>
      </c>
      <c r="DO54" s="285" t="s">
        <v>643</v>
      </c>
      <c r="DP54" s="285" t="s">
        <v>643</v>
      </c>
      <c r="DQ54" s="285" t="s">
        <v>643</v>
      </c>
      <c r="DR54" s="285" t="s">
        <v>643</v>
      </c>
      <c r="DS54" s="280">
        <v>0</v>
      </c>
      <c r="DT54" s="280">
        <f t="shared" si="31"/>
        <v>0</v>
      </c>
      <c r="DU54" s="280">
        <v>0</v>
      </c>
      <c r="DV54" s="280">
        <v>0</v>
      </c>
      <c r="DW54" s="280">
        <v>0</v>
      </c>
      <c r="DX54" s="280">
        <v>0</v>
      </c>
      <c r="DY54" s="280">
        <v>0</v>
      </c>
      <c r="DZ54" s="280">
        <v>0</v>
      </c>
      <c r="EA54" s="280">
        <v>0</v>
      </c>
      <c r="EB54" s="280">
        <v>0</v>
      </c>
      <c r="EC54" s="280">
        <v>0</v>
      </c>
      <c r="ED54" s="280">
        <v>0</v>
      </c>
      <c r="EE54" s="280">
        <v>0</v>
      </c>
      <c r="EF54" s="285" t="s">
        <v>643</v>
      </c>
      <c r="EG54" s="280">
        <v>0</v>
      </c>
      <c r="EH54" s="280">
        <v>0</v>
      </c>
      <c r="EI54" s="285" t="s">
        <v>643</v>
      </c>
      <c r="EJ54" s="285" t="s">
        <v>643</v>
      </c>
      <c r="EK54" s="285" t="s">
        <v>643</v>
      </c>
      <c r="EL54" s="280">
        <v>0</v>
      </c>
      <c r="EM54" s="280">
        <v>0</v>
      </c>
      <c r="EN54" s="280">
        <f t="shared" si="32"/>
        <v>257</v>
      </c>
      <c r="EO54" s="280">
        <v>155</v>
      </c>
      <c r="EP54" s="280">
        <v>1</v>
      </c>
      <c r="EQ54" s="280">
        <v>0</v>
      </c>
      <c r="ER54" s="280">
        <v>13</v>
      </c>
      <c r="ES54" s="280">
        <v>34</v>
      </c>
      <c r="ET54" s="280">
        <v>12</v>
      </c>
      <c r="EU54" s="280">
        <v>2</v>
      </c>
      <c r="EV54" s="280">
        <v>25</v>
      </c>
      <c r="EW54" s="280">
        <v>15</v>
      </c>
      <c r="EX54" s="280">
        <v>0</v>
      </c>
      <c r="EY54" s="284">
        <v>0</v>
      </c>
      <c r="EZ54" s="285" t="s">
        <v>643</v>
      </c>
      <c r="FA54" s="285" t="s">
        <v>643</v>
      </c>
      <c r="FB54" s="286" t="s">
        <v>643</v>
      </c>
      <c r="FC54" s="280">
        <v>0</v>
      </c>
      <c r="FD54" s="280">
        <v>0</v>
      </c>
      <c r="FE54" s="280">
        <v>0</v>
      </c>
      <c r="FF54" s="280">
        <v>0</v>
      </c>
      <c r="FG54" s="280">
        <v>0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647</v>
      </c>
      <c r="B7" s="278" t="s">
        <v>645</v>
      </c>
      <c r="C7" s="279" t="s">
        <v>646</v>
      </c>
      <c r="D7" s="280">
        <f aca="true" t="shared" si="0" ref="D7:AI7">SUM(D8:D54)</f>
        <v>6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6</v>
      </c>
      <c r="O7" s="280">
        <f t="shared" si="0"/>
        <v>0</v>
      </c>
      <c r="P7" s="280">
        <f t="shared" si="0"/>
        <v>6</v>
      </c>
      <c r="Q7" s="280">
        <f t="shared" si="0"/>
        <v>6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SUM(AJ8:AJ54)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SUM(BP8:BP54)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6</v>
      </c>
      <c r="CK7" s="280">
        <f t="shared" si="2"/>
        <v>6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SUM(CV8:CV54)</f>
        <v>0</v>
      </c>
      <c r="CW7" s="280">
        <f>SUM(CW8:CW54)</f>
        <v>0</v>
      </c>
      <c r="CX7" s="280">
        <f>SUM(CX8:CX54)</f>
        <v>0</v>
      </c>
      <c r="CY7" s="280">
        <f>SUM(CY8:CY54)</f>
        <v>0</v>
      </c>
    </row>
    <row r="8" spans="1:103" ht="12" customHeight="1">
      <c r="A8" s="287" t="s">
        <v>193</v>
      </c>
      <c r="B8" s="278" t="s">
        <v>549</v>
      </c>
      <c r="C8" s="287" t="s">
        <v>596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193</v>
      </c>
      <c r="B9" s="278" t="s">
        <v>550</v>
      </c>
      <c r="C9" s="287" t="s">
        <v>597</v>
      </c>
      <c r="D9" s="280">
        <f aca="true" t="shared" si="4" ref="D9:D54">SUM(E9,F9,N9,O9)</f>
        <v>0</v>
      </c>
      <c r="E9" s="280">
        <f aca="true" t="shared" si="5" ref="E9:E54">X9</f>
        <v>0</v>
      </c>
      <c r="F9" s="280">
        <f aca="true" t="shared" si="6" ref="F9:F54">SUM(G9:M9)</f>
        <v>0</v>
      </c>
      <c r="G9" s="280">
        <f aca="true" t="shared" si="7" ref="G9:G54">AF9</f>
        <v>0</v>
      </c>
      <c r="H9" s="280">
        <f aca="true" t="shared" si="8" ref="H9:H54">AN9</f>
        <v>0</v>
      </c>
      <c r="I9" s="280">
        <f aca="true" t="shared" si="9" ref="I9:I54">AV9</f>
        <v>0</v>
      </c>
      <c r="J9" s="280">
        <f aca="true" t="shared" si="10" ref="J9:J54">BD9</f>
        <v>0</v>
      </c>
      <c r="K9" s="280">
        <f aca="true" t="shared" si="11" ref="K9:K54">BL9</f>
        <v>0</v>
      </c>
      <c r="L9" s="280">
        <f aca="true" t="shared" si="12" ref="L9:L54">BT9</f>
        <v>0</v>
      </c>
      <c r="M9" s="280">
        <f aca="true" t="shared" si="13" ref="M9:M54">CB9</f>
        <v>0</v>
      </c>
      <c r="N9" s="280">
        <f aca="true" t="shared" si="14" ref="N9:N54">CJ9</f>
        <v>0</v>
      </c>
      <c r="O9" s="280">
        <f aca="true" t="shared" si="15" ref="O9:O54">CR9</f>
        <v>0</v>
      </c>
      <c r="P9" s="280">
        <f aca="true" t="shared" si="16" ref="P9:P54">SUM(Q9:W9)</f>
        <v>0</v>
      </c>
      <c r="Q9" s="280">
        <f aca="true" t="shared" si="17" ref="Q9:Q54">SUM(Y9,AG9,AO9,AW9,BE9,BM9,BU9,CC9,CK9,CS9)</f>
        <v>0</v>
      </c>
      <c r="R9" s="280">
        <f aca="true" t="shared" si="18" ref="R9:R54">SUM(Z9,AH9,AP9,AX9,BF9,BN9,BV9,CD9,CL9,CT9)</f>
        <v>0</v>
      </c>
      <c r="S9" s="280">
        <f aca="true" t="shared" si="19" ref="S9:S54">SUM(AA9,AI9,AQ9,AY9,BG9,BO9,BW9,CE9,CM9,CU9)</f>
        <v>0</v>
      </c>
      <c r="T9" s="280">
        <f aca="true" t="shared" si="20" ref="T9:T54">SUM(AB9,AJ9,AR9,AZ9,BH9,BP9,BX9,CF9,CN9,CV9)</f>
        <v>0</v>
      </c>
      <c r="U9" s="280">
        <f aca="true" t="shared" si="21" ref="U9:U54">SUM(AC9,AK9,AS9,BA9,BI9,BQ9,BY9,CG9,CO9,CW9)</f>
        <v>0</v>
      </c>
      <c r="V9" s="280">
        <f aca="true" t="shared" si="22" ref="V9:V54">SUM(AD9,AL9,AT9,BB9,BJ9,BR9,BZ9,CH9,CP9,CX9)</f>
        <v>0</v>
      </c>
      <c r="W9" s="280">
        <f aca="true" t="shared" si="23" ref="W9:W54">SUM(AE9,AM9,AU9,BC9,BK9,BS9,CA9,CI9,CQ9,CY9)</f>
        <v>0</v>
      </c>
      <c r="X9" s="280">
        <f aca="true" t="shared" si="24" ref="X9:X54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54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54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54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54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54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54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54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54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54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193</v>
      </c>
      <c r="B10" s="278" t="s">
        <v>551</v>
      </c>
      <c r="C10" s="287" t="s">
        <v>598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193</v>
      </c>
      <c r="B11" s="278" t="s">
        <v>552</v>
      </c>
      <c r="C11" s="287" t="s">
        <v>599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193</v>
      </c>
      <c r="B12" s="278" t="s">
        <v>553</v>
      </c>
      <c r="C12" s="287" t="s">
        <v>600</v>
      </c>
      <c r="D12" s="280">
        <f t="shared" si="4"/>
        <v>6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6</v>
      </c>
      <c r="O12" s="280">
        <f t="shared" si="15"/>
        <v>0</v>
      </c>
      <c r="P12" s="280">
        <f t="shared" si="16"/>
        <v>6</v>
      </c>
      <c r="Q12" s="280">
        <f t="shared" si="17"/>
        <v>6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6</v>
      </c>
      <c r="CK12" s="280">
        <v>6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193</v>
      </c>
      <c r="B13" s="278" t="s">
        <v>554</v>
      </c>
      <c r="C13" s="287" t="s">
        <v>601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193</v>
      </c>
      <c r="B14" s="278" t="s">
        <v>555</v>
      </c>
      <c r="C14" s="287" t="s">
        <v>602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193</v>
      </c>
      <c r="B15" s="278" t="s">
        <v>556</v>
      </c>
      <c r="C15" s="287" t="s">
        <v>603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193</v>
      </c>
      <c r="B16" s="278" t="s">
        <v>557</v>
      </c>
      <c r="C16" s="287" t="s">
        <v>604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193</v>
      </c>
      <c r="B17" s="278" t="s">
        <v>558</v>
      </c>
      <c r="C17" s="287" t="s">
        <v>605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193</v>
      </c>
      <c r="B18" s="278" t="s">
        <v>559</v>
      </c>
      <c r="C18" s="287" t="s">
        <v>606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193</v>
      </c>
      <c r="B19" s="278" t="s">
        <v>560</v>
      </c>
      <c r="C19" s="287" t="s">
        <v>607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193</v>
      </c>
      <c r="B20" s="278" t="s">
        <v>561</v>
      </c>
      <c r="C20" s="287" t="s">
        <v>608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193</v>
      </c>
      <c r="B21" s="278" t="s">
        <v>562</v>
      </c>
      <c r="C21" s="287" t="s">
        <v>609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193</v>
      </c>
      <c r="B22" s="278" t="s">
        <v>563</v>
      </c>
      <c r="C22" s="287" t="s">
        <v>610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193</v>
      </c>
      <c r="B23" s="278" t="s">
        <v>564</v>
      </c>
      <c r="C23" s="287" t="s">
        <v>611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193</v>
      </c>
      <c r="B24" s="278" t="s">
        <v>565</v>
      </c>
      <c r="C24" s="287" t="s">
        <v>612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193</v>
      </c>
      <c r="B25" s="278" t="s">
        <v>566</v>
      </c>
      <c r="C25" s="287" t="s">
        <v>613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193</v>
      </c>
      <c r="B26" s="278" t="s">
        <v>567</v>
      </c>
      <c r="C26" s="287" t="s">
        <v>614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193</v>
      </c>
      <c r="B27" s="278" t="s">
        <v>568</v>
      </c>
      <c r="C27" s="287" t="s">
        <v>615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7" t="s">
        <v>193</v>
      </c>
      <c r="B28" s="278" t="s">
        <v>569</v>
      </c>
      <c r="C28" s="287" t="s">
        <v>616</v>
      </c>
      <c r="D28" s="280">
        <f t="shared" si="4"/>
        <v>0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ht="12" customHeight="1">
      <c r="A29" s="287" t="s">
        <v>193</v>
      </c>
      <c r="B29" s="278" t="s">
        <v>570</v>
      </c>
      <c r="C29" s="287" t="s">
        <v>617</v>
      </c>
      <c r="D29" s="280">
        <f t="shared" si="4"/>
        <v>0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0</v>
      </c>
      <c r="I29" s="280">
        <f t="shared" si="9"/>
        <v>0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3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3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3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3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ht="12" customHeight="1">
      <c r="A30" s="287" t="s">
        <v>193</v>
      </c>
      <c r="B30" s="278" t="s">
        <v>571</v>
      </c>
      <c r="C30" s="287" t="s">
        <v>618</v>
      </c>
      <c r="D30" s="280">
        <f t="shared" si="4"/>
        <v>0</v>
      </c>
      <c r="E30" s="280">
        <f t="shared" si="5"/>
        <v>0</v>
      </c>
      <c r="F30" s="280">
        <f t="shared" si="6"/>
        <v>0</v>
      </c>
      <c r="G30" s="280">
        <f t="shared" si="7"/>
        <v>0</v>
      </c>
      <c r="H30" s="280">
        <f t="shared" si="8"/>
        <v>0</v>
      </c>
      <c r="I30" s="280">
        <f t="shared" si="9"/>
        <v>0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3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3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3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3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ht="12" customHeight="1">
      <c r="A31" s="287" t="s">
        <v>193</v>
      </c>
      <c r="B31" s="278" t="s">
        <v>572</v>
      </c>
      <c r="C31" s="287" t="s">
        <v>619</v>
      </c>
      <c r="D31" s="280">
        <f t="shared" si="4"/>
        <v>0</v>
      </c>
      <c r="E31" s="280">
        <f t="shared" si="5"/>
        <v>0</v>
      </c>
      <c r="F31" s="280">
        <f t="shared" si="6"/>
        <v>0</v>
      </c>
      <c r="G31" s="280">
        <f t="shared" si="7"/>
        <v>0</v>
      </c>
      <c r="H31" s="280">
        <f t="shared" si="8"/>
        <v>0</v>
      </c>
      <c r="I31" s="280">
        <f t="shared" si="9"/>
        <v>0</v>
      </c>
      <c r="J31" s="280">
        <f t="shared" si="10"/>
        <v>0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3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3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3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3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ht="12" customHeight="1">
      <c r="A32" s="287" t="s">
        <v>193</v>
      </c>
      <c r="B32" s="278" t="s">
        <v>573</v>
      </c>
      <c r="C32" s="287" t="s">
        <v>620</v>
      </c>
      <c r="D32" s="280">
        <f t="shared" si="4"/>
        <v>0</v>
      </c>
      <c r="E32" s="280">
        <f t="shared" si="5"/>
        <v>0</v>
      </c>
      <c r="F32" s="280">
        <f t="shared" si="6"/>
        <v>0</v>
      </c>
      <c r="G32" s="280">
        <f t="shared" si="7"/>
        <v>0</v>
      </c>
      <c r="H32" s="280">
        <f t="shared" si="8"/>
        <v>0</v>
      </c>
      <c r="I32" s="280">
        <f t="shared" si="9"/>
        <v>0</v>
      </c>
      <c r="J32" s="280">
        <f t="shared" si="10"/>
        <v>0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3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3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3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3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ht="12" customHeight="1">
      <c r="A33" s="287" t="s">
        <v>193</v>
      </c>
      <c r="B33" s="278" t="s">
        <v>574</v>
      </c>
      <c r="C33" s="287" t="s">
        <v>621</v>
      </c>
      <c r="D33" s="280">
        <f t="shared" si="4"/>
        <v>0</v>
      </c>
      <c r="E33" s="280">
        <f t="shared" si="5"/>
        <v>0</v>
      </c>
      <c r="F33" s="280">
        <f t="shared" si="6"/>
        <v>0</v>
      </c>
      <c r="G33" s="280">
        <f t="shared" si="7"/>
        <v>0</v>
      </c>
      <c r="H33" s="280">
        <f t="shared" si="8"/>
        <v>0</v>
      </c>
      <c r="I33" s="280">
        <f t="shared" si="9"/>
        <v>0</v>
      </c>
      <c r="J33" s="280">
        <f t="shared" si="10"/>
        <v>0</v>
      </c>
      <c r="K33" s="280">
        <f t="shared" si="11"/>
        <v>0</v>
      </c>
      <c r="L33" s="280">
        <f t="shared" si="12"/>
        <v>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3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3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3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3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ht="12" customHeight="1">
      <c r="A34" s="287" t="s">
        <v>193</v>
      </c>
      <c r="B34" s="278" t="s">
        <v>575</v>
      </c>
      <c r="C34" s="287" t="s">
        <v>622</v>
      </c>
      <c r="D34" s="280">
        <f t="shared" si="4"/>
        <v>0</v>
      </c>
      <c r="E34" s="280">
        <f t="shared" si="5"/>
        <v>0</v>
      </c>
      <c r="F34" s="280">
        <f t="shared" si="6"/>
        <v>0</v>
      </c>
      <c r="G34" s="280">
        <f t="shared" si="7"/>
        <v>0</v>
      </c>
      <c r="H34" s="280">
        <f t="shared" si="8"/>
        <v>0</v>
      </c>
      <c r="I34" s="280">
        <f t="shared" si="9"/>
        <v>0</v>
      </c>
      <c r="J34" s="280">
        <f t="shared" si="10"/>
        <v>0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3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3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3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3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ht="12" customHeight="1">
      <c r="A35" s="287" t="s">
        <v>193</v>
      </c>
      <c r="B35" s="278" t="s">
        <v>576</v>
      </c>
      <c r="C35" s="287" t="s">
        <v>623</v>
      </c>
      <c r="D35" s="280">
        <f t="shared" si="4"/>
        <v>0</v>
      </c>
      <c r="E35" s="280">
        <f t="shared" si="5"/>
        <v>0</v>
      </c>
      <c r="F35" s="280">
        <f t="shared" si="6"/>
        <v>0</v>
      </c>
      <c r="G35" s="280">
        <f t="shared" si="7"/>
        <v>0</v>
      </c>
      <c r="H35" s="280">
        <f t="shared" si="8"/>
        <v>0</v>
      </c>
      <c r="I35" s="280">
        <f t="shared" si="9"/>
        <v>0</v>
      </c>
      <c r="J35" s="280">
        <f t="shared" si="10"/>
        <v>0</v>
      </c>
      <c r="K35" s="280">
        <f t="shared" si="11"/>
        <v>0</v>
      </c>
      <c r="L35" s="280">
        <f t="shared" si="12"/>
        <v>0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3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3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3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3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ht="12" customHeight="1">
      <c r="A36" s="287" t="s">
        <v>193</v>
      </c>
      <c r="B36" s="278" t="s">
        <v>577</v>
      </c>
      <c r="C36" s="287" t="s">
        <v>624</v>
      </c>
      <c r="D36" s="280">
        <f t="shared" si="4"/>
        <v>0</v>
      </c>
      <c r="E36" s="280">
        <f t="shared" si="5"/>
        <v>0</v>
      </c>
      <c r="F36" s="280">
        <f t="shared" si="6"/>
        <v>0</v>
      </c>
      <c r="G36" s="280">
        <f t="shared" si="7"/>
        <v>0</v>
      </c>
      <c r="H36" s="280">
        <f t="shared" si="8"/>
        <v>0</v>
      </c>
      <c r="I36" s="280">
        <f t="shared" si="9"/>
        <v>0</v>
      </c>
      <c r="J36" s="280">
        <f t="shared" si="10"/>
        <v>0</v>
      </c>
      <c r="K36" s="280">
        <f t="shared" si="11"/>
        <v>0</v>
      </c>
      <c r="L36" s="280">
        <f t="shared" si="12"/>
        <v>0</v>
      </c>
      <c r="M36" s="280">
        <f t="shared" si="13"/>
        <v>0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25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26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27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28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29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30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31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32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33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ht="12" customHeight="1">
      <c r="A37" s="287" t="s">
        <v>193</v>
      </c>
      <c r="B37" s="278" t="s">
        <v>578</v>
      </c>
      <c r="C37" s="287" t="s">
        <v>625</v>
      </c>
      <c r="D37" s="280">
        <f t="shared" si="4"/>
        <v>0</v>
      </c>
      <c r="E37" s="280">
        <f t="shared" si="5"/>
        <v>0</v>
      </c>
      <c r="F37" s="280">
        <f t="shared" si="6"/>
        <v>0</v>
      </c>
      <c r="G37" s="280">
        <f t="shared" si="7"/>
        <v>0</v>
      </c>
      <c r="H37" s="280">
        <f t="shared" si="8"/>
        <v>0</v>
      </c>
      <c r="I37" s="280">
        <f t="shared" si="9"/>
        <v>0</v>
      </c>
      <c r="J37" s="280">
        <f t="shared" si="10"/>
        <v>0</v>
      </c>
      <c r="K37" s="280">
        <f t="shared" si="11"/>
        <v>0</v>
      </c>
      <c r="L37" s="280">
        <f t="shared" si="12"/>
        <v>0</v>
      </c>
      <c r="M37" s="280">
        <f t="shared" si="13"/>
        <v>0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0</v>
      </c>
      <c r="X37" s="280">
        <f t="shared" si="2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25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26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27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28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29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30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31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32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33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ht="12" customHeight="1">
      <c r="A38" s="287" t="s">
        <v>193</v>
      </c>
      <c r="B38" s="278" t="s">
        <v>579</v>
      </c>
      <c r="C38" s="287" t="s">
        <v>626</v>
      </c>
      <c r="D38" s="280">
        <f t="shared" si="4"/>
        <v>0</v>
      </c>
      <c r="E38" s="280">
        <f t="shared" si="5"/>
        <v>0</v>
      </c>
      <c r="F38" s="280">
        <f t="shared" si="6"/>
        <v>0</v>
      </c>
      <c r="G38" s="280">
        <f t="shared" si="7"/>
        <v>0</v>
      </c>
      <c r="H38" s="280">
        <f t="shared" si="8"/>
        <v>0</v>
      </c>
      <c r="I38" s="280">
        <f t="shared" si="9"/>
        <v>0</v>
      </c>
      <c r="J38" s="280">
        <f t="shared" si="10"/>
        <v>0</v>
      </c>
      <c r="K38" s="280">
        <f t="shared" si="11"/>
        <v>0</v>
      </c>
      <c r="L38" s="280">
        <f t="shared" si="12"/>
        <v>0</v>
      </c>
      <c r="M38" s="280">
        <f t="shared" si="13"/>
        <v>0</v>
      </c>
      <c r="N38" s="280">
        <f t="shared" si="14"/>
        <v>0</v>
      </c>
      <c r="O38" s="280">
        <f t="shared" si="15"/>
        <v>0</v>
      </c>
      <c r="P38" s="280">
        <f t="shared" si="16"/>
        <v>0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0</v>
      </c>
      <c r="W38" s="280">
        <f t="shared" si="23"/>
        <v>0</v>
      </c>
      <c r="X38" s="280">
        <f t="shared" si="2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25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26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27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28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29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30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31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32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33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  <row r="39" spans="1:103" ht="12" customHeight="1">
      <c r="A39" s="287" t="s">
        <v>193</v>
      </c>
      <c r="B39" s="278" t="s">
        <v>580</v>
      </c>
      <c r="C39" s="287" t="s">
        <v>627</v>
      </c>
      <c r="D39" s="280">
        <f t="shared" si="4"/>
        <v>0</v>
      </c>
      <c r="E39" s="280">
        <f t="shared" si="5"/>
        <v>0</v>
      </c>
      <c r="F39" s="280">
        <f t="shared" si="6"/>
        <v>0</v>
      </c>
      <c r="G39" s="280">
        <f t="shared" si="7"/>
        <v>0</v>
      </c>
      <c r="H39" s="280">
        <f t="shared" si="8"/>
        <v>0</v>
      </c>
      <c r="I39" s="280">
        <f t="shared" si="9"/>
        <v>0</v>
      </c>
      <c r="J39" s="280">
        <f t="shared" si="10"/>
        <v>0</v>
      </c>
      <c r="K39" s="280">
        <f t="shared" si="11"/>
        <v>0</v>
      </c>
      <c r="L39" s="280">
        <f t="shared" si="12"/>
        <v>0</v>
      </c>
      <c r="M39" s="280">
        <f t="shared" si="13"/>
        <v>0</v>
      </c>
      <c r="N39" s="280">
        <f t="shared" si="14"/>
        <v>0</v>
      </c>
      <c r="O39" s="280">
        <f t="shared" si="15"/>
        <v>0</v>
      </c>
      <c r="P39" s="280">
        <f t="shared" si="16"/>
        <v>0</v>
      </c>
      <c r="Q39" s="280">
        <f t="shared" si="17"/>
        <v>0</v>
      </c>
      <c r="R39" s="280">
        <f t="shared" si="18"/>
        <v>0</v>
      </c>
      <c r="S39" s="280">
        <f t="shared" si="19"/>
        <v>0</v>
      </c>
      <c r="T39" s="280">
        <f t="shared" si="20"/>
        <v>0</v>
      </c>
      <c r="U39" s="280">
        <f t="shared" si="21"/>
        <v>0</v>
      </c>
      <c r="V39" s="280">
        <f t="shared" si="22"/>
        <v>0</v>
      </c>
      <c r="W39" s="280">
        <f t="shared" si="23"/>
        <v>0</v>
      </c>
      <c r="X39" s="280">
        <f t="shared" si="24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f t="shared" si="25"/>
        <v>0</v>
      </c>
      <c r="AG39" s="280">
        <v>0</v>
      </c>
      <c r="AH39" s="280">
        <v>0</v>
      </c>
      <c r="AI39" s="280">
        <v>0</v>
      </c>
      <c r="AJ39" s="280">
        <v>0</v>
      </c>
      <c r="AK39" s="280">
        <v>0</v>
      </c>
      <c r="AL39" s="280">
        <v>0</v>
      </c>
      <c r="AM39" s="280">
        <v>0</v>
      </c>
      <c r="AN39" s="280">
        <f t="shared" si="26"/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f t="shared" si="27"/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f t="shared" si="28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f t="shared" si="29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f t="shared" si="30"/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31"/>
        <v>0</v>
      </c>
      <c r="CC39" s="280"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32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f t="shared" si="33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v>0</v>
      </c>
    </row>
    <row r="40" spans="1:103" ht="12" customHeight="1">
      <c r="A40" s="287" t="s">
        <v>193</v>
      </c>
      <c r="B40" s="278" t="s">
        <v>581</v>
      </c>
      <c r="C40" s="287" t="s">
        <v>628</v>
      </c>
      <c r="D40" s="280">
        <f t="shared" si="4"/>
        <v>0</v>
      </c>
      <c r="E40" s="280">
        <f t="shared" si="5"/>
        <v>0</v>
      </c>
      <c r="F40" s="280">
        <f t="shared" si="6"/>
        <v>0</v>
      </c>
      <c r="G40" s="280">
        <f t="shared" si="7"/>
        <v>0</v>
      </c>
      <c r="H40" s="280">
        <f t="shared" si="8"/>
        <v>0</v>
      </c>
      <c r="I40" s="280">
        <f t="shared" si="9"/>
        <v>0</v>
      </c>
      <c r="J40" s="280">
        <f t="shared" si="10"/>
        <v>0</v>
      </c>
      <c r="K40" s="280">
        <f t="shared" si="11"/>
        <v>0</v>
      </c>
      <c r="L40" s="280">
        <f t="shared" si="12"/>
        <v>0</v>
      </c>
      <c r="M40" s="280">
        <f t="shared" si="13"/>
        <v>0</v>
      </c>
      <c r="N40" s="280">
        <f t="shared" si="14"/>
        <v>0</v>
      </c>
      <c r="O40" s="280">
        <f t="shared" si="15"/>
        <v>0</v>
      </c>
      <c r="P40" s="280">
        <f t="shared" si="16"/>
        <v>0</v>
      </c>
      <c r="Q40" s="280">
        <f t="shared" si="17"/>
        <v>0</v>
      </c>
      <c r="R40" s="280">
        <f t="shared" si="18"/>
        <v>0</v>
      </c>
      <c r="S40" s="280">
        <f t="shared" si="19"/>
        <v>0</v>
      </c>
      <c r="T40" s="280">
        <f t="shared" si="20"/>
        <v>0</v>
      </c>
      <c r="U40" s="280">
        <f t="shared" si="21"/>
        <v>0</v>
      </c>
      <c r="V40" s="280">
        <f t="shared" si="22"/>
        <v>0</v>
      </c>
      <c r="W40" s="280">
        <f t="shared" si="23"/>
        <v>0</v>
      </c>
      <c r="X40" s="280">
        <f t="shared" si="24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f t="shared" si="25"/>
        <v>0</v>
      </c>
      <c r="AG40" s="280">
        <v>0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f t="shared" si="26"/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f t="shared" si="27"/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f t="shared" si="28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f t="shared" si="29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f t="shared" si="30"/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31"/>
        <v>0</v>
      </c>
      <c r="CC40" s="280"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32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f t="shared" si="33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v>0</v>
      </c>
    </row>
    <row r="41" spans="1:103" ht="12" customHeight="1">
      <c r="A41" s="287" t="s">
        <v>193</v>
      </c>
      <c r="B41" s="278" t="s">
        <v>582</v>
      </c>
      <c r="C41" s="287" t="s">
        <v>629</v>
      </c>
      <c r="D41" s="280">
        <f t="shared" si="4"/>
        <v>0</v>
      </c>
      <c r="E41" s="280">
        <f t="shared" si="5"/>
        <v>0</v>
      </c>
      <c r="F41" s="280">
        <f t="shared" si="6"/>
        <v>0</v>
      </c>
      <c r="G41" s="280">
        <f t="shared" si="7"/>
        <v>0</v>
      </c>
      <c r="H41" s="280">
        <f t="shared" si="8"/>
        <v>0</v>
      </c>
      <c r="I41" s="280">
        <f t="shared" si="9"/>
        <v>0</v>
      </c>
      <c r="J41" s="280">
        <f t="shared" si="10"/>
        <v>0</v>
      </c>
      <c r="K41" s="280">
        <f t="shared" si="11"/>
        <v>0</v>
      </c>
      <c r="L41" s="280">
        <f t="shared" si="12"/>
        <v>0</v>
      </c>
      <c r="M41" s="280">
        <f t="shared" si="13"/>
        <v>0</v>
      </c>
      <c r="N41" s="280">
        <f t="shared" si="14"/>
        <v>0</v>
      </c>
      <c r="O41" s="280">
        <f t="shared" si="15"/>
        <v>0</v>
      </c>
      <c r="P41" s="280">
        <f t="shared" si="16"/>
        <v>0</v>
      </c>
      <c r="Q41" s="280">
        <f t="shared" si="17"/>
        <v>0</v>
      </c>
      <c r="R41" s="280">
        <f t="shared" si="18"/>
        <v>0</v>
      </c>
      <c r="S41" s="280">
        <f t="shared" si="19"/>
        <v>0</v>
      </c>
      <c r="T41" s="280">
        <f t="shared" si="20"/>
        <v>0</v>
      </c>
      <c r="U41" s="280">
        <f t="shared" si="21"/>
        <v>0</v>
      </c>
      <c r="V41" s="280">
        <f t="shared" si="22"/>
        <v>0</v>
      </c>
      <c r="W41" s="280">
        <f t="shared" si="23"/>
        <v>0</v>
      </c>
      <c r="X41" s="280">
        <f t="shared" si="2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f t="shared" si="25"/>
        <v>0</v>
      </c>
      <c r="AG41" s="280">
        <v>0</v>
      </c>
      <c r="AH41" s="280">
        <v>0</v>
      </c>
      <c r="AI41" s="280">
        <v>0</v>
      </c>
      <c r="AJ41" s="280">
        <v>0</v>
      </c>
      <c r="AK41" s="280">
        <v>0</v>
      </c>
      <c r="AL41" s="280">
        <v>0</v>
      </c>
      <c r="AM41" s="280">
        <v>0</v>
      </c>
      <c r="AN41" s="280">
        <f t="shared" si="26"/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f t="shared" si="27"/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f t="shared" si="28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f t="shared" si="29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f t="shared" si="30"/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31"/>
        <v>0</v>
      </c>
      <c r="CC41" s="280"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32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f t="shared" si="33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v>0</v>
      </c>
    </row>
    <row r="42" spans="1:103" ht="12" customHeight="1">
      <c r="A42" s="287" t="s">
        <v>193</v>
      </c>
      <c r="B42" s="278" t="s">
        <v>583</v>
      </c>
      <c r="C42" s="287" t="s">
        <v>630</v>
      </c>
      <c r="D42" s="280">
        <f t="shared" si="4"/>
        <v>0</v>
      </c>
      <c r="E42" s="280">
        <f t="shared" si="5"/>
        <v>0</v>
      </c>
      <c r="F42" s="280">
        <f t="shared" si="6"/>
        <v>0</v>
      </c>
      <c r="G42" s="280">
        <f t="shared" si="7"/>
        <v>0</v>
      </c>
      <c r="H42" s="280">
        <f t="shared" si="8"/>
        <v>0</v>
      </c>
      <c r="I42" s="280">
        <f t="shared" si="9"/>
        <v>0</v>
      </c>
      <c r="J42" s="280">
        <f t="shared" si="10"/>
        <v>0</v>
      </c>
      <c r="K42" s="280">
        <f t="shared" si="11"/>
        <v>0</v>
      </c>
      <c r="L42" s="280">
        <f t="shared" si="12"/>
        <v>0</v>
      </c>
      <c r="M42" s="280">
        <f t="shared" si="13"/>
        <v>0</v>
      </c>
      <c r="N42" s="280">
        <f t="shared" si="14"/>
        <v>0</v>
      </c>
      <c r="O42" s="280">
        <f t="shared" si="15"/>
        <v>0</v>
      </c>
      <c r="P42" s="280">
        <f t="shared" si="16"/>
        <v>0</v>
      </c>
      <c r="Q42" s="280">
        <f t="shared" si="17"/>
        <v>0</v>
      </c>
      <c r="R42" s="280">
        <f t="shared" si="18"/>
        <v>0</v>
      </c>
      <c r="S42" s="280">
        <f t="shared" si="19"/>
        <v>0</v>
      </c>
      <c r="T42" s="280">
        <f t="shared" si="20"/>
        <v>0</v>
      </c>
      <c r="U42" s="280">
        <f t="shared" si="21"/>
        <v>0</v>
      </c>
      <c r="V42" s="280">
        <f t="shared" si="22"/>
        <v>0</v>
      </c>
      <c r="W42" s="280">
        <f t="shared" si="23"/>
        <v>0</v>
      </c>
      <c r="X42" s="280">
        <f t="shared" si="24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f t="shared" si="25"/>
        <v>0</v>
      </c>
      <c r="AG42" s="280">
        <v>0</v>
      </c>
      <c r="AH42" s="280">
        <v>0</v>
      </c>
      <c r="AI42" s="280">
        <v>0</v>
      </c>
      <c r="AJ42" s="280">
        <v>0</v>
      </c>
      <c r="AK42" s="280">
        <v>0</v>
      </c>
      <c r="AL42" s="280">
        <v>0</v>
      </c>
      <c r="AM42" s="280">
        <v>0</v>
      </c>
      <c r="AN42" s="280">
        <f t="shared" si="26"/>
        <v>0</v>
      </c>
      <c r="AO42" s="280">
        <v>0</v>
      </c>
      <c r="AP42" s="280">
        <v>0</v>
      </c>
      <c r="AQ42" s="280"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f t="shared" si="27"/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f t="shared" si="28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f t="shared" si="29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f t="shared" si="30"/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31"/>
        <v>0</v>
      </c>
      <c r="CC42" s="280"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32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0">
        <f t="shared" si="33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v>0</v>
      </c>
    </row>
    <row r="43" spans="1:103" ht="12" customHeight="1">
      <c r="A43" s="287" t="s">
        <v>193</v>
      </c>
      <c r="B43" s="278" t="s">
        <v>584</v>
      </c>
      <c r="C43" s="287" t="s">
        <v>631</v>
      </c>
      <c r="D43" s="280">
        <f t="shared" si="4"/>
        <v>0</v>
      </c>
      <c r="E43" s="280">
        <f t="shared" si="5"/>
        <v>0</v>
      </c>
      <c r="F43" s="280">
        <f t="shared" si="6"/>
        <v>0</v>
      </c>
      <c r="G43" s="280">
        <f t="shared" si="7"/>
        <v>0</v>
      </c>
      <c r="H43" s="280">
        <f t="shared" si="8"/>
        <v>0</v>
      </c>
      <c r="I43" s="280">
        <f t="shared" si="9"/>
        <v>0</v>
      </c>
      <c r="J43" s="280">
        <f t="shared" si="10"/>
        <v>0</v>
      </c>
      <c r="K43" s="280">
        <f t="shared" si="11"/>
        <v>0</v>
      </c>
      <c r="L43" s="280">
        <f t="shared" si="12"/>
        <v>0</v>
      </c>
      <c r="M43" s="280">
        <f t="shared" si="13"/>
        <v>0</v>
      </c>
      <c r="N43" s="280">
        <f t="shared" si="14"/>
        <v>0</v>
      </c>
      <c r="O43" s="280">
        <f t="shared" si="15"/>
        <v>0</v>
      </c>
      <c r="P43" s="280">
        <f t="shared" si="16"/>
        <v>0</v>
      </c>
      <c r="Q43" s="280">
        <f t="shared" si="17"/>
        <v>0</v>
      </c>
      <c r="R43" s="280">
        <f t="shared" si="18"/>
        <v>0</v>
      </c>
      <c r="S43" s="280">
        <f t="shared" si="19"/>
        <v>0</v>
      </c>
      <c r="T43" s="280">
        <f t="shared" si="20"/>
        <v>0</v>
      </c>
      <c r="U43" s="280">
        <f t="shared" si="21"/>
        <v>0</v>
      </c>
      <c r="V43" s="280">
        <f t="shared" si="22"/>
        <v>0</v>
      </c>
      <c r="W43" s="280">
        <f t="shared" si="23"/>
        <v>0</v>
      </c>
      <c r="X43" s="280">
        <f t="shared" si="24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f t="shared" si="25"/>
        <v>0</v>
      </c>
      <c r="AG43" s="280">
        <v>0</v>
      </c>
      <c r="AH43" s="280">
        <v>0</v>
      </c>
      <c r="AI43" s="280">
        <v>0</v>
      </c>
      <c r="AJ43" s="280">
        <v>0</v>
      </c>
      <c r="AK43" s="280">
        <v>0</v>
      </c>
      <c r="AL43" s="280">
        <v>0</v>
      </c>
      <c r="AM43" s="280">
        <v>0</v>
      </c>
      <c r="AN43" s="280">
        <f t="shared" si="26"/>
        <v>0</v>
      </c>
      <c r="AO43" s="280">
        <v>0</v>
      </c>
      <c r="AP43" s="280">
        <v>0</v>
      </c>
      <c r="AQ43" s="280"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f t="shared" si="27"/>
        <v>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f t="shared" si="28"/>
        <v>0</v>
      </c>
      <c r="BE43" s="280">
        <v>0</v>
      </c>
      <c r="BF43" s="280"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f t="shared" si="29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f t="shared" si="30"/>
        <v>0</v>
      </c>
      <c r="BU43" s="280"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31"/>
        <v>0</v>
      </c>
      <c r="CC43" s="280"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32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0">
        <f t="shared" si="33"/>
        <v>0</v>
      </c>
      <c r="CS43" s="280">
        <v>0</v>
      </c>
      <c r="CT43" s="280">
        <v>0</v>
      </c>
      <c r="CU43" s="280">
        <v>0</v>
      </c>
      <c r="CV43" s="280">
        <v>0</v>
      </c>
      <c r="CW43" s="280">
        <v>0</v>
      </c>
      <c r="CX43" s="280">
        <v>0</v>
      </c>
      <c r="CY43" s="280">
        <v>0</v>
      </c>
    </row>
    <row r="44" spans="1:103" ht="12" customHeight="1">
      <c r="A44" s="287" t="s">
        <v>193</v>
      </c>
      <c r="B44" s="278" t="s">
        <v>585</v>
      </c>
      <c r="C44" s="287" t="s">
        <v>632</v>
      </c>
      <c r="D44" s="280">
        <f t="shared" si="4"/>
        <v>0</v>
      </c>
      <c r="E44" s="280">
        <f t="shared" si="5"/>
        <v>0</v>
      </c>
      <c r="F44" s="280">
        <f t="shared" si="6"/>
        <v>0</v>
      </c>
      <c r="G44" s="280">
        <f t="shared" si="7"/>
        <v>0</v>
      </c>
      <c r="H44" s="280">
        <f t="shared" si="8"/>
        <v>0</v>
      </c>
      <c r="I44" s="280">
        <f t="shared" si="9"/>
        <v>0</v>
      </c>
      <c r="J44" s="280">
        <f t="shared" si="10"/>
        <v>0</v>
      </c>
      <c r="K44" s="280">
        <f t="shared" si="11"/>
        <v>0</v>
      </c>
      <c r="L44" s="280">
        <f t="shared" si="12"/>
        <v>0</v>
      </c>
      <c r="M44" s="280">
        <f t="shared" si="13"/>
        <v>0</v>
      </c>
      <c r="N44" s="280">
        <f t="shared" si="14"/>
        <v>0</v>
      </c>
      <c r="O44" s="280">
        <f t="shared" si="15"/>
        <v>0</v>
      </c>
      <c r="P44" s="280">
        <f t="shared" si="16"/>
        <v>0</v>
      </c>
      <c r="Q44" s="280">
        <f t="shared" si="17"/>
        <v>0</v>
      </c>
      <c r="R44" s="280">
        <f t="shared" si="18"/>
        <v>0</v>
      </c>
      <c r="S44" s="280">
        <f t="shared" si="19"/>
        <v>0</v>
      </c>
      <c r="T44" s="280">
        <f t="shared" si="20"/>
        <v>0</v>
      </c>
      <c r="U44" s="280">
        <f t="shared" si="21"/>
        <v>0</v>
      </c>
      <c r="V44" s="280">
        <f t="shared" si="22"/>
        <v>0</v>
      </c>
      <c r="W44" s="280">
        <f t="shared" si="23"/>
        <v>0</v>
      </c>
      <c r="X44" s="280">
        <f t="shared" si="24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f t="shared" si="25"/>
        <v>0</v>
      </c>
      <c r="AG44" s="280">
        <v>0</v>
      </c>
      <c r="AH44" s="280">
        <v>0</v>
      </c>
      <c r="AI44" s="280">
        <v>0</v>
      </c>
      <c r="AJ44" s="280">
        <v>0</v>
      </c>
      <c r="AK44" s="280">
        <v>0</v>
      </c>
      <c r="AL44" s="280">
        <v>0</v>
      </c>
      <c r="AM44" s="280">
        <v>0</v>
      </c>
      <c r="AN44" s="280">
        <f t="shared" si="26"/>
        <v>0</v>
      </c>
      <c r="AO44" s="280">
        <v>0</v>
      </c>
      <c r="AP44" s="280">
        <v>0</v>
      </c>
      <c r="AQ44" s="280"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f t="shared" si="27"/>
        <v>0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f t="shared" si="28"/>
        <v>0</v>
      </c>
      <c r="BE44" s="280">
        <v>0</v>
      </c>
      <c r="BF44" s="280"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f t="shared" si="29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f t="shared" si="30"/>
        <v>0</v>
      </c>
      <c r="BU44" s="280"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31"/>
        <v>0</v>
      </c>
      <c r="CC44" s="280"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32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0">
        <f t="shared" si="33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v>0</v>
      </c>
    </row>
    <row r="45" spans="1:103" ht="12" customHeight="1">
      <c r="A45" s="287" t="s">
        <v>193</v>
      </c>
      <c r="B45" s="278" t="s">
        <v>586</v>
      </c>
      <c r="C45" s="287" t="s">
        <v>633</v>
      </c>
      <c r="D45" s="280">
        <f t="shared" si="4"/>
        <v>0</v>
      </c>
      <c r="E45" s="280">
        <f t="shared" si="5"/>
        <v>0</v>
      </c>
      <c r="F45" s="280">
        <f t="shared" si="6"/>
        <v>0</v>
      </c>
      <c r="G45" s="280">
        <f t="shared" si="7"/>
        <v>0</v>
      </c>
      <c r="H45" s="280">
        <f t="shared" si="8"/>
        <v>0</v>
      </c>
      <c r="I45" s="280">
        <f t="shared" si="9"/>
        <v>0</v>
      </c>
      <c r="J45" s="280">
        <f t="shared" si="10"/>
        <v>0</v>
      </c>
      <c r="K45" s="280">
        <f t="shared" si="11"/>
        <v>0</v>
      </c>
      <c r="L45" s="280">
        <f t="shared" si="12"/>
        <v>0</v>
      </c>
      <c r="M45" s="280">
        <f t="shared" si="13"/>
        <v>0</v>
      </c>
      <c r="N45" s="280">
        <f t="shared" si="14"/>
        <v>0</v>
      </c>
      <c r="O45" s="280">
        <f t="shared" si="15"/>
        <v>0</v>
      </c>
      <c r="P45" s="280">
        <f t="shared" si="16"/>
        <v>0</v>
      </c>
      <c r="Q45" s="280">
        <f t="shared" si="17"/>
        <v>0</v>
      </c>
      <c r="R45" s="280">
        <f t="shared" si="18"/>
        <v>0</v>
      </c>
      <c r="S45" s="280">
        <f t="shared" si="19"/>
        <v>0</v>
      </c>
      <c r="T45" s="280">
        <f t="shared" si="20"/>
        <v>0</v>
      </c>
      <c r="U45" s="280">
        <f t="shared" si="21"/>
        <v>0</v>
      </c>
      <c r="V45" s="280">
        <f t="shared" si="22"/>
        <v>0</v>
      </c>
      <c r="W45" s="280">
        <f t="shared" si="23"/>
        <v>0</v>
      </c>
      <c r="X45" s="280">
        <f t="shared" si="24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f t="shared" si="25"/>
        <v>0</v>
      </c>
      <c r="AG45" s="280">
        <v>0</v>
      </c>
      <c r="AH45" s="280">
        <v>0</v>
      </c>
      <c r="AI45" s="280">
        <v>0</v>
      </c>
      <c r="AJ45" s="280">
        <v>0</v>
      </c>
      <c r="AK45" s="280">
        <v>0</v>
      </c>
      <c r="AL45" s="280">
        <v>0</v>
      </c>
      <c r="AM45" s="280">
        <v>0</v>
      </c>
      <c r="AN45" s="280">
        <f t="shared" si="26"/>
        <v>0</v>
      </c>
      <c r="AO45" s="280">
        <v>0</v>
      </c>
      <c r="AP45" s="280">
        <v>0</v>
      </c>
      <c r="AQ45" s="280"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f t="shared" si="27"/>
        <v>0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f t="shared" si="28"/>
        <v>0</v>
      </c>
      <c r="BE45" s="280">
        <v>0</v>
      </c>
      <c r="BF45" s="280"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f t="shared" si="29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f t="shared" si="30"/>
        <v>0</v>
      </c>
      <c r="BU45" s="280"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31"/>
        <v>0</v>
      </c>
      <c r="CC45" s="280"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32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0">
        <f t="shared" si="33"/>
        <v>0</v>
      </c>
      <c r="CS45" s="280">
        <v>0</v>
      </c>
      <c r="CT45" s="280">
        <v>0</v>
      </c>
      <c r="CU45" s="280">
        <v>0</v>
      </c>
      <c r="CV45" s="280">
        <v>0</v>
      </c>
      <c r="CW45" s="280">
        <v>0</v>
      </c>
      <c r="CX45" s="280">
        <v>0</v>
      </c>
      <c r="CY45" s="280">
        <v>0</v>
      </c>
    </row>
    <row r="46" spans="1:103" ht="12" customHeight="1">
      <c r="A46" s="287" t="s">
        <v>193</v>
      </c>
      <c r="B46" s="278" t="s">
        <v>587</v>
      </c>
      <c r="C46" s="287" t="s">
        <v>634</v>
      </c>
      <c r="D46" s="280">
        <f t="shared" si="4"/>
        <v>0</v>
      </c>
      <c r="E46" s="280">
        <f t="shared" si="5"/>
        <v>0</v>
      </c>
      <c r="F46" s="280">
        <f t="shared" si="6"/>
        <v>0</v>
      </c>
      <c r="G46" s="280">
        <f t="shared" si="7"/>
        <v>0</v>
      </c>
      <c r="H46" s="280">
        <f t="shared" si="8"/>
        <v>0</v>
      </c>
      <c r="I46" s="280">
        <f t="shared" si="9"/>
        <v>0</v>
      </c>
      <c r="J46" s="280">
        <f t="shared" si="10"/>
        <v>0</v>
      </c>
      <c r="K46" s="280">
        <f t="shared" si="11"/>
        <v>0</v>
      </c>
      <c r="L46" s="280">
        <f t="shared" si="12"/>
        <v>0</v>
      </c>
      <c r="M46" s="280">
        <f t="shared" si="13"/>
        <v>0</v>
      </c>
      <c r="N46" s="280">
        <f t="shared" si="14"/>
        <v>0</v>
      </c>
      <c r="O46" s="280">
        <f t="shared" si="15"/>
        <v>0</v>
      </c>
      <c r="P46" s="280">
        <f t="shared" si="16"/>
        <v>0</v>
      </c>
      <c r="Q46" s="280">
        <f t="shared" si="17"/>
        <v>0</v>
      </c>
      <c r="R46" s="280">
        <f t="shared" si="18"/>
        <v>0</v>
      </c>
      <c r="S46" s="280">
        <f t="shared" si="19"/>
        <v>0</v>
      </c>
      <c r="T46" s="280">
        <f t="shared" si="20"/>
        <v>0</v>
      </c>
      <c r="U46" s="280">
        <f t="shared" si="21"/>
        <v>0</v>
      </c>
      <c r="V46" s="280">
        <f t="shared" si="22"/>
        <v>0</v>
      </c>
      <c r="W46" s="280">
        <f t="shared" si="23"/>
        <v>0</v>
      </c>
      <c r="X46" s="280">
        <f t="shared" si="24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f t="shared" si="25"/>
        <v>0</v>
      </c>
      <c r="AG46" s="280">
        <v>0</v>
      </c>
      <c r="AH46" s="280">
        <v>0</v>
      </c>
      <c r="AI46" s="280">
        <v>0</v>
      </c>
      <c r="AJ46" s="280">
        <v>0</v>
      </c>
      <c r="AK46" s="280">
        <v>0</v>
      </c>
      <c r="AL46" s="280">
        <v>0</v>
      </c>
      <c r="AM46" s="280">
        <v>0</v>
      </c>
      <c r="AN46" s="280">
        <f t="shared" si="26"/>
        <v>0</v>
      </c>
      <c r="AO46" s="280">
        <v>0</v>
      </c>
      <c r="AP46" s="280">
        <v>0</v>
      </c>
      <c r="AQ46" s="280"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f t="shared" si="27"/>
        <v>0</v>
      </c>
      <c r="AW46" s="280">
        <v>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f t="shared" si="28"/>
        <v>0</v>
      </c>
      <c r="BE46" s="280">
        <v>0</v>
      </c>
      <c r="BF46" s="280"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f t="shared" si="29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f t="shared" si="30"/>
        <v>0</v>
      </c>
      <c r="BU46" s="280"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31"/>
        <v>0</v>
      </c>
      <c r="CC46" s="280"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32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0">
        <f t="shared" si="33"/>
        <v>0</v>
      </c>
      <c r="CS46" s="280">
        <v>0</v>
      </c>
      <c r="CT46" s="280">
        <v>0</v>
      </c>
      <c r="CU46" s="280">
        <v>0</v>
      </c>
      <c r="CV46" s="280">
        <v>0</v>
      </c>
      <c r="CW46" s="280">
        <v>0</v>
      </c>
      <c r="CX46" s="280">
        <v>0</v>
      </c>
      <c r="CY46" s="280">
        <v>0</v>
      </c>
    </row>
    <row r="47" spans="1:103" ht="12" customHeight="1">
      <c r="A47" s="287" t="s">
        <v>193</v>
      </c>
      <c r="B47" s="278" t="s">
        <v>588</v>
      </c>
      <c r="C47" s="287" t="s">
        <v>635</v>
      </c>
      <c r="D47" s="280">
        <f t="shared" si="4"/>
        <v>0</v>
      </c>
      <c r="E47" s="280">
        <f t="shared" si="5"/>
        <v>0</v>
      </c>
      <c r="F47" s="280">
        <f t="shared" si="6"/>
        <v>0</v>
      </c>
      <c r="G47" s="280">
        <f t="shared" si="7"/>
        <v>0</v>
      </c>
      <c r="H47" s="280">
        <f t="shared" si="8"/>
        <v>0</v>
      </c>
      <c r="I47" s="280">
        <f t="shared" si="9"/>
        <v>0</v>
      </c>
      <c r="J47" s="280">
        <f t="shared" si="10"/>
        <v>0</v>
      </c>
      <c r="K47" s="280">
        <f t="shared" si="11"/>
        <v>0</v>
      </c>
      <c r="L47" s="280">
        <f t="shared" si="12"/>
        <v>0</v>
      </c>
      <c r="M47" s="280">
        <f t="shared" si="13"/>
        <v>0</v>
      </c>
      <c r="N47" s="280">
        <f t="shared" si="14"/>
        <v>0</v>
      </c>
      <c r="O47" s="280">
        <f t="shared" si="15"/>
        <v>0</v>
      </c>
      <c r="P47" s="280">
        <f t="shared" si="16"/>
        <v>0</v>
      </c>
      <c r="Q47" s="280">
        <f t="shared" si="17"/>
        <v>0</v>
      </c>
      <c r="R47" s="280">
        <f t="shared" si="18"/>
        <v>0</v>
      </c>
      <c r="S47" s="280">
        <f t="shared" si="19"/>
        <v>0</v>
      </c>
      <c r="T47" s="280">
        <f t="shared" si="20"/>
        <v>0</v>
      </c>
      <c r="U47" s="280">
        <f t="shared" si="21"/>
        <v>0</v>
      </c>
      <c r="V47" s="280">
        <f t="shared" si="22"/>
        <v>0</v>
      </c>
      <c r="W47" s="280">
        <f t="shared" si="23"/>
        <v>0</v>
      </c>
      <c r="X47" s="280">
        <f t="shared" si="24"/>
        <v>0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f t="shared" si="25"/>
        <v>0</v>
      </c>
      <c r="AG47" s="280">
        <v>0</v>
      </c>
      <c r="AH47" s="280">
        <v>0</v>
      </c>
      <c r="AI47" s="280">
        <v>0</v>
      </c>
      <c r="AJ47" s="280">
        <v>0</v>
      </c>
      <c r="AK47" s="280">
        <v>0</v>
      </c>
      <c r="AL47" s="280">
        <v>0</v>
      </c>
      <c r="AM47" s="280">
        <v>0</v>
      </c>
      <c r="AN47" s="280">
        <f t="shared" si="26"/>
        <v>0</v>
      </c>
      <c r="AO47" s="280">
        <v>0</v>
      </c>
      <c r="AP47" s="280">
        <v>0</v>
      </c>
      <c r="AQ47" s="280"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f t="shared" si="27"/>
        <v>0</v>
      </c>
      <c r="AW47" s="280">
        <v>0</v>
      </c>
      <c r="AX47" s="280">
        <v>0</v>
      </c>
      <c r="AY47" s="280"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f t="shared" si="28"/>
        <v>0</v>
      </c>
      <c r="BE47" s="280">
        <v>0</v>
      </c>
      <c r="BF47" s="280"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f t="shared" si="29"/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f t="shared" si="30"/>
        <v>0</v>
      </c>
      <c r="BU47" s="280"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31"/>
        <v>0</v>
      </c>
      <c r="CC47" s="280"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32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v>0</v>
      </c>
      <c r="CR47" s="280">
        <f t="shared" si="33"/>
        <v>0</v>
      </c>
      <c r="CS47" s="280">
        <v>0</v>
      </c>
      <c r="CT47" s="280">
        <v>0</v>
      </c>
      <c r="CU47" s="280">
        <v>0</v>
      </c>
      <c r="CV47" s="280">
        <v>0</v>
      </c>
      <c r="CW47" s="280">
        <v>0</v>
      </c>
      <c r="CX47" s="280">
        <v>0</v>
      </c>
      <c r="CY47" s="280">
        <v>0</v>
      </c>
    </row>
    <row r="48" spans="1:103" ht="12" customHeight="1">
      <c r="A48" s="287" t="s">
        <v>193</v>
      </c>
      <c r="B48" s="278" t="s">
        <v>589</v>
      </c>
      <c r="C48" s="287" t="s">
        <v>636</v>
      </c>
      <c r="D48" s="280">
        <f t="shared" si="4"/>
        <v>0</v>
      </c>
      <c r="E48" s="280">
        <f t="shared" si="5"/>
        <v>0</v>
      </c>
      <c r="F48" s="280">
        <f t="shared" si="6"/>
        <v>0</v>
      </c>
      <c r="G48" s="280">
        <f t="shared" si="7"/>
        <v>0</v>
      </c>
      <c r="H48" s="280">
        <f t="shared" si="8"/>
        <v>0</v>
      </c>
      <c r="I48" s="280">
        <f t="shared" si="9"/>
        <v>0</v>
      </c>
      <c r="J48" s="280">
        <f t="shared" si="10"/>
        <v>0</v>
      </c>
      <c r="K48" s="280">
        <f t="shared" si="11"/>
        <v>0</v>
      </c>
      <c r="L48" s="280">
        <f t="shared" si="12"/>
        <v>0</v>
      </c>
      <c r="M48" s="280">
        <f t="shared" si="13"/>
        <v>0</v>
      </c>
      <c r="N48" s="280">
        <f t="shared" si="14"/>
        <v>0</v>
      </c>
      <c r="O48" s="280">
        <f t="shared" si="15"/>
        <v>0</v>
      </c>
      <c r="P48" s="280">
        <f t="shared" si="16"/>
        <v>0</v>
      </c>
      <c r="Q48" s="280">
        <f t="shared" si="17"/>
        <v>0</v>
      </c>
      <c r="R48" s="280">
        <f t="shared" si="18"/>
        <v>0</v>
      </c>
      <c r="S48" s="280">
        <f t="shared" si="19"/>
        <v>0</v>
      </c>
      <c r="T48" s="280">
        <f t="shared" si="20"/>
        <v>0</v>
      </c>
      <c r="U48" s="280">
        <f t="shared" si="21"/>
        <v>0</v>
      </c>
      <c r="V48" s="280">
        <f t="shared" si="22"/>
        <v>0</v>
      </c>
      <c r="W48" s="280">
        <f t="shared" si="23"/>
        <v>0</v>
      </c>
      <c r="X48" s="280">
        <f t="shared" si="24"/>
        <v>0</v>
      </c>
      <c r="Y48" s="280">
        <v>0</v>
      </c>
      <c r="Z48" s="280">
        <v>0</v>
      </c>
      <c r="AA48" s="280">
        <v>0</v>
      </c>
      <c r="AB48" s="280">
        <v>0</v>
      </c>
      <c r="AC48" s="280">
        <v>0</v>
      </c>
      <c r="AD48" s="280">
        <v>0</v>
      </c>
      <c r="AE48" s="280">
        <v>0</v>
      </c>
      <c r="AF48" s="280">
        <f t="shared" si="25"/>
        <v>0</v>
      </c>
      <c r="AG48" s="280">
        <v>0</v>
      </c>
      <c r="AH48" s="280">
        <v>0</v>
      </c>
      <c r="AI48" s="280">
        <v>0</v>
      </c>
      <c r="AJ48" s="280">
        <v>0</v>
      </c>
      <c r="AK48" s="280">
        <v>0</v>
      </c>
      <c r="AL48" s="280">
        <v>0</v>
      </c>
      <c r="AM48" s="280">
        <v>0</v>
      </c>
      <c r="AN48" s="280">
        <f t="shared" si="26"/>
        <v>0</v>
      </c>
      <c r="AO48" s="280">
        <v>0</v>
      </c>
      <c r="AP48" s="280">
        <v>0</v>
      </c>
      <c r="AQ48" s="280">
        <v>0</v>
      </c>
      <c r="AR48" s="280">
        <v>0</v>
      </c>
      <c r="AS48" s="280">
        <v>0</v>
      </c>
      <c r="AT48" s="280">
        <v>0</v>
      </c>
      <c r="AU48" s="280">
        <v>0</v>
      </c>
      <c r="AV48" s="280">
        <f t="shared" si="27"/>
        <v>0</v>
      </c>
      <c r="AW48" s="280">
        <v>0</v>
      </c>
      <c r="AX48" s="280">
        <v>0</v>
      </c>
      <c r="AY48" s="280">
        <v>0</v>
      </c>
      <c r="AZ48" s="280">
        <v>0</v>
      </c>
      <c r="BA48" s="280">
        <v>0</v>
      </c>
      <c r="BB48" s="280">
        <v>0</v>
      </c>
      <c r="BC48" s="280">
        <v>0</v>
      </c>
      <c r="BD48" s="280">
        <f t="shared" si="28"/>
        <v>0</v>
      </c>
      <c r="BE48" s="280">
        <v>0</v>
      </c>
      <c r="BF48" s="280"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v>0</v>
      </c>
      <c r="BL48" s="280">
        <f t="shared" si="29"/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f t="shared" si="30"/>
        <v>0</v>
      </c>
      <c r="BU48" s="280"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0</v>
      </c>
      <c r="CA48" s="280">
        <v>0</v>
      </c>
      <c r="CB48" s="280">
        <f t="shared" si="31"/>
        <v>0</v>
      </c>
      <c r="CC48" s="280">
        <v>0</v>
      </c>
      <c r="CD48" s="280">
        <v>0</v>
      </c>
      <c r="CE48" s="280">
        <v>0</v>
      </c>
      <c r="CF48" s="280">
        <v>0</v>
      </c>
      <c r="CG48" s="280">
        <v>0</v>
      </c>
      <c r="CH48" s="280">
        <v>0</v>
      </c>
      <c r="CI48" s="280">
        <v>0</v>
      </c>
      <c r="CJ48" s="280">
        <f t="shared" si="32"/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v>0</v>
      </c>
      <c r="CR48" s="280">
        <f t="shared" si="33"/>
        <v>0</v>
      </c>
      <c r="CS48" s="280">
        <v>0</v>
      </c>
      <c r="CT48" s="280">
        <v>0</v>
      </c>
      <c r="CU48" s="280">
        <v>0</v>
      </c>
      <c r="CV48" s="280">
        <v>0</v>
      </c>
      <c r="CW48" s="280">
        <v>0</v>
      </c>
      <c r="CX48" s="280">
        <v>0</v>
      </c>
      <c r="CY48" s="280">
        <v>0</v>
      </c>
    </row>
    <row r="49" spans="1:103" ht="12" customHeight="1">
      <c r="A49" s="287" t="s">
        <v>193</v>
      </c>
      <c r="B49" s="278" t="s">
        <v>590</v>
      </c>
      <c r="C49" s="287" t="s">
        <v>637</v>
      </c>
      <c r="D49" s="280">
        <f t="shared" si="4"/>
        <v>0</v>
      </c>
      <c r="E49" s="280">
        <f t="shared" si="5"/>
        <v>0</v>
      </c>
      <c r="F49" s="280">
        <f t="shared" si="6"/>
        <v>0</v>
      </c>
      <c r="G49" s="280">
        <f t="shared" si="7"/>
        <v>0</v>
      </c>
      <c r="H49" s="280">
        <f t="shared" si="8"/>
        <v>0</v>
      </c>
      <c r="I49" s="280">
        <f t="shared" si="9"/>
        <v>0</v>
      </c>
      <c r="J49" s="280">
        <f t="shared" si="10"/>
        <v>0</v>
      </c>
      <c r="K49" s="280">
        <f t="shared" si="11"/>
        <v>0</v>
      </c>
      <c r="L49" s="280">
        <f t="shared" si="12"/>
        <v>0</v>
      </c>
      <c r="M49" s="280">
        <f t="shared" si="13"/>
        <v>0</v>
      </c>
      <c r="N49" s="280">
        <f t="shared" si="14"/>
        <v>0</v>
      </c>
      <c r="O49" s="280">
        <f t="shared" si="15"/>
        <v>0</v>
      </c>
      <c r="P49" s="280">
        <f t="shared" si="16"/>
        <v>0</v>
      </c>
      <c r="Q49" s="280">
        <f t="shared" si="17"/>
        <v>0</v>
      </c>
      <c r="R49" s="280">
        <f t="shared" si="18"/>
        <v>0</v>
      </c>
      <c r="S49" s="280">
        <f t="shared" si="19"/>
        <v>0</v>
      </c>
      <c r="T49" s="280">
        <f t="shared" si="20"/>
        <v>0</v>
      </c>
      <c r="U49" s="280">
        <f t="shared" si="21"/>
        <v>0</v>
      </c>
      <c r="V49" s="280">
        <f t="shared" si="22"/>
        <v>0</v>
      </c>
      <c r="W49" s="280">
        <f t="shared" si="23"/>
        <v>0</v>
      </c>
      <c r="X49" s="280">
        <f t="shared" si="24"/>
        <v>0</v>
      </c>
      <c r="Y49" s="280">
        <v>0</v>
      </c>
      <c r="Z49" s="280">
        <v>0</v>
      </c>
      <c r="AA49" s="280">
        <v>0</v>
      </c>
      <c r="AB49" s="280">
        <v>0</v>
      </c>
      <c r="AC49" s="280">
        <v>0</v>
      </c>
      <c r="AD49" s="280">
        <v>0</v>
      </c>
      <c r="AE49" s="280">
        <v>0</v>
      </c>
      <c r="AF49" s="280">
        <f t="shared" si="25"/>
        <v>0</v>
      </c>
      <c r="AG49" s="280">
        <v>0</v>
      </c>
      <c r="AH49" s="280">
        <v>0</v>
      </c>
      <c r="AI49" s="280">
        <v>0</v>
      </c>
      <c r="AJ49" s="280">
        <v>0</v>
      </c>
      <c r="AK49" s="280">
        <v>0</v>
      </c>
      <c r="AL49" s="280">
        <v>0</v>
      </c>
      <c r="AM49" s="280">
        <v>0</v>
      </c>
      <c r="AN49" s="280">
        <f t="shared" si="26"/>
        <v>0</v>
      </c>
      <c r="AO49" s="280">
        <v>0</v>
      </c>
      <c r="AP49" s="280">
        <v>0</v>
      </c>
      <c r="AQ49" s="280">
        <v>0</v>
      </c>
      <c r="AR49" s="280">
        <v>0</v>
      </c>
      <c r="AS49" s="280">
        <v>0</v>
      </c>
      <c r="AT49" s="280">
        <v>0</v>
      </c>
      <c r="AU49" s="280">
        <v>0</v>
      </c>
      <c r="AV49" s="280">
        <f t="shared" si="27"/>
        <v>0</v>
      </c>
      <c r="AW49" s="280">
        <v>0</v>
      </c>
      <c r="AX49" s="280">
        <v>0</v>
      </c>
      <c r="AY49" s="280">
        <v>0</v>
      </c>
      <c r="AZ49" s="280">
        <v>0</v>
      </c>
      <c r="BA49" s="280">
        <v>0</v>
      </c>
      <c r="BB49" s="280">
        <v>0</v>
      </c>
      <c r="BC49" s="280">
        <v>0</v>
      </c>
      <c r="BD49" s="280">
        <f t="shared" si="28"/>
        <v>0</v>
      </c>
      <c r="BE49" s="280">
        <v>0</v>
      </c>
      <c r="BF49" s="280">
        <v>0</v>
      </c>
      <c r="BG49" s="280">
        <v>0</v>
      </c>
      <c r="BH49" s="280">
        <v>0</v>
      </c>
      <c r="BI49" s="280">
        <v>0</v>
      </c>
      <c r="BJ49" s="280">
        <v>0</v>
      </c>
      <c r="BK49" s="280">
        <v>0</v>
      </c>
      <c r="BL49" s="280">
        <f t="shared" si="29"/>
        <v>0</v>
      </c>
      <c r="BM49" s="280">
        <v>0</v>
      </c>
      <c r="BN49" s="280">
        <v>0</v>
      </c>
      <c r="BO49" s="280"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f t="shared" si="30"/>
        <v>0</v>
      </c>
      <c r="BU49" s="280">
        <v>0</v>
      </c>
      <c r="BV49" s="280">
        <v>0</v>
      </c>
      <c r="BW49" s="280">
        <v>0</v>
      </c>
      <c r="BX49" s="280">
        <v>0</v>
      </c>
      <c r="BY49" s="280">
        <v>0</v>
      </c>
      <c r="BZ49" s="280">
        <v>0</v>
      </c>
      <c r="CA49" s="280">
        <v>0</v>
      </c>
      <c r="CB49" s="280">
        <f t="shared" si="31"/>
        <v>0</v>
      </c>
      <c r="CC49" s="280">
        <v>0</v>
      </c>
      <c r="CD49" s="280">
        <v>0</v>
      </c>
      <c r="CE49" s="280">
        <v>0</v>
      </c>
      <c r="CF49" s="280">
        <v>0</v>
      </c>
      <c r="CG49" s="280">
        <v>0</v>
      </c>
      <c r="CH49" s="280">
        <v>0</v>
      </c>
      <c r="CI49" s="280">
        <v>0</v>
      </c>
      <c r="CJ49" s="280">
        <f t="shared" si="32"/>
        <v>0</v>
      </c>
      <c r="CK49" s="280">
        <v>0</v>
      </c>
      <c r="CL49" s="280">
        <v>0</v>
      </c>
      <c r="CM49" s="280">
        <v>0</v>
      </c>
      <c r="CN49" s="280">
        <v>0</v>
      </c>
      <c r="CO49" s="280">
        <v>0</v>
      </c>
      <c r="CP49" s="280">
        <v>0</v>
      </c>
      <c r="CQ49" s="280">
        <v>0</v>
      </c>
      <c r="CR49" s="280">
        <f t="shared" si="33"/>
        <v>0</v>
      </c>
      <c r="CS49" s="280">
        <v>0</v>
      </c>
      <c r="CT49" s="280">
        <v>0</v>
      </c>
      <c r="CU49" s="280">
        <v>0</v>
      </c>
      <c r="CV49" s="280">
        <v>0</v>
      </c>
      <c r="CW49" s="280">
        <v>0</v>
      </c>
      <c r="CX49" s="280">
        <v>0</v>
      </c>
      <c r="CY49" s="280">
        <v>0</v>
      </c>
    </row>
    <row r="50" spans="1:103" ht="12" customHeight="1">
      <c r="A50" s="287" t="s">
        <v>193</v>
      </c>
      <c r="B50" s="278" t="s">
        <v>591</v>
      </c>
      <c r="C50" s="287" t="s">
        <v>638</v>
      </c>
      <c r="D50" s="280">
        <f t="shared" si="4"/>
        <v>0</v>
      </c>
      <c r="E50" s="280">
        <f t="shared" si="5"/>
        <v>0</v>
      </c>
      <c r="F50" s="280">
        <f t="shared" si="6"/>
        <v>0</v>
      </c>
      <c r="G50" s="280">
        <f t="shared" si="7"/>
        <v>0</v>
      </c>
      <c r="H50" s="280">
        <f t="shared" si="8"/>
        <v>0</v>
      </c>
      <c r="I50" s="280">
        <f t="shared" si="9"/>
        <v>0</v>
      </c>
      <c r="J50" s="280">
        <f t="shared" si="10"/>
        <v>0</v>
      </c>
      <c r="K50" s="280">
        <f t="shared" si="11"/>
        <v>0</v>
      </c>
      <c r="L50" s="280">
        <f t="shared" si="12"/>
        <v>0</v>
      </c>
      <c r="M50" s="280">
        <f t="shared" si="13"/>
        <v>0</v>
      </c>
      <c r="N50" s="280">
        <f t="shared" si="14"/>
        <v>0</v>
      </c>
      <c r="O50" s="280">
        <f t="shared" si="15"/>
        <v>0</v>
      </c>
      <c r="P50" s="280">
        <f t="shared" si="16"/>
        <v>0</v>
      </c>
      <c r="Q50" s="280">
        <f t="shared" si="17"/>
        <v>0</v>
      </c>
      <c r="R50" s="280">
        <f t="shared" si="18"/>
        <v>0</v>
      </c>
      <c r="S50" s="280">
        <f t="shared" si="19"/>
        <v>0</v>
      </c>
      <c r="T50" s="280">
        <f t="shared" si="20"/>
        <v>0</v>
      </c>
      <c r="U50" s="280">
        <f t="shared" si="21"/>
        <v>0</v>
      </c>
      <c r="V50" s="280">
        <f t="shared" si="22"/>
        <v>0</v>
      </c>
      <c r="W50" s="280">
        <f t="shared" si="23"/>
        <v>0</v>
      </c>
      <c r="X50" s="280">
        <f t="shared" si="24"/>
        <v>0</v>
      </c>
      <c r="Y50" s="280">
        <v>0</v>
      </c>
      <c r="Z50" s="280">
        <v>0</v>
      </c>
      <c r="AA50" s="280">
        <v>0</v>
      </c>
      <c r="AB50" s="280">
        <v>0</v>
      </c>
      <c r="AC50" s="280">
        <v>0</v>
      </c>
      <c r="AD50" s="280">
        <v>0</v>
      </c>
      <c r="AE50" s="280">
        <v>0</v>
      </c>
      <c r="AF50" s="280">
        <f t="shared" si="25"/>
        <v>0</v>
      </c>
      <c r="AG50" s="280">
        <v>0</v>
      </c>
      <c r="AH50" s="280">
        <v>0</v>
      </c>
      <c r="AI50" s="280">
        <v>0</v>
      </c>
      <c r="AJ50" s="280">
        <v>0</v>
      </c>
      <c r="AK50" s="280">
        <v>0</v>
      </c>
      <c r="AL50" s="280">
        <v>0</v>
      </c>
      <c r="AM50" s="280">
        <v>0</v>
      </c>
      <c r="AN50" s="280">
        <f t="shared" si="26"/>
        <v>0</v>
      </c>
      <c r="AO50" s="280">
        <v>0</v>
      </c>
      <c r="AP50" s="280">
        <v>0</v>
      </c>
      <c r="AQ50" s="280">
        <v>0</v>
      </c>
      <c r="AR50" s="280">
        <v>0</v>
      </c>
      <c r="AS50" s="280">
        <v>0</v>
      </c>
      <c r="AT50" s="280">
        <v>0</v>
      </c>
      <c r="AU50" s="280">
        <v>0</v>
      </c>
      <c r="AV50" s="280">
        <f t="shared" si="27"/>
        <v>0</v>
      </c>
      <c r="AW50" s="280">
        <v>0</v>
      </c>
      <c r="AX50" s="280">
        <v>0</v>
      </c>
      <c r="AY50" s="280">
        <v>0</v>
      </c>
      <c r="AZ50" s="280">
        <v>0</v>
      </c>
      <c r="BA50" s="280">
        <v>0</v>
      </c>
      <c r="BB50" s="280">
        <v>0</v>
      </c>
      <c r="BC50" s="280">
        <v>0</v>
      </c>
      <c r="BD50" s="280">
        <f t="shared" si="28"/>
        <v>0</v>
      </c>
      <c r="BE50" s="280">
        <v>0</v>
      </c>
      <c r="BF50" s="280">
        <v>0</v>
      </c>
      <c r="BG50" s="280">
        <v>0</v>
      </c>
      <c r="BH50" s="280">
        <v>0</v>
      </c>
      <c r="BI50" s="280">
        <v>0</v>
      </c>
      <c r="BJ50" s="280">
        <v>0</v>
      </c>
      <c r="BK50" s="280">
        <v>0</v>
      </c>
      <c r="BL50" s="280">
        <f t="shared" si="29"/>
        <v>0</v>
      </c>
      <c r="BM50" s="280">
        <v>0</v>
      </c>
      <c r="BN50" s="280">
        <v>0</v>
      </c>
      <c r="BO50" s="280">
        <v>0</v>
      </c>
      <c r="BP50" s="280">
        <v>0</v>
      </c>
      <c r="BQ50" s="280">
        <v>0</v>
      </c>
      <c r="BR50" s="280">
        <v>0</v>
      </c>
      <c r="BS50" s="280">
        <v>0</v>
      </c>
      <c r="BT50" s="280">
        <f t="shared" si="30"/>
        <v>0</v>
      </c>
      <c r="BU50" s="280">
        <v>0</v>
      </c>
      <c r="BV50" s="280">
        <v>0</v>
      </c>
      <c r="BW50" s="280">
        <v>0</v>
      </c>
      <c r="BX50" s="280">
        <v>0</v>
      </c>
      <c r="BY50" s="280">
        <v>0</v>
      </c>
      <c r="BZ50" s="280">
        <v>0</v>
      </c>
      <c r="CA50" s="280">
        <v>0</v>
      </c>
      <c r="CB50" s="280">
        <f t="shared" si="31"/>
        <v>0</v>
      </c>
      <c r="CC50" s="280">
        <v>0</v>
      </c>
      <c r="CD50" s="280">
        <v>0</v>
      </c>
      <c r="CE50" s="280">
        <v>0</v>
      </c>
      <c r="CF50" s="280">
        <v>0</v>
      </c>
      <c r="CG50" s="280">
        <v>0</v>
      </c>
      <c r="CH50" s="280">
        <v>0</v>
      </c>
      <c r="CI50" s="280">
        <v>0</v>
      </c>
      <c r="CJ50" s="280">
        <f t="shared" si="32"/>
        <v>0</v>
      </c>
      <c r="CK50" s="280">
        <v>0</v>
      </c>
      <c r="CL50" s="280">
        <v>0</v>
      </c>
      <c r="CM50" s="280">
        <v>0</v>
      </c>
      <c r="CN50" s="280">
        <v>0</v>
      </c>
      <c r="CO50" s="280">
        <v>0</v>
      </c>
      <c r="CP50" s="280">
        <v>0</v>
      </c>
      <c r="CQ50" s="280">
        <v>0</v>
      </c>
      <c r="CR50" s="280">
        <f t="shared" si="33"/>
        <v>0</v>
      </c>
      <c r="CS50" s="280">
        <v>0</v>
      </c>
      <c r="CT50" s="280">
        <v>0</v>
      </c>
      <c r="CU50" s="280">
        <v>0</v>
      </c>
      <c r="CV50" s="280">
        <v>0</v>
      </c>
      <c r="CW50" s="280">
        <v>0</v>
      </c>
      <c r="CX50" s="280">
        <v>0</v>
      </c>
      <c r="CY50" s="280">
        <v>0</v>
      </c>
    </row>
    <row r="51" spans="1:103" ht="12" customHeight="1">
      <c r="A51" s="287" t="s">
        <v>193</v>
      </c>
      <c r="B51" s="278" t="s">
        <v>592</v>
      </c>
      <c r="C51" s="287" t="s">
        <v>639</v>
      </c>
      <c r="D51" s="280">
        <f t="shared" si="4"/>
        <v>0</v>
      </c>
      <c r="E51" s="280">
        <f t="shared" si="5"/>
        <v>0</v>
      </c>
      <c r="F51" s="280">
        <f t="shared" si="6"/>
        <v>0</v>
      </c>
      <c r="G51" s="280">
        <f t="shared" si="7"/>
        <v>0</v>
      </c>
      <c r="H51" s="280">
        <f t="shared" si="8"/>
        <v>0</v>
      </c>
      <c r="I51" s="280">
        <f t="shared" si="9"/>
        <v>0</v>
      </c>
      <c r="J51" s="280">
        <f t="shared" si="10"/>
        <v>0</v>
      </c>
      <c r="K51" s="280">
        <f t="shared" si="11"/>
        <v>0</v>
      </c>
      <c r="L51" s="280">
        <f t="shared" si="12"/>
        <v>0</v>
      </c>
      <c r="M51" s="280">
        <f t="shared" si="13"/>
        <v>0</v>
      </c>
      <c r="N51" s="280">
        <f t="shared" si="14"/>
        <v>0</v>
      </c>
      <c r="O51" s="280">
        <f t="shared" si="15"/>
        <v>0</v>
      </c>
      <c r="P51" s="280">
        <f t="shared" si="16"/>
        <v>0</v>
      </c>
      <c r="Q51" s="280">
        <f t="shared" si="17"/>
        <v>0</v>
      </c>
      <c r="R51" s="280">
        <f t="shared" si="18"/>
        <v>0</v>
      </c>
      <c r="S51" s="280">
        <f t="shared" si="19"/>
        <v>0</v>
      </c>
      <c r="T51" s="280">
        <f t="shared" si="20"/>
        <v>0</v>
      </c>
      <c r="U51" s="280">
        <f t="shared" si="21"/>
        <v>0</v>
      </c>
      <c r="V51" s="280">
        <f t="shared" si="22"/>
        <v>0</v>
      </c>
      <c r="W51" s="280">
        <f t="shared" si="23"/>
        <v>0</v>
      </c>
      <c r="X51" s="280">
        <f t="shared" si="24"/>
        <v>0</v>
      </c>
      <c r="Y51" s="280">
        <v>0</v>
      </c>
      <c r="Z51" s="280">
        <v>0</v>
      </c>
      <c r="AA51" s="280">
        <v>0</v>
      </c>
      <c r="AB51" s="280">
        <v>0</v>
      </c>
      <c r="AC51" s="280">
        <v>0</v>
      </c>
      <c r="AD51" s="280">
        <v>0</v>
      </c>
      <c r="AE51" s="280">
        <v>0</v>
      </c>
      <c r="AF51" s="280">
        <f t="shared" si="25"/>
        <v>0</v>
      </c>
      <c r="AG51" s="280">
        <v>0</v>
      </c>
      <c r="AH51" s="280">
        <v>0</v>
      </c>
      <c r="AI51" s="280">
        <v>0</v>
      </c>
      <c r="AJ51" s="280">
        <v>0</v>
      </c>
      <c r="AK51" s="280">
        <v>0</v>
      </c>
      <c r="AL51" s="280">
        <v>0</v>
      </c>
      <c r="AM51" s="280">
        <v>0</v>
      </c>
      <c r="AN51" s="280">
        <f t="shared" si="26"/>
        <v>0</v>
      </c>
      <c r="AO51" s="280">
        <v>0</v>
      </c>
      <c r="AP51" s="280">
        <v>0</v>
      </c>
      <c r="AQ51" s="280">
        <v>0</v>
      </c>
      <c r="AR51" s="280">
        <v>0</v>
      </c>
      <c r="AS51" s="280">
        <v>0</v>
      </c>
      <c r="AT51" s="280">
        <v>0</v>
      </c>
      <c r="AU51" s="280">
        <v>0</v>
      </c>
      <c r="AV51" s="280">
        <f t="shared" si="27"/>
        <v>0</v>
      </c>
      <c r="AW51" s="280">
        <v>0</v>
      </c>
      <c r="AX51" s="280">
        <v>0</v>
      </c>
      <c r="AY51" s="280">
        <v>0</v>
      </c>
      <c r="AZ51" s="280">
        <v>0</v>
      </c>
      <c r="BA51" s="280">
        <v>0</v>
      </c>
      <c r="BB51" s="280">
        <v>0</v>
      </c>
      <c r="BC51" s="280">
        <v>0</v>
      </c>
      <c r="BD51" s="280">
        <f t="shared" si="28"/>
        <v>0</v>
      </c>
      <c r="BE51" s="280">
        <v>0</v>
      </c>
      <c r="BF51" s="280">
        <v>0</v>
      </c>
      <c r="BG51" s="280">
        <v>0</v>
      </c>
      <c r="BH51" s="280">
        <v>0</v>
      </c>
      <c r="BI51" s="280">
        <v>0</v>
      </c>
      <c r="BJ51" s="280">
        <v>0</v>
      </c>
      <c r="BK51" s="280">
        <v>0</v>
      </c>
      <c r="BL51" s="280">
        <f t="shared" si="29"/>
        <v>0</v>
      </c>
      <c r="BM51" s="280">
        <v>0</v>
      </c>
      <c r="BN51" s="280">
        <v>0</v>
      </c>
      <c r="BO51" s="280">
        <v>0</v>
      </c>
      <c r="BP51" s="280">
        <v>0</v>
      </c>
      <c r="BQ51" s="280">
        <v>0</v>
      </c>
      <c r="BR51" s="280">
        <v>0</v>
      </c>
      <c r="BS51" s="280">
        <v>0</v>
      </c>
      <c r="BT51" s="280">
        <f t="shared" si="30"/>
        <v>0</v>
      </c>
      <c r="BU51" s="280">
        <v>0</v>
      </c>
      <c r="BV51" s="280">
        <v>0</v>
      </c>
      <c r="BW51" s="280">
        <v>0</v>
      </c>
      <c r="BX51" s="280">
        <v>0</v>
      </c>
      <c r="BY51" s="280">
        <v>0</v>
      </c>
      <c r="BZ51" s="280">
        <v>0</v>
      </c>
      <c r="CA51" s="280">
        <v>0</v>
      </c>
      <c r="CB51" s="280">
        <f t="shared" si="31"/>
        <v>0</v>
      </c>
      <c r="CC51" s="280">
        <v>0</v>
      </c>
      <c r="CD51" s="280">
        <v>0</v>
      </c>
      <c r="CE51" s="280">
        <v>0</v>
      </c>
      <c r="CF51" s="280">
        <v>0</v>
      </c>
      <c r="CG51" s="280">
        <v>0</v>
      </c>
      <c r="CH51" s="280">
        <v>0</v>
      </c>
      <c r="CI51" s="280">
        <v>0</v>
      </c>
      <c r="CJ51" s="280">
        <f t="shared" si="32"/>
        <v>0</v>
      </c>
      <c r="CK51" s="280">
        <v>0</v>
      </c>
      <c r="CL51" s="280">
        <v>0</v>
      </c>
      <c r="CM51" s="280">
        <v>0</v>
      </c>
      <c r="CN51" s="280">
        <v>0</v>
      </c>
      <c r="CO51" s="280">
        <v>0</v>
      </c>
      <c r="CP51" s="280">
        <v>0</v>
      </c>
      <c r="CQ51" s="280">
        <v>0</v>
      </c>
      <c r="CR51" s="280">
        <f t="shared" si="33"/>
        <v>0</v>
      </c>
      <c r="CS51" s="280">
        <v>0</v>
      </c>
      <c r="CT51" s="280">
        <v>0</v>
      </c>
      <c r="CU51" s="280">
        <v>0</v>
      </c>
      <c r="CV51" s="280">
        <v>0</v>
      </c>
      <c r="CW51" s="280">
        <v>0</v>
      </c>
      <c r="CX51" s="280">
        <v>0</v>
      </c>
      <c r="CY51" s="280">
        <v>0</v>
      </c>
    </row>
    <row r="52" spans="1:103" ht="12" customHeight="1">
      <c r="A52" s="287" t="s">
        <v>193</v>
      </c>
      <c r="B52" s="278" t="s">
        <v>593</v>
      </c>
      <c r="C52" s="287" t="s">
        <v>640</v>
      </c>
      <c r="D52" s="280">
        <f t="shared" si="4"/>
        <v>0</v>
      </c>
      <c r="E52" s="280">
        <f t="shared" si="5"/>
        <v>0</v>
      </c>
      <c r="F52" s="280">
        <f t="shared" si="6"/>
        <v>0</v>
      </c>
      <c r="G52" s="280">
        <f t="shared" si="7"/>
        <v>0</v>
      </c>
      <c r="H52" s="280">
        <f t="shared" si="8"/>
        <v>0</v>
      </c>
      <c r="I52" s="280">
        <f t="shared" si="9"/>
        <v>0</v>
      </c>
      <c r="J52" s="280">
        <f t="shared" si="10"/>
        <v>0</v>
      </c>
      <c r="K52" s="280">
        <f t="shared" si="11"/>
        <v>0</v>
      </c>
      <c r="L52" s="280">
        <f t="shared" si="12"/>
        <v>0</v>
      </c>
      <c r="M52" s="280">
        <f t="shared" si="13"/>
        <v>0</v>
      </c>
      <c r="N52" s="280">
        <f t="shared" si="14"/>
        <v>0</v>
      </c>
      <c r="O52" s="280">
        <f t="shared" si="15"/>
        <v>0</v>
      </c>
      <c r="P52" s="280">
        <f t="shared" si="16"/>
        <v>0</v>
      </c>
      <c r="Q52" s="280">
        <f t="shared" si="17"/>
        <v>0</v>
      </c>
      <c r="R52" s="280">
        <f t="shared" si="18"/>
        <v>0</v>
      </c>
      <c r="S52" s="280">
        <f t="shared" si="19"/>
        <v>0</v>
      </c>
      <c r="T52" s="280">
        <f t="shared" si="20"/>
        <v>0</v>
      </c>
      <c r="U52" s="280">
        <f t="shared" si="21"/>
        <v>0</v>
      </c>
      <c r="V52" s="280">
        <f t="shared" si="22"/>
        <v>0</v>
      </c>
      <c r="W52" s="280">
        <f t="shared" si="23"/>
        <v>0</v>
      </c>
      <c r="X52" s="280">
        <f t="shared" si="24"/>
        <v>0</v>
      </c>
      <c r="Y52" s="280">
        <v>0</v>
      </c>
      <c r="Z52" s="280">
        <v>0</v>
      </c>
      <c r="AA52" s="280">
        <v>0</v>
      </c>
      <c r="AB52" s="280">
        <v>0</v>
      </c>
      <c r="AC52" s="280">
        <v>0</v>
      </c>
      <c r="AD52" s="280">
        <v>0</v>
      </c>
      <c r="AE52" s="280">
        <v>0</v>
      </c>
      <c r="AF52" s="280">
        <f t="shared" si="25"/>
        <v>0</v>
      </c>
      <c r="AG52" s="280">
        <v>0</v>
      </c>
      <c r="AH52" s="280">
        <v>0</v>
      </c>
      <c r="AI52" s="280">
        <v>0</v>
      </c>
      <c r="AJ52" s="280">
        <v>0</v>
      </c>
      <c r="AK52" s="280">
        <v>0</v>
      </c>
      <c r="AL52" s="280">
        <v>0</v>
      </c>
      <c r="AM52" s="280">
        <v>0</v>
      </c>
      <c r="AN52" s="280">
        <f t="shared" si="26"/>
        <v>0</v>
      </c>
      <c r="AO52" s="280">
        <v>0</v>
      </c>
      <c r="AP52" s="280">
        <v>0</v>
      </c>
      <c r="AQ52" s="280">
        <v>0</v>
      </c>
      <c r="AR52" s="280">
        <v>0</v>
      </c>
      <c r="AS52" s="280">
        <v>0</v>
      </c>
      <c r="AT52" s="280">
        <v>0</v>
      </c>
      <c r="AU52" s="280">
        <v>0</v>
      </c>
      <c r="AV52" s="280">
        <f t="shared" si="27"/>
        <v>0</v>
      </c>
      <c r="AW52" s="280">
        <v>0</v>
      </c>
      <c r="AX52" s="280">
        <v>0</v>
      </c>
      <c r="AY52" s="280">
        <v>0</v>
      </c>
      <c r="AZ52" s="280">
        <v>0</v>
      </c>
      <c r="BA52" s="280">
        <v>0</v>
      </c>
      <c r="BB52" s="280">
        <v>0</v>
      </c>
      <c r="BC52" s="280">
        <v>0</v>
      </c>
      <c r="BD52" s="280">
        <f t="shared" si="28"/>
        <v>0</v>
      </c>
      <c r="BE52" s="280">
        <v>0</v>
      </c>
      <c r="BF52" s="280">
        <v>0</v>
      </c>
      <c r="BG52" s="280">
        <v>0</v>
      </c>
      <c r="BH52" s="280">
        <v>0</v>
      </c>
      <c r="BI52" s="280">
        <v>0</v>
      </c>
      <c r="BJ52" s="280">
        <v>0</v>
      </c>
      <c r="BK52" s="280">
        <v>0</v>
      </c>
      <c r="BL52" s="280">
        <f t="shared" si="29"/>
        <v>0</v>
      </c>
      <c r="BM52" s="280">
        <v>0</v>
      </c>
      <c r="BN52" s="280">
        <v>0</v>
      </c>
      <c r="BO52" s="280">
        <v>0</v>
      </c>
      <c r="BP52" s="280">
        <v>0</v>
      </c>
      <c r="BQ52" s="280">
        <v>0</v>
      </c>
      <c r="BR52" s="280">
        <v>0</v>
      </c>
      <c r="BS52" s="280">
        <v>0</v>
      </c>
      <c r="BT52" s="280">
        <f t="shared" si="30"/>
        <v>0</v>
      </c>
      <c r="BU52" s="280">
        <v>0</v>
      </c>
      <c r="BV52" s="280">
        <v>0</v>
      </c>
      <c r="BW52" s="280">
        <v>0</v>
      </c>
      <c r="BX52" s="280">
        <v>0</v>
      </c>
      <c r="BY52" s="280">
        <v>0</v>
      </c>
      <c r="BZ52" s="280">
        <v>0</v>
      </c>
      <c r="CA52" s="280">
        <v>0</v>
      </c>
      <c r="CB52" s="280">
        <f t="shared" si="31"/>
        <v>0</v>
      </c>
      <c r="CC52" s="280">
        <v>0</v>
      </c>
      <c r="CD52" s="280">
        <v>0</v>
      </c>
      <c r="CE52" s="280">
        <v>0</v>
      </c>
      <c r="CF52" s="280">
        <v>0</v>
      </c>
      <c r="CG52" s="280">
        <v>0</v>
      </c>
      <c r="CH52" s="280">
        <v>0</v>
      </c>
      <c r="CI52" s="280">
        <v>0</v>
      </c>
      <c r="CJ52" s="280">
        <f t="shared" si="32"/>
        <v>0</v>
      </c>
      <c r="CK52" s="280">
        <v>0</v>
      </c>
      <c r="CL52" s="280">
        <v>0</v>
      </c>
      <c r="CM52" s="280">
        <v>0</v>
      </c>
      <c r="CN52" s="280">
        <v>0</v>
      </c>
      <c r="CO52" s="280">
        <v>0</v>
      </c>
      <c r="CP52" s="280">
        <v>0</v>
      </c>
      <c r="CQ52" s="280">
        <v>0</v>
      </c>
      <c r="CR52" s="280">
        <f t="shared" si="33"/>
        <v>0</v>
      </c>
      <c r="CS52" s="280">
        <v>0</v>
      </c>
      <c r="CT52" s="280">
        <v>0</v>
      </c>
      <c r="CU52" s="280">
        <v>0</v>
      </c>
      <c r="CV52" s="280">
        <v>0</v>
      </c>
      <c r="CW52" s="280">
        <v>0</v>
      </c>
      <c r="CX52" s="280">
        <v>0</v>
      </c>
      <c r="CY52" s="280">
        <v>0</v>
      </c>
    </row>
    <row r="53" spans="1:103" ht="12" customHeight="1">
      <c r="A53" s="287" t="s">
        <v>193</v>
      </c>
      <c r="B53" s="278" t="s">
        <v>594</v>
      </c>
      <c r="C53" s="287" t="s">
        <v>641</v>
      </c>
      <c r="D53" s="280">
        <f t="shared" si="4"/>
        <v>0</v>
      </c>
      <c r="E53" s="280">
        <f t="shared" si="5"/>
        <v>0</v>
      </c>
      <c r="F53" s="280">
        <f t="shared" si="6"/>
        <v>0</v>
      </c>
      <c r="G53" s="280">
        <f t="shared" si="7"/>
        <v>0</v>
      </c>
      <c r="H53" s="280">
        <f t="shared" si="8"/>
        <v>0</v>
      </c>
      <c r="I53" s="280">
        <f t="shared" si="9"/>
        <v>0</v>
      </c>
      <c r="J53" s="280">
        <f t="shared" si="10"/>
        <v>0</v>
      </c>
      <c r="K53" s="280">
        <f t="shared" si="11"/>
        <v>0</v>
      </c>
      <c r="L53" s="280">
        <f t="shared" si="12"/>
        <v>0</v>
      </c>
      <c r="M53" s="280">
        <f t="shared" si="13"/>
        <v>0</v>
      </c>
      <c r="N53" s="280">
        <f t="shared" si="14"/>
        <v>0</v>
      </c>
      <c r="O53" s="280">
        <f t="shared" si="15"/>
        <v>0</v>
      </c>
      <c r="P53" s="280">
        <f t="shared" si="16"/>
        <v>0</v>
      </c>
      <c r="Q53" s="280">
        <f t="shared" si="17"/>
        <v>0</v>
      </c>
      <c r="R53" s="280">
        <f t="shared" si="18"/>
        <v>0</v>
      </c>
      <c r="S53" s="280">
        <f t="shared" si="19"/>
        <v>0</v>
      </c>
      <c r="T53" s="280">
        <f t="shared" si="20"/>
        <v>0</v>
      </c>
      <c r="U53" s="280">
        <f t="shared" si="21"/>
        <v>0</v>
      </c>
      <c r="V53" s="280">
        <f t="shared" si="22"/>
        <v>0</v>
      </c>
      <c r="W53" s="280">
        <f t="shared" si="23"/>
        <v>0</v>
      </c>
      <c r="X53" s="280">
        <f t="shared" si="24"/>
        <v>0</v>
      </c>
      <c r="Y53" s="280">
        <v>0</v>
      </c>
      <c r="Z53" s="280">
        <v>0</v>
      </c>
      <c r="AA53" s="280">
        <v>0</v>
      </c>
      <c r="AB53" s="280">
        <v>0</v>
      </c>
      <c r="AC53" s="280">
        <v>0</v>
      </c>
      <c r="AD53" s="280">
        <v>0</v>
      </c>
      <c r="AE53" s="280">
        <v>0</v>
      </c>
      <c r="AF53" s="280">
        <f t="shared" si="25"/>
        <v>0</v>
      </c>
      <c r="AG53" s="280">
        <v>0</v>
      </c>
      <c r="AH53" s="280">
        <v>0</v>
      </c>
      <c r="AI53" s="280">
        <v>0</v>
      </c>
      <c r="AJ53" s="280">
        <v>0</v>
      </c>
      <c r="AK53" s="280">
        <v>0</v>
      </c>
      <c r="AL53" s="280">
        <v>0</v>
      </c>
      <c r="AM53" s="280">
        <v>0</v>
      </c>
      <c r="AN53" s="280">
        <f t="shared" si="26"/>
        <v>0</v>
      </c>
      <c r="AO53" s="280">
        <v>0</v>
      </c>
      <c r="AP53" s="280">
        <v>0</v>
      </c>
      <c r="AQ53" s="280">
        <v>0</v>
      </c>
      <c r="AR53" s="280">
        <v>0</v>
      </c>
      <c r="AS53" s="280">
        <v>0</v>
      </c>
      <c r="AT53" s="280">
        <v>0</v>
      </c>
      <c r="AU53" s="280">
        <v>0</v>
      </c>
      <c r="AV53" s="280">
        <f t="shared" si="27"/>
        <v>0</v>
      </c>
      <c r="AW53" s="280">
        <v>0</v>
      </c>
      <c r="AX53" s="280">
        <v>0</v>
      </c>
      <c r="AY53" s="280">
        <v>0</v>
      </c>
      <c r="AZ53" s="280">
        <v>0</v>
      </c>
      <c r="BA53" s="280">
        <v>0</v>
      </c>
      <c r="BB53" s="280">
        <v>0</v>
      </c>
      <c r="BC53" s="280">
        <v>0</v>
      </c>
      <c r="BD53" s="280">
        <f t="shared" si="28"/>
        <v>0</v>
      </c>
      <c r="BE53" s="280">
        <v>0</v>
      </c>
      <c r="BF53" s="280">
        <v>0</v>
      </c>
      <c r="BG53" s="280">
        <v>0</v>
      </c>
      <c r="BH53" s="280">
        <v>0</v>
      </c>
      <c r="BI53" s="280">
        <v>0</v>
      </c>
      <c r="BJ53" s="280">
        <v>0</v>
      </c>
      <c r="BK53" s="280">
        <v>0</v>
      </c>
      <c r="BL53" s="280">
        <f t="shared" si="29"/>
        <v>0</v>
      </c>
      <c r="BM53" s="280">
        <v>0</v>
      </c>
      <c r="BN53" s="280">
        <v>0</v>
      </c>
      <c r="BO53" s="280">
        <v>0</v>
      </c>
      <c r="BP53" s="280">
        <v>0</v>
      </c>
      <c r="BQ53" s="280">
        <v>0</v>
      </c>
      <c r="BR53" s="280">
        <v>0</v>
      </c>
      <c r="BS53" s="280">
        <v>0</v>
      </c>
      <c r="BT53" s="280">
        <f t="shared" si="30"/>
        <v>0</v>
      </c>
      <c r="BU53" s="280">
        <v>0</v>
      </c>
      <c r="BV53" s="280">
        <v>0</v>
      </c>
      <c r="BW53" s="280">
        <v>0</v>
      </c>
      <c r="BX53" s="280">
        <v>0</v>
      </c>
      <c r="BY53" s="280">
        <v>0</v>
      </c>
      <c r="BZ53" s="280">
        <v>0</v>
      </c>
      <c r="CA53" s="280">
        <v>0</v>
      </c>
      <c r="CB53" s="280">
        <f t="shared" si="31"/>
        <v>0</v>
      </c>
      <c r="CC53" s="280">
        <v>0</v>
      </c>
      <c r="CD53" s="280">
        <v>0</v>
      </c>
      <c r="CE53" s="280">
        <v>0</v>
      </c>
      <c r="CF53" s="280">
        <v>0</v>
      </c>
      <c r="CG53" s="280">
        <v>0</v>
      </c>
      <c r="CH53" s="280">
        <v>0</v>
      </c>
      <c r="CI53" s="280">
        <v>0</v>
      </c>
      <c r="CJ53" s="280">
        <f t="shared" si="32"/>
        <v>0</v>
      </c>
      <c r="CK53" s="280">
        <v>0</v>
      </c>
      <c r="CL53" s="280">
        <v>0</v>
      </c>
      <c r="CM53" s="280">
        <v>0</v>
      </c>
      <c r="CN53" s="280">
        <v>0</v>
      </c>
      <c r="CO53" s="280">
        <v>0</v>
      </c>
      <c r="CP53" s="280">
        <v>0</v>
      </c>
      <c r="CQ53" s="280">
        <v>0</v>
      </c>
      <c r="CR53" s="280">
        <f t="shared" si="33"/>
        <v>0</v>
      </c>
      <c r="CS53" s="280">
        <v>0</v>
      </c>
      <c r="CT53" s="280">
        <v>0</v>
      </c>
      <c r="CU53" s="280">
        <v>0</v>
      </c>
      <c r="CV53" s="280">
        <v>0</v>
      </c>
      <c r="CW53" s="280">
        <v>0</v>
      </c>
      <c r="CX53" s="280">
        <v>0</v>
      </c>
      <c r="CY53" s="280">
        <v>0</v>
      </c>
    </row>
    <row r="54" spans="1:103" ht="12" customHeight="1">
      <c r="A54" s="287" t="s">
        <v>193</v>
      </c>
      <c r="B54" s="278" t="s">
        <v>595</v>
      </c>
      <c r="C54" s="287" t="s">
        <v>642</v>
      </c>
      <c r="D54" s="280">
        <f t="shared" si="4"/>
        <v>0</v>
      </c>
      <c r="E54" s="280">
        <f t="shared" si="5"/>
        <v>0</v>
      </c>
      <c r="F54" s="280">
        <f t="shared" si="6"/>
        <v>0</v>
      </c>
      <c r="G54" s="280">
        <f t="shared" si="7"/>
        <v>0</v>
      </c>
      <c r="H54" s="280">
        <f t="shared" si="8"/>
        <v>0</v>
      </c>
      <c r="I54" s="280">
        <f t="shared" si="9"/>
        <v>0</v>
      </c>
      <c r="J54" s="280">
        <f t="shared" si="10"/>
        <v>0</v>
      </c>
      <c r="K54" s="280">
        <f t="shared" si="11"/>
        <v>0</v>
      </c>
      <c r="L54" s="280">
        <f t="shared" si="12"/>
        <v>0</v>
      </c>
      <c r="M54" s="280">
        <f t="shared" si="13"/>
        <v>0</v>
      </c>
      <c r="N54" s="280">
        <f t="shared" si="14"/>
        <v>0</v>
      </c>
      <c r="O54" s="280">
        <f t="shared" si="15"/>
        <v>0</v>
      </c>
      <c r="P54" s="280">
        <f t="shared" si="16"/>
        <v>0</v>
      </c>
      <c r="Q54" s="280">
        <f t="shared" si="17"/>
        <v>0</v>
      </c>
      <c r="R54" s="280">
        <f t="shared" si="18"/>
        <v>0</v>
      </c>
      <c r="S54" s="280">
        <f t="shared" si="19"/>
        <v>0</v>
      </c>
      <c r="T54" s="280">
        <f t="shared" si="20"/>
        <v>0</v>
      </c>
      <c r="U54" s="280">
        <f t="shared" si="21"/>
        <v>0</v>
      </c>
      <c r="V54" s="280">
        <f t="shared" si="22"/>
        <v>0</v>
      </c>
      <c r="W54" s="280">
        <f t="shared" si="23"/>
        <v>0</v>
      </c>
      <c r="X54" s="280">
        <f t="shared" si="24"/>
        <v>0</v>
      </c>
      <c r="Y54" s="280">
        <v>0</v>
      </c>
      <c r="Z54" s="280">
        <v>0</v>
      </c>
      <c r="AA54" s="280">
        <v>0</v>
      </c>
      <c r="AB54" s="280">
        <v>0</v>
      </c>
      <c r="AC54" s="280">
        <v>0</v>
      </c>
      <c r="AD54" s="280">
        <v>0</v>
      </c>
      <c r="AE54" s="280">
        <v>0</v>
      </c>
      <c r="AF54" s="280">
        <f t="shared" si="25"/>
        <v>0</v>
      </c>
      <c r="AG54" s="280">
        <v>0</v>
      </c>
      <c r="AH54" s="280">
        <v>0</v>
      </c>
      <c r="AI54" s="280">
        <v>0</v>
      </c>
      <c r="AJ54" s="280">
        <v>0</v>
      </c>
      <c r="AK54" s="280">
        <v>0</v>
      </c>
      <c r="AL54" s="280">
        <v>0</v>
      </c>
      <c r="AM54" s="280">
        <v>0</v>
      </c>
      <c r="AN54" s="280">
        <f t="shared" si="26"/>
        <v>0</v>
      </c>
      <c r="AO54" s="280">
        <v>0</v>
      </c>
      <c r="AP54" s="280">
        <v>0</v>
      </c>
      <c r="AQ54" s="280">
        <v>0</v>
      </c>
      <c r="AR54" s="280">
        <v>0</v>
      </c>
      <c r="AS54" s="280">
        <v>0</v>
      </c>
      <c r="AT54" s="280">
        <v>0</v>
      </c>
      <c r="AU54" s="280">
        <v>0</v>
      </c>
      <c r="AV54" s="280">
        <f t="shared" si="27"/>
        <v>0</v>
      </c>
      <c r="AW54" s="280">
        <v>0</v>
      </c>
      <c r="AX54" s="280">
        <v>0</v>
      </c>
      <c r="AY54" s="280">
        <v>0</v>
      </c>
      <c r="AZ54" s="280">
        <v>0</v>
      </c>
      <c r="BA54" s="280">
        <v>0</v>
      </c>
      <c r="BB54" s="280">
        <v>0</v>
      </c>
      <c r="BC54" s="280">
        <v>0</v>
      </c>
      <c r="BD54" s="280">
        <f t="shared" si="28"/>
        <v>0</v>
      </c>
      <c r="BE54" s="280">
        <v>0</v>
      </c>
      <c r="BF54" s="280">
        <v>0</v>
      </c>
      <c r="BG54" s="280">
        <v>0</v>
      </c>
      <c r="BH54" s="280">
        <v>0</v>
      </c>
      <c r="BI54" s="280">
        <v>0</v>
      </c>
      <c r="BJ54" s="280">
        <v>0</v>
      </c>
      <c r="BK54" s="280">
        <v>0</v>
      </c>
      <c r="BL54" s="280">
        <f t="shared" si="29"/>
        <v>0</v>
      </c>
      <c r="BM54" s="280">
        <v>0</v>
      </c>
      <c r="BN54" s="280">
        <v>0</v>
      </c>
      <c r="BO54" s="280">
        <v>0</v>
      </c>
      <c r="BP54" s="280">
        <v>0</v>
      </c>
      <c r="BQ54" s="280">
        <v>0</v>
      </c>
      <c r="BR54" s="280">
        <v>0</v>
      </c>
      <c r="BS54" s="280">
        <v>0</v>
      </c>
      <c r="BT54" s="280">
        <f t="shared" si="30"/>
        <v>0</v>
      </c>
      <c r="BU54" s="280">
        <v>0</v>
      </c>
      <c r="BV54" s="280">
        <v>0</v>
      </c>
      <c r="BW54" s="280">
        <v>0</v>
      </c>
      <c r="BX54" s="280">
        <v>0</v>
      </c>
      <c r="BY54" s="280">
        <v>0</v>
      </c>
      <c r="BZ54" s="280">
        <v>0</v>
      </c>
      <c r="CA54" s="280">
        <v>0</v>
      </c>
      <c r="CB54" s="280">
        <f t="shared" si="31"/>
        <v>0</v>
      </c>
      <c r="CC54" s="280">
        <v>0</v>
      </c>
      <c r="CD54" s="280">
        <v>0</v>
      </c>
      <c r="CE54" s="280">
        <v>0</v>
      </c>
      <c r="CF54" s="280">
        <v>0</v>
      </c>
      <c r="CG54" s="280">
        <v>0</v>
      </c>
      <c r="CH54" s="280">
        <v>0</v>
      </c>
      <c r="CI54" s="280">
        <v>0</v>
      </c>
      <c r="CJ54" s="280">
        <f t="shared" si="32"/>
        <v>0</v>
      </c>
      <c r="CK54" s="280">
        <v>0</v>
      </c>
      <c r="CL54" s="280">
        <v>0</v>
      </c>
      <c r="CM54" s="280">
        <v>0</v>
      </c>
      <c r="CN54" s="280">
        <v>0</v>
      </c>
      <c r="CO54" s="280">
        <v>0</v>
      </c>
      <c r="CP54" s="280">
        <v>0</v>
      </c>
      <c r="CQ54" s="280">
        <v>0</v>
      </c>
      <c r="CR54" s="280">
        <f t="shared" si="33"/>
        <v>0</v>
      </c>
      <c r="CS54" s="280">
        <v>0</v>
      </c>
      <c r="CT54" s="280">
        <v>0</v>
      </c>
      <c r="CU54" s="280">
        <v>0</v>
      </c>
      <c r="CV54" s="280">
        <v>0</v>
      </c>
      <c r="CW54" s="280">
        <v>0</v>
      </c>
      <c r="CX54" s="280">
        <v>0</v>
      </c>
      <c r="CY54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F4" sqref="F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648</v>
      </c>
      <c r="E2" s="65" t="s">
        <v>441</v>
      </c>
      <c r="F2" s="65"/>
      <c r="N2" s="26" t="str">
        <f>LEFT(D2,2)</f>
        <v>43</v>
      </c>
      <c r="O2" s="26" t="str">
        <f>IF(N2&gt;0,VLOOKUP(N2,$AD$6:$AE$52,2,FALSE),"-")</f>
        <v>熊本県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1845639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1845639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287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466032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287</v>
      </c>
      <c r="Z7" s="63"/>
      <c r="AA7" s="63" t="str">
        <f>'ごみ処理概要'!B7</f>
        <v>43000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1845926</v>
      </c>
      <c r="F8" s="87"/>
      <c r="H8" s="366"/>
      <c r="I8" s="368"/>
      <c r="J8" s="377" t="s">
        <v>81</v>
      </c>
      <c r="K8" s="69" t="s">
        <v>82</v>
      </c>
      <c r="L8" s="162">
        <f t="shared" si="1"/>
        <v>4299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8911</v>
      </c>
      <c r="Z8" s="63"/>
      <c r="AA8" s="63" t="str">
        <f>'ごみ処理概要'!B8</f>
        <v>43201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8911</v>
      </c>
      <c r="F9" s="87"/>
      <c r="H9" s="366"/>
      <c r="I9" s="368"/>
      <c r="J9" s="378"/>
      <c r="K9" s="70" t="s">
        <v>83</v>
      </c>
      <c r="L9" s="68">
        <f t="shared" si="1"/>
        <v>6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0</v>
      </c>
      <c r="Z9" s="63"/>
      <c r="AA9" s="63" t="str">
        <f>'ごみ処理概要'!B9</f>
        <v>43202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309833</v>
      </c>
      <c r="Z10" s="63"/>
      <c r="AA10" s="63" t="str">
        <f>'ごみ処理概要'!B10</f>
        <v>43203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10547</v>
      </c>
      <c r="Z11" s="63"/>
      <c r="AA11" s="63" t="str">
        <f>'ごみ処理概要'!B11</f>
        <v>43204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0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53307</v>
      </c>
      <c r="Z12" s="63"/>
      <c r="AA12" s="63" t="str">
        <f>'ごみ処理概要'!B12</f>
        <v>43205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309833</v>
      </c>
      <c r="F13" s="68">
        <f t="shared" si="3"/>
        <v>145057</v>
      </c>
      <c r="H13" s="366"/>
      <c r="I13" s="368"/>
      <c r="J13" s="378"/>
      <c r="K13" s="73" t="s">
        <v>92</v>
      </c>
      <c r="L13" s="68">
        <f t="shared" si="1"/>
        <v>4418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90</v>
      </c>
      <c r="Z13" s="63"/>
      <c r="AA13" s="63" t="str">
        <f>'ごみ処理概要'!B13</f>
        <v>43206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10547</v>
      </c>
      <c r="F14" s="68">
        <f t="shared" si="3"/>
        <v>1832</v>
      </c>
      <c r="H14" s="366"/>
      <c r="I14" s="368"/>
      <c r="J14" s="379"/>
      <c r="K14" s="74" t="s">
        <v>94</v>
      </c>
      <c r="L14" s="163">
        <f t="shared" si="1"/>
        <v>0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2418</v>
      </c>
      <c r="Z14" s="63"/>
      <c r="AA14" s="63" t="str">
        <f>'ごみ処理概要'!B14</f>
        <v>43208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53307</v>
      </c>
      <c r="F15" s="68">
        <f t="shared" si="3"/>
        <v>3530</v>
      </c>
      <c r="H15" s="366"/>
      <c r="I15" s="37"/>
      <c r="J15" s="38" t="s">
        <v>96</v>
      </c>
      <c r="K15" s="39"/>
      <c r="L15" s="180">
        <f>SUM(L7:L14)</f>
        <v>474755</v>
      </c>
      <c r="M15" s="181" t="s">
        <v>79</v>
      </c>
      <c r="N15" s="182">
        <f>Y59</f>
        <v>60142</v>
      </c>
      <c r="O15" s="183">
        <f>Y67</f>
        <v>1917</v>
      </c>
      <c r="V15" s="63" t="s">
        <v>98</v>
      </c>
      <c r="W15" s="258" t="s">
        <v>126</v>
      </c>
      <c r="X15" s="259" t="s">
        <v>452</v>
      </c>
      <c r="Y15" s="63">
        <f ca="1" t="shared" si="0"/>
        <v>53744</v>
      </c>
      <c r="Z15" s="63"/>
      <c r="AA15" s="63" t="str">
        <f>'ごみ処理概要'!B15</f>
        <v>43210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90</v>
      </c>
      <c r="F16" s="68">
        <f t="shared" si="3"/>
        <v>0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13111</v>
      </c>
      <c r="M16" s="185">
        <f aca="true" t="shared" si="5" ref="M16:M22">L8</f>
        <v>4299</v>
      </c>
      <c r="N16" s="186">
        <f>Y60</f>
        <v>2280</v>
      </c>
      <c r="O16" s="187">
        <f aca="true" t="shared" si="6" ref="O16:O21">Y68</f>
        <v>5788</v>
      </c>
      <c r="V16" s="63" t="s">
        <v>104</v>
      </c>
      <c r="W16" s="258" t="s">
        <v>125</v>
      </c>
      <c r="X16" s="259" t="s">
        <v>453</v>
      </c>
      <c r="Y16" s="63">
        <f ca="1" t="shared" si="0"/>
        <v>21552</v>
      </c>
      <c r="Z16" s="63"/>
      <c r="AA16" s="63" t="str">
        <f>'ごみ処理概要'!B16</f>
        <v>43211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2418</v>
      </c>
      <c r="F17" s="68">
        <f t="shared" si="3"/>
        <v>74</v>
      </c>
      <c r="H17" s="366"/>
      <c r="I17" s="368"/>
      <c r="J17" s="43" t="s">
        <v>83</v>
      </c>
      <c r="K17" s="44"/>
      <c r="L17" s="68">
        <f t="shared" si="4"/>
        <v>3020</v>
      </c>
      <c r="M17" s="188">
        <f t="shared" si="5"/>
        <v>6</v>
      </c>
      <c r="N17" s="189">
        <f aca="true" t="shared" si="7" ref="N17:N22">Y61</f>
        <v>0</v>
      </c>
      <c r="O17" s="190">
        <f t="shared" si="6"/>
        <v>2709</v>
      </c>
      <c r="V17" s="63" t="s">
        <v>300</v>
      </c>
      <c r="W17" s="258" t="s">
        <v>126</v>
      </c>
      <c r="X17" s="259" t="s">
        <v>454</v>
      </c>
      <c r="Y17" s="63">
        <f ca="1" t="shared" si="0"/>
        <v>0</v>
      </c>
      <c r="Z17" s="63"/>
      <c r="AA17" s="63" t="str">
        <f>'ごみ処理概要'!B17</f>
        <v>43212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376195</v>
      </c>
      <c r="F18" s="164">
        <f>SUM(F12:F17)</f>
        <v>150493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309833</v>
      </c>
      <c r="Z18" s="63"/>
      <c r="AA18" s="63" t="str">
        <f>'ごみ処理概要'!B18</f>
        <v>43213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0</v>
      </c>
      <c r="F19" s="68">
        <f aca="true" t="shared" si="9" ref="F19:F24">Y35</f>
        <v>0</v>
      </c>
      <c r="H19" s="366"/>
      <c r="I19" s="368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10547</v>
      </c>
      <c r="Z19" s="63"/>
      <c r="AA19" s="63" t="str">
        <f>'ごみ処理概要'!B19</f>
        <v>43214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7527</v>
      </c>
      <c r="F20" s="68">
        <f t="shared" si="9"/>
        <v>37057</v>
      </c>
      <c r="H20" s="366"/>
      <c r="I20" s="368"/>
      <c r="J20" s="43" t="s">
        <v>90</v>
      </c>
      <c r="K20" s="44"/>
      <c r="L20" s="68">
        <f t="shared" si="4"/>
        <v>35546</v>
      </c>
      <c r="M20" s="188">
        <f t="shared" si="5"/>
        <v>0</v>
      </c>
      <c r="N20" s="189">
        <f t="shared" si="7"/>
        <v>324</v>
      </c>
      <c r="O20" s="190">
        <f t="shared" si="6"/>
        <v>17820</v>
      </c>
      <c r="V20" s="63" t="s">
        <v>303</v>
      </c>
      <c r="W20" s="258" t="s">
        <v>126</v>
      </c>
      <c r="X20" s="259" t="s">
        <v>457</v>
      </c>
      <c r="Y20" s="63">
        <f ca="1" t="shared" si="0"/>
        <v>53307</v>
      </c>
      <c r="Z20" s="63"/>
      <c r="AA20" s="63" t="str">
        <f>'ごみ処理概要'!B20</f>
        <v>43215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1896</v>
      </c>
      <c r="F21" s="68">
        <f t="shared" si="9"/>
        <v>1964</v>
      </c>
      <c r="H21" s="366"/>
      <c r="I21" s="368"/>
      <c r="J21" s="43" t="s">
        <v>92</v>
      </c>
      <c r="K21" s="44"/>
      <c r="L21" s="68">
        <f t="shared" si="4"/>
        <v>49458</v>
      </c>
      <c r="M21" s="188">
        <f t="shared" si="5"/>
        <v>4418</v>
      </c>
      <c r="N21" s="189">
        <f t="shared" si="7"/>
        <v>5518</v>
      </c>
      <c r="O21" s="190">
        <f t="shared" si="6"/>
        <v>34343</v>
      </c>
      <c r="V21" s="63" t="s">
        <v>304</v>
      </c>
      <c r="W21" s="258" t="s">
        <v>126</v>
      </c>
      <c r="X21" s="259" t="s">
        <v>458</v>
      </c>
      <c r="Y21" s="63">
        <f ca="1" t="shared" si="0"/>
        <v>90</v>
      </c>
      <c r="Z21" s="63"/>
      <c r="AA21" s="63" t="str">
        <f>'ごみ処理概要'!B21</f>
        <v>43216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1936</v>
      </c>
      <c r="F22" s="68">
        <f t="shared" si="9"/>
        <v>1962</v>
      </c>
      <c r="H22" s="366"/>
      <c r="I22" s="368"/>
      <c r="J22" s="46" t="s">
        <v>94</v>
      </c>
      <c r="K22" s="47"/>
      <c r="L22" s="163">
        <f t="shared" si="4"/>
        <v>103</v>
      </c>
      <c r="M22" s="191">
        <f t="shared" si="5"/>
        <v>0</v>
      </c>
      <c r="N22" s="192">
        <f t="shared" si="7"/>
        <v>62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2418</v>
      </c>
      <c r="Z22" s="63"/>
      <c r="AA22" s="63" t="str">
        <f>'ごみ処理概要'!B22</f>
        <v>43341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2</v>
      </c>
      <c r="F23" s="68">
        <f t="shared" si="9"/>
        <v>8</v>
      </c>
      <c r="H23" s="366"/>
      <c r="I23" s="37"/>
      <c r="J23" s="48" t="s">
        <v>96</v>
      </c>
      <c r="K23" s="49"/>
      <c r="L23" s="193">
        <f>SUM(L16:L22)</f>
        <v>101238</v>
      </c>
      <c r="M23" s="194">
        <f>SUM(M16:M22)</f>
        <v>8723</v>
      </c>
      <c r="N23" s="195">
        <f>SUM(N16:N22)</f>
        <v>8184</v>
      </c>
      <c r="O23" s="196">
        <f>SUM(O16:O21)</f>
        <v>60660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0</v>
      </c>
      <c r="Z23" s="63"/>
      <c r="AA23" s="63" t="str">
        <f>'ごみ処理概要'!B23</f>
        <v>43348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1100</v>
      </c>
      <c r="F24" s="68">
        <f t="shared" si="9"/>
        <v>292</v>
      </c>
      <c r="H24" s="50"/>
      <c r="I24" s="51" t="s">
        <v>264</v>
      </c>
      <c r="J24" s="48"/>
      <c r="K24" s="48"/>
      <c r="L24" s="167">
        <f>SUM(L7,L23)</f>
        <v>567270</v>
      </c>
      <c r="M24" s="197">
        <f>M23</f>
        <v>8723</v>
      </c>
      <c r="N24" s="198">
        <f>SUM(N15,N23)</f>
        <v>68326</v>
      </c>
      <c r="O24" s="199">
        <f>SUM(O15,O23)</f>
        <v>62577</v>
      </c>
      <c r="V24" s="63" t="s">
        <v>313</v>
      </c>
      <c r="W24" s="258" t="s">
        <v>126</v>
      </c>
      <c r="X24" s="259" t="s">
        <v>461</v>
      </c>
      <c r="Y24" s="63">
        <f ca="1" t="shared" si="10"/>
        <v>7527</v>
      </c>
      <c r="Z24" s="63"/>
      <c r="AA24" s="63" t="str">
        <f>'ごみ処理概要'!B24</f>
        <v>43364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12461</v>
      </c>
      <c r="F25" s="68">
        <f>SUM(F19:F24)</f>
        <v>41283</v>
      </c>
      <c r="H25" s="52" t="s">
        <v>101</v>
      </c>
      <c r="I25" s="53"/>
      <c r="J25" s="53"/>
      <c r="K25" s="54"/>
      <c r="L25" s="184">
        <f>Y57</f>
        <v>15035</v>
      </c>
      <c r="M25" s="200" t="s">
        <v>79</v>
      </c>
      <c r="N25" s="201" t="s">
        <v>79</v>
      </c>
      <c r="O25" s="187">
        <f>L25</f>
        <v>15035</v>
      </c>
      <c r="V25" s="63" t="s">
        <v>314</v>
      </c>
      <c r="W25" s="258" t="s">
        <v>126</v>
      </c>
      <c r="X25" s="259" t="s">
        <v>462</v>
      </c>
      <c r="Y25" s="63">
        <f ca="1" t="shared" si="10"/>
        <v>1896</v>
      </c>
      <c r="Z25" s="63"/>
      <c r="AA25" s="63" t="str">
        <f>'ごみ処理概要'!B25</f>
        <v>43367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388656</v>
      </c>
      <c r="F26" s="163">
        <f>F18+F25</f>
        <v>191776</v>
      </c>
      <c r="H26" s="55" t="s">
        <v>102</v>
      </c>
      <c r="I26" s="56"/>
      <c r="J26" s="56"/>
      <c r="K26" s="57"/>
      <c r="L26" s="164">
        <f>Y58</f>
        <v>2838</v>
      </c>
      <c r="M26" s="202" t="s">
        <v>79</v>
      </c>
      <c r="N26" s="203">
        <f>L26</f>
        <v>2838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1936</v>
      </c>
      <c r="Z26" s="63"/>
      <c r="AA26" s="63" t="str">
        <f>'ごみ処理概要'!B26</f>
        <v>43368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585143</v>
      </c>
      <c r="M27" s="206">
        <f>SUM(M24:M26)</f>
        <v>8723</v>
      </c>
      <c r="N27" s="207">
        <f>SUM(N24:N26)</f>
        <v>71164</v>
      </c>
      <c r="O27" s="208">
        <f>SUM(O24:O26)</f>
        <v>77612</v>
      </c>
      <c r="V27" s="63" t="s">
        <v>316</v>
      </c>
      <c r="W27" s="258" t="s">
        <v>126</v>
      </c>
      <c r="X27" s="259" t="s">
        <v>464</v>
      </c>
      <c r="Y27" s="63">
        <f ca="1" t="shared" si="10"/>
        <v>2</v>
      </c>
      <c r="Z27" s="63"/>
      <c r="AA27" s="63" t="str">
        <f>'ごみ処理概要'!B27</f>
        <v>43369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1100</v>
      </c>
      <c r="Z28" s="63"/>
      <c r="AA28" s="63" t="str">
        <f>'ごみ処理概要'!B28</f>
        <v>43385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388656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 t="str">
        <f>'ごみ処理概要'!B29</f>
        <v>43403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191776</v>
      </c>
      <c r="F30" s="97"/>
      <c r="L30" s="99" t="s">
        <v>327</v>
      </c>
      <c r="M30" s="189">
        <f aca="true" t="shared" si="12" ref="M30:M38">Y74</f>
        <v>6859</v>
      </c>
      <c r="N30" s="189">
        <f>Y92</f>
        <v>17534</v>
      </c>
      <c r="O30" s="190">
        <f aca="true" t="shared" si="13" ref="O30:O38">Y111</f>
        <v>18562</v>
      </c>
      <c r="V30" s="63" t="s">
        <v>307</v>
      </c>
      <c r="W30" s="258" t="s">
        <v>126</v>
      </c>
      <c r="X30" s="259" t="s">
        <v>467</v>
      </c>
      <c r="Y30" s="63">
        <f ca="1" t="shared" si="11"/>
        <v>145057</v>
      </c>
      <c r="Z30" s="63"/>
      <c r="AA30" s="63" t="str">
        <f>'ごみ処理概要'!B30</f>
        <v>43404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21552</v>
      </c>
      <c r="F31" s="97"/>
      <c r="L31" s="99" t="s">
        <v>210</v>
      </c>
      <c r="M31" s="189">
        <f t="shared" si="12"/>
        <v>45</v>
      </c>
      <c r="N31" s="189">
        <f aca="true" t="shared" si="14" ref="N31:N44">Y93</f>
        <v>86</v>
      </c>
      <c r="O31" s="190">
        <f t="shared" si="13"/>
        <v>34</v>
      </c>
      <c r="V31" s="63" t="s">
        <v>308</v>
      </c>
      <c r="W31" s="258" t="s">
        <v>126</v>
      </c>
      <c r="X31" s="259" t="s">
        <v>468</v>
      </c>
      <c r="Y31" s="63">
        <f ca="1" t="shared" si="11"/>
        <v>1832</v>
      </c>
      <c r="Z31" s="63"/>
      <c r="AA31" s="63" t="str">
        <f>'ごみ処理概要'!B31</f>
        <v>43423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601984</v>
      </c>
      <c r="F32" s="97"/>
      <c r="L32" s="99" t="s">
        <v>211</v>
      </c>
      <c r="M32" s="189">
        <f t="shared" si="12"/>
        <v>228</v>
      </c>
      <c r="N32" s="189">
        <f t="shared" si="14"/>
        <v>832</v>
      </c>
      <c r="O32" s="190">
        <f t="shared" si="13"/>
        <v>38</v>
      </c>
      <c r="V32" s="63" t="s">
        <v>309</v>
      </c>
      <c r="W32" s="258" t="s">
        <v>126</v>
      </c>
      <c r="X32" s="259" t="s">
        <v>469</v>
      </c>
      <c r="Y32" s="63">
        <f ca="1" t="shared" si="11"/>
        <v>3530</v>
      </c>
      <c r="Z32" s="63"/>
      <c r="AA32" s="63" t="str">
        <f>'ごみ処理概要'!B32</f>
        <v>43424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1996</v>
      </c>
      <c r="N33" s="189">
        <f t="shared" si="14"/>
        <v>7402</v>
      </c>
      <c r="O33" s="190">
        <f t="shared" si="13"/>
        <v>1169</v>
      </c>
      <c r="V33" s="63" t="s">
        <v>310</v>
      </c>
      <c r="W33" s="258" t="s">
        <v>126</v>
      </c>
      <c r="X33" s="259" t="s">
        <v>470</v>
      </c>
      <c r="Y33" s="63">
        <f ca="1" t="shared" si="11"/>
        <v>0</v>
      </c>
      <c r="Z33" s="63"/>
      <c r="AA33" s="63" t="str">
        <f>'ごみ処理概要'!B33</f>
        <v>43425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3651</v>
      </c>
      <c r="N34" s="189">
        <f t="shared" si="14"/>
        <v>6705</v>
      </c>
      <c r="O34" s="190">
        <f t="shared" si="13"/>
        <v>1116</v>
      </c>
      <c r="V34" s="63" t="s">
        <v>311</v>
      </c>
      <c r="W34" s="258" t="s">
        <v>126</v>
      </c>
      <c r="X34" s="259" t="s">
        <v>471</v>
      </c>
      <c r="Y34" s="63">
        <f ca="1" t="shared" si="11"/>
        <v>74</v>
      </c>
      <c r="Z34" s="63"/>
      <c r="AA34" s="63" t="str">
        <f>'ごみ処理概要'!B34</f>
        <v>43428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601</v>
      </c>
      <c r="N35" s="189">
        <f t="shared" si="14"/>
        <v>2586</v>
      </c>
      <c r="O35" s="190">
        <f t="shared" si="13"/>
        <v>158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0</v>
      </c>
      <c r="Z35" s="63"/>
      <c r="AA35" s="63" t="str">
        <f>'ごみ処理概要'!B35</f>
        <v>43432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収集ごみ（混合ごみ＋可燃ごみ＋不燃ごみ＋資源ごみ＋粗大ごみ＋その他）＝526,688t/年</v>
      </c>
      <c r="L36" s="99" t="s">
        <v>214</v>
      </c>
      <c r="M36" s="189">
        <f t="shared" si="12"/>
        <v>33</v>
      </c>
      <c r="N36" s="189">
        <f t="shared" si="14"/>
        <v>62</v>
      </c>
      <c r="O36" s="190">
        <f t="shared" si="13"/>
        <v>9</v>
      </c>
      <c r="V36" s="63" t="s">
        <v>319</v>
      </c>
      <c r="W36" s="258" t="s">
        <v>126</v>
      </c>
      <c r="X36" s="259" t="s">
        <v>473</v>
      </c>
      <c r="Y36" s="63">
        <f ca="1" t="shared" si="15"/>
        <v>37057</v>
      </c>
      <c r="Z36" s="63"/>
      <c r="AA36" s="63" t="str">
        <f>'ごみ処理概要'!B36</f>
        <v>43433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計画収集量（収集ごみ＋直接搬入ごみ）＝580,432t/年</v>
      </c>
      <c r="L37" s="99" t="s">
        <v>328</v>
      </c>
      <c r="M37" s="189">
        <f t="shared" si="12"/>
        <v>387</v>
      </c>
      <c r="N37" s="189">
        <f t="shared" si="14"/>
        <v>1358</v>
      </c>
      <c r="O37" s="190">
        <f t="shared" si="13"/>
        <v>14</v>
      </c>
      <c r="V37" s="63" t="s">
        <v>320</v>
      </c>
      <c r="W37" s="258" t="s">
        <v>126</v>
      </c>
      <c r="X37" s="259" t="s">
        <v>474</v>
      </c>
      <c r="Y37" s="63">
        <f ca="1" t="shared" si="15"/>
        <v>1964</v>
      </c>
      <c r="Z37" s="63"/>
      <c r="AA37" s="63" t="str">
        <f>'ごみ処理概要'!B37</f>
        <v>43441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ごみ総排出量（計画収集量＋集団回収量）＝601,984t/年</v>
      </c>
      <c r="L38" s="99" t="s">
        <v>216</v>
      </c>
      <c r="M38" s="189">
        <f t="shared" si="12"/>
        <v>1058</v>
      </c>
      <c r="N38" s="189">
        <f t="shared" si="14"/>
        <v>1922</v>
      </c>
      <c r="O38" s="190">
        <f t="shared" si="13"/>
        <v>355</v>
      </c>
      <c r="V38" s="63" t="s">
        <v>321</v>
      </c>
      <c r="W38" s="258" t="s">
        <v>126</v>
      </c>
      <c r="X38" s="259" t="s">
        <v>475</v>
      </c>
      <c r="Y38" s="63">
        <f ca="1" t="shared" si="15"/>
        <v>1962</v>
      </c>
      <c r="Z38" s="63"/>
      <c r="AA38" s="63" t="str">
        <f>'ごみ処理概要'!B38</f>
        <v>43442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ごみ処理量（直接最終処分量＋直接焼却量＋焼却以外の中間処理量＋直接資源化量）＝585,143t/年</v>
      </c>
      <c r="L39" s="99" t="s">
        <v>217</v>
      </c>
      <c r="M39" s="189"/>
      <c r="N39" s="189">
        <f t="shared" si="14"/>
        <v>2804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8</v>
      </c>
      <c r="Z39" s="63"/>
      <c r="AA39" s="63" t="str">
        <f>'ごみ処理概要'!B39</f>
        <v>43443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１人１日あたりごみ排出量（ごみ総排出量/総人口）＝893g/人日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292</v>
      </c>
      <c r="Z40" s="63"/>
      <c r="AA40" s="63" t="str">
        <f>'ごみ処理概要'!B40</f>
        <v>43444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リサイクル率（[資源化量合計＋集団回収量]/[ごみ処理量＋集団回収量]）＝16.34％</v>
      </c>
      <c r="L41" s="99" t="s">
        <v>219</v>
      </c>
      <c r="M41" s="189"/>
      <c r="N41" s="189">
        <f t="shared" si="14"/>
        <v>891</v>
      </c>
      <c r="O41" s="190"/>
      <c r="W41" s="258"/>
      <c r="X41" s="259"/>
      <c r="Z41" s="63"/>
      <c r="AA41" s="63" t="str">
        <f>'ごみ処理概要'!B41</f>
        <v>43447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中間処理による減量化量（施設処理量-施設処理後資源化量-施設処理後残渣処分量）＝436,367t/年</v>
      </c>
      <c r="L42" s="99" t="s">
        <v>378</v>
      </c>
      <c r="M42" s="189"/>
      <c r="N42" s="189">
        <f t="shared" si="14"/>
        <v>17810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466032</v>
      </c>
      <c r="Z42" s="63"/>
      <c r="AA42" s="63" t="str">
        <f>'ごみ処理概要'!B42</f>
        <v>43468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4299</v>
      </c>
      <c r="Z43" s="63"/>
      <c r="AA43" s="63" t="str">
        <f>'ごみ処理概要'!B43</f>
        <v>43482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256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6</v>
      </c>
      <c r="Z44" s="63"/>
      <c r="AA44" s="63" t="str">
        <f>'ごみ処理概要'!B44</f>
        <v>43484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 t="str">
        <f>'ごみ処理概要'!B45</f>
        <v>43501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723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 t="str">
        <f>'ごみ処理概要'!B46</f>
        <v>43505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16</v>
      </c>
      <c r="N47" s="189">
        <f>Y109</f>
        <v>15</v>
      </c>
      <c r="O47" s="190">
        <f>Y127</f>
        <v>92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 t="str">
        <f>'ごみ処理概要'!B47</f>
        <v>43506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161</v>
      </c>
      <c r="N48" s="189">
        <f>Y110</f>
        <v>1591</v>
      </c>
      <c r="O48" s="209">
        <f>Y128</f>
        <v>5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4418</v>
      </c>
      <c r="Z48" s="63"/>
      <c r="AA48" s="63" t="str">
        <f>'ごみ処理概要'!B48</f>
        <v>43507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15035</v>
      </c>
      <c r="N49" s="198">
        <f>SUM(N30:N48)</f>
        <v>62577</v>
      </c>
      <c r="O49" s="199">
        <f>SUM(O30:O48)</f>
        <v>21552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0</v>
      </c>
      <c r="Z49" s="63"/>
      <c r="AA49" s="63" t="str">
        <f>'ごみ処理概要'!B49</f>
        <v>43510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13111</v>
      </c>
      <c r="Z50" s="63"/>
      <c r="AA50" s="63" t="str">
        <f>'ごみ処理概要'!B50</f>
        <v>43511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3020</v>
      </c>
      <c r="Z51" s="63"/>
      <c r="AA51" s="63" t="str">
        <f>'ごみ処理概要'!B51</f>
        <v>43512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 t="str">
        <f>'ごみ処理概要'!B52</f>
        <v>43513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 t="str">
        <f>'ごみ処理概要'!B53</f>
        <v>43514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35546</v>
      </c>
      <c r="Z54" s="63"/>
      <c r="AA54" s="63" t="str">
        <f>'ごみ処理概要'!B54</f>
        <v>43531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49458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103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15035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2838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60142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2280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324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5518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62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1917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5788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2709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17820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34343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6859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45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228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1996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3651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601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33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387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1058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16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161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17534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86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832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7402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6705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2586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62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1358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1922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2804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891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17810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256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723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15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1591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18562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34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38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1169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1116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158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9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14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355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92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5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1297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2838</v>
      </c>
      <c r="H5" s="108"/>
      <c r="I5" s="109"/>
      <c r="L5" s="109"/>
      <c r="M5" s="109"/>
      <c r="O5" s="113" t="s">
        <v>338</v>
      </c>
      <c r="P5" s="114">
        <f>'ごみ集計結果'!N27</f>
        <v>71164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60142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466032</v>
      </c>
      <c r="H8" s="113" t="s">
        <v>341</v>
      </c>
      <c r="I8" s="114">
        <f>'ごみ集計結果'!L15</f>
        <v>474755</v>
      </c>
      <c r="K8" s="120" t="s">
        <v>110</v>
      </c>
      <c r="L8" s="121" t="s">
        <v>342</v>
      </c>
      <c r="M8" s="122">
        <f>'ごみ集計結果'!O15</f>
        <v>1917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0</v>
      </c>
      <c r="F10" s="115"/>
      <c r="H10" s="108"/>
      <c r="K10" s="126" t="s">
        <v>111</v>
      </c>
      <c r="L10" s="127" t="s">
        <v>343</v>
      </c>
      <c r="M10" s="125">
        <f>'ごみ集計結果'!M23</f>
        <v>8723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8184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454890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4299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13111</v>
      </c>
      <c r="K13" s="129" t="s">
        <v>112</v>
      </c>
      <c r="L13" s="130" t="s">
        <v>346</v>
      </c>
      <c r="M13" s="131">
        <f>'ごみ集計結果'!N16</f>
        <v>2280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12379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5788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56837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4418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49458</v>
      </c>
      <c r="K17" s="129" t="s">
        <v>112</v>
      </c>
      <c r="L17" s="130" t="s">
        <v>369</v>
      </c>
      <c r="M17" s="131">
        <f>'ごみ集計結果'!N21</f>
        <v>5518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90</v>
      </c>
      <c r="H18" s="108"/>
      <c r="I18" s="115"/>
      <c r="K18" s="132" t="s">
        <v>110</v>
      </c>
      <c r="L18" s="133" t="s">
        <v>370</v>
      </c>
      <c r="M18" s="114">
        <f>'ごみ集計結果'!O21</f>
        <v>34343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2492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6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101238</v>
      </c>
      <c r="H21" s="113" t="s">
        <v>349</v>
      </c>
      <c r="I21" s="114">
        <f>'ごみ集計結果'!L17</f>
        <v>3020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53744</v>
      </c>
      <c r="F22" s="115"/>
      <c r="K22" s="132" t="s">
        <v>110</v>
      </c>
      <c r="L22" s="133" t="s">
        <v>351</v>
      </c>
      <c r="M22" s="114">
        <f>'ごみ集計結果'!O17</f>
        <v>2709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1297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21552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35546</v>
      </c>
      <c r="K33" s="129" t="s">
        <v>112</v>
      </c>
      <c r="L33" s="130" t="s">
        <v>362</v>
      </c>
      <c r="M33" s="131">
        <f>'ごみ集計結果'!N20</f>
        <v>324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17820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0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103</v>
      </c>
      <c r="K37" s="132" t="s">
        <v>112</v>
      </c>
      <c r="L37" s="133" t="s">
        <v>366</v>
      </c>
      <c r="M37" s="122">
        <f>'ごみ集計結果'!N22</f>
        <v>62</v>
      </c>
      <c r="O37" s="394">
        <f>'ごみ集計結果'!O24</f>
        <v>62577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1845639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287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1845926</v>
      </c>
      <c r="E40" s="113" t="s">
        <v>371</v>
      </c>
      <c r="F40" s="114">
        <f>'ごみ集計結果'!L25</f>
        <v>15035</v>
      </c>
      <c r="H40" s="108"/>
      <c r="I40" s="109"/>
      <c r="L40" s="109"/>
      <c r="M40" s="109"/>
      <c r="O40" s="113"/>
      <c r="P40" s="114">
        <f>'ごみ集計結果'!O27</f>
        <v>77612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2010-04-14T07:53:50Z</dcterms:modified>
  <cp:category/>
  <cp:version/>
  <cp:contentType/>
  <cp:contentStatus/>
</cp:coreProperties>
</file>