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<sst xmlns="http://schemas.openxmlformats.org/spreadsheetml/2006/main" count="671" uniqueCount="317">
  <si>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</si>
  <si>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</si>
  <si>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</si>
  <si>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</si>
  <si>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</si>
  <si>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</si>
  <si>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</si>
  <si>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</si>
  <si>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</si>
  <si>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</si>
  <si>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</si>
  <si>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</si>
  <si>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</si>
  <si>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</si>
  <si>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</si>
  <si>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</si>
  <si>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</si>
  <si>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</si>
  <si>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</si>
  <si>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</si>
  <si>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</si>
  <si>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</si>
  <si>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</si>
  <si>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</si>
  <si>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</si>
  <si>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</si>
  <si>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</si>
  <si>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</si>
  <si>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</si>
  <si>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</si>
  <si>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</si>
  <si>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</si>
  <si>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</si>
  <si>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</si>
  <si>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</si>
  <si>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</si>
  <si>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</si>
  <si>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</si>
  <si>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</si>
  <si>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</si>
  <si>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</si>
  <si>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</si>
  <si>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</si>
  <si>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</si>
  <si>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</si>
  <si>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</si>
  <si>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</si>
  <si>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</si>
  <si>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</si>
  <si>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</si>
  <si>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</si>
  <si>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</si>
  <si>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</si>
  <si>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</si>
  <si>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</si>
  <si>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</si>
  <si>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</si>
  <si>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</si>
  <si>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</si>
  <si>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</si>
  <si>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</si>
  <si>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</si>
  <si>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</si>
  <si>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</si>
  <si>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</si>
  <si>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</si>
  <si>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</si>
  <si>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</si>
  <si>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</si>
  <si>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</si>
  <si>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</si>
  <si>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</si>
  <si>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</si>
  <si>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</si>
  <si>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</si>
  <si>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</si>
  <si>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</si>
  <si>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</si>
  <si>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</si>
  <si>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</si>
  <si>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</si>
  <si>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</si>
  <si>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</si>
  <si>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</si>
  <si>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</si>
  <si>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</si>
  <si>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</si>
  <si>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</si>
  <si>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</si>
  <si>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</si>
  <si>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</si>
  <si>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</si>
  <si>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</si>
  <si>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</si>
  <si>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</si>
  <si>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</si>
  <si>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</si>
  <si>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</si>
  <si>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</si>
  <si>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</si>
  <si>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</si>
  <si>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</si>
  <si>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</si>
  <si>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</si>
  <si>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</si>
  <si>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</si>
  <si>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</si>
  <si>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</si>
  <si>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</si>
  <si>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</si>
  <si>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</si>
  <si>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</si>
  <si>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</si>
  <si>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</si>
  <si>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</si>
  <si>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</si>
  <si>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</si>
  <si>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</si>
  <si>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</si>
  <si>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</si>
  <si>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</si>
  <si>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</si>
  <si>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</si>
  <si>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</si>
  <si>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</si>
  <si>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</si>
  <si>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</si>
  <si>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</si>
  <si>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</si>
  <si>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</si>
  <si>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</si>
  <si>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</si>
  <si>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</si>
  <si>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</si>
  <si>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</si>
  <si>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</si>
  <si>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</si>
  <si>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</si>
  <si>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</si>
  <si>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</si>
  <si>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</si>
  <si>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</si>
  <si>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</si>
  <si>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</si>
  <si>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</si>
  <si>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</si>
  <si>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</si>
  <si>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</si>
  <si>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</si>
  <si>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</si>
  <si>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</si>
  <si>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</si>
  <si>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</si>
  <si>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</si>
  <si>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</si>
  <si>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</si>
  <si>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</si>
  <si>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</si>
  <si>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</si>
  <si>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</si>
  <si>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</si>
  <si>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</si>
  <si>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</si>
  <si>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</si>
  <si>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</si>
  <si>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</si>
  <si>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</si>
  <si>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</si>
  <si>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</si>
  <si>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</si>
  <si>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</si>
  <si>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</si>
  <si>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</si>
  <si>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</si>
  <si>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</si>
  <si>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</si>
  <si>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</si>
  <si>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</si>
  <si>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</si>
  <si>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</si>
  <si>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</si>
  <si>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</si>
  <si>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</si>
  <si>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</si>
  <si>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</si>
  <si>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</si>
  <si>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</si>
  <si>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</si>
  <si>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</si>
  <si>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</si>
  <si>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</si>
  <si>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</si>
  <si>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</si>
  <si>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</si>
  <si>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</si>
  <si>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</si>
  <si>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</si>
  <si>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</si>
  <si>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</si>
  <si>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</si>
  <si>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</si>
  <si>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</si>
  <si>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</si>
  <si>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</si>
  <si>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</si>
  <si>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</si>
  <si>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</si>
  <si>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</si>
  <si>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</si>
  <si>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</si>
  <si>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</si>
  <si>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</si>
  <si>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</si>
  <si>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</si>
  <si>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</si>
  <si>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</si>
  <si>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</si>
  <si>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</si>
  <si>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</si>
  <si>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</si>
  <si>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</si>
  <si>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</si>
  <si>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</si>
  <si>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</si>
  <si>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</si>
  <si>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</si>
  <si>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</si>
  <si>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</si>
  <si>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</si>
  <si>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</si>
  <si>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</si>
  <si>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</si>
  <si>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</si>
  <si>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</si>
  <si>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</si>
  <si>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</si>
  <si>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</si>
  <si>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</si>
  <si>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</si>
  <si>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</si>
  <si>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</si>
  <si>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</si>
  <si>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</si>
  <si>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</si>
  <si>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</si>
  <si>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</si>
  <si>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</si>
  <si>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</si>
  <si>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</si>
  <si>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</si>
  <si>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</si>
  <si>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</si>
  <si>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</si>
  <si>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</si>
  <si>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</si>
  <si>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</si>
  <si>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</si>
  <si>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</si>
  <si>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</si>
  <si>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</si>
  <si>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</si>
  <si>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</si>
  <si>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</si>
  <si>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</si>
  <si>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</si>
  <si>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</si>
  <si>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42201</t>
  </si>
  <si>
    <t>42202</t>
  </si>
  <si>
    <t>42203</t>
  </si>
  <si>
    <t>42204</t>
  </si>
  <si>
    <t>42205</t>
  </si>
  <si>
    <t>42207</t>
  </si>
  <si>
    <t>42208</t>
  </si>
  <si>
    <t>42209</t>
  </si>
  <si>
    <t>42210</t>
  </si>
  <si>
    <t>42211</t>
  </si>
  <si>
    <t>42212</t>
  </si>
  <si>
    <t>42213</t>
  </si>
  <si>
    <t>42214</t>
  </si>
  <si>
    <t>42307</t>
  </si>
  <si>
    <t>42308</t>
  </si>
  <si>
    <t>42321</t>
  </si>
  <si>
    <t>42322</t>
  </si>
  <si>
    <t>42323</t>
  </si>
  <si>
    <t>42383</t>
  </si>
  <si>
    <t>42388</t>
  </si>
  <si>
    <t>42389</t>
  </si>
  <si>
    <t>42391</t>
  </si>
  <si>
    <t>42411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</si>
  <si>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</si>
  <si>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</si>
  <si>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</si>
  <si>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</si>
  <si>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</si>
  <si>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</si>
  <si>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</si>
  <si>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</si>
  <si>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</si>
  <si>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</si>
  <si>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</si>
  <si>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</si>
  <si>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</si>
  <si>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</si>
  <si>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</si>
  <si>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</si>
  <si>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</si>
  <si>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</si>
  <si>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</si>
  <si>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江迎町</t>
  </si>
  <si>
    <t>鹿町町</t>
  </si>
  <si>
    <t>佐々町</t>
  </si>
  <si>
    <t>新上五島町</t>
  </si>
  <si>
    <t>○</t>
  </si>
  <si>
    <t>長崎県</t>
  </si>
  <si>
    <t>合計</t>
  </si>
  <si>
    <t>42000</t>
  </si>
  <si>
    <t>42000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</si>
</sst>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313</v>
      </c>
      <c r="B7" s="100" t="s">
        <v>315</v>
      </c>
      <c r="C7" s="99" t="s">
        <v>314</v>
      </c>
      <c r="D7" s="101">
        <f>SUM(D8:D30)</f>
        <v>1466915</v>
      </c>
      <c r="E7" s="101">
        <f>SUM(E8:E30)</f>
        <v>457336</v>
      </c>
      <c r="F7" s="102">
        <f>IF(D7&gt;0,E7/D7*100,0)</f>
        <v>31.176721214248953</v>
      </c>
      <c r="G7" s="101">
        <f>SUM(G8:G30)</f>
        <v>455327</v>
      </c>
      <c r="H7" s="101">
        <f>SUM(H8:H30)</f>
        <v>2009</v>
      </c>
      <c r="I7" s="101">
        <f>SUM(I8:I30)</f>
        <v>1009579</v>
      </c>
      <c r="J7" s="102">
        <f>IF($D7&gt;0,I7/$D7*100,0)</f>
        <v>68.82327878575106</v>
      </c>
      <c r="K7" s="101">
        <f>SUM(K8:K30)</f>
        <v>732720</v>
      </c>
      <c r="L7" s="102">
        <f>IF($D7&gt;0,K7/$D7*100,0)</f>
        <v>49.94972442166043</v>
      </c>
      <c r="M7" s="101">
        <f>SUM(M8:M30)</f>
        <v>14809</v>
      </c>
      <c r="N7" s="102">
        <f>IF($D7&gt;0,M7/$D7*100,0)</f>
        <v>1.009533613058698</v>
      </c>
      <c r="O7" s="101">
        <f>SUM(O8:O30)</f>
        <v>262050</v>
      </c>
      <c r="P7" s="101">
        <f>SUM(P8:P30)</f>
        <v>203009</v>
      </c>
      <c r="Q7" s="102">
        <f>IF($D7&gt;0,O7/$D7*100,0)</f>
        <v>17.86402075103193</v>
      </c>
      <c r="R7" s="101">
        <f>SUM(R8:R30)</f>
        <v>7811</v>
      </c>
      <c r="S7" s="101">
        <f aca="true" t="shared" si="0" ref="S7:Z7">COUNTIF(S8:S30,"○")</f>
        <v>22</v>
      </c>
      <c r="T7" s="101">
        <f t="shared" si="0"/>
        <v>0</v>
      </c>
      <c r="U7" s="101">
        <f t="shared" si="0"/>
        <v>1</v>
      </c>
      <c r="V7" s="101">
        <f t="shared" si="0"/>
        <v>0</v>
      </c>
      <c r="W7" s="101">
        <f t="shared" si="0"/>
        <v>19</v>
      </c>
      <c r="X7" s="101">
        <f t="shared" si="0"/>
        <v>0</v>
      </c>
      <c r="Y7" s="101">
        <f t="shared" si="0"/>
        <v>1</v>
      </c>
      <c r="Z7" s="101">
        <f t="shared" si="0"/>
        <v>3</v>
      </c>
    </row>
    <row r="8" spans="1:58" ht="12" customHeight="1">
      <c r="A8" s="103" t="s">
        <v>91</v>
      </c>
      <c r="B8" s="104" t="s">
        <v>266</v>
      </c>
      <c r="C8" s="103" t="s">
        <v>289</v>
      </c>
      <c r="D8" s="101">
        <f>+SUM(E8,+I8)</f>
        <v>448540</v>
      </c>
      <c r="E8" s="101">
        <f>+SUM(G8,+H8)</f>
        <v>57444</v>
      </c>
      <c r="F8" s="102">
        <f>IF(D8&gt;0,E8/D8*100,0)</f>
        <v>12.806884558790744</v>
      </c>
      <c r="G8" s="101">
        <v>57444</v>
      </c>
      <c r="H8" s="101">
        <v>0</v>
      </c>
      <c r="I8" s="101">
        <f>+SUM(K8,+M8,+O8)</f>
        <v>391096</v>
      </c>
      <c r="J8" s="102">
        <f>IF($D8&gt;0,I8/$D8*100,0)</f>
        <v>87.19311544120926</v>
      </c>
      <c r="K8" s="101">
        <v>365252</v>
      </c>
      <c r="L8" s="102">
        <f>IF($D8&gt;0,K8/$D8*100,0)</f>
        <v>81.43131047398225</v>
      </c>
      <c r="M8" s="101">
        <v>0</v>
      </c>
      <c r="N8" s="102">
        <f>IF($D8&gt;0,M8/$D8*100,0)</f>
        <v>0</v>
      </c>
      <c r="O8" s="101">
        <v>25844</v>
      </c>
      <c r="P8" s="101">
        <v>10600</v>
      </c>
      <c r="Q8" s="102">
        <f>IF($D8&gt;0,O8/$D8*100,0)</f>
        <v>5.761804967227003</v>
      </c>
      <c r="R8" s="101">
        <v>2842</v>
      </c>
      <c r="S8" s="101" t="s">
        <v>312</v>
      </c>
      <c r="T8" s="101"/>
      <c r="U8" s="101"/>
      <c r="V8" s="101"/>
      <c r="W8" s="105"/>
      <c r="X8" s="105"/>
      <c r="Y8" s="105"/>
      <c r="Z8" s="105" t="s">
        <v>312</v>
      </c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91</v>
      </c>
      <c r="B9" s="104" t="s">
        <v>267</v>
      </c>
      <c r="C9" s="103" t="s">
        <v>290</v>
      </c>
      <c r="D9" s="101">
        <f aca="true" t="shared" si="1" ref="D9:D30">+SUM(E9,+I9)</f>
        <v>256646</v>
      </c>
      <c r="E9" s="101">
        <f aca="true" t="shared" si="2" ref="E9:E30">+SUM(G9,+H9)</f>
        <v>66330</v>
      </c>
      <c r="F9" s="102">
        <f aca="true" t="shared" si="3" ref="F9:F30">IF(D9&gt;0,E9/D9*100,0)</f>
        <v>25.844938163852156</v>
      </c>
      <c r="G9" s="101">
        <v>66258</v>
      </c>
      <c r="H9" s="101">
        <v>72</v>
      </c>
      <c r="I9" s="101">
        <f aca="true" t="shared" si="4" ref="I9:I30">+SUM(K9,+M9,+O9)</f>
        <v>190316</v>
      </c>
      <c r="J9" s="102">
        <f aca="true" t="shared" si="5" ref="J9:J30">IF($D9&gt;0,I9/$D9*100,0)</f>
        <v>74.15506183614785</v>
      </c>
      <c r="K9" s="101">
        <v>128836</v>
      </c>
      <c r="L9" s="102">
        <f aca="true" t="shared" si="6" ref="L9:L30">IF($D9&gt;0,K9/$D9*100,0)</f>
        <v>50.199886224605095</v>
      </c>
      <c r="M9" s="101">
        <v>1579</v>
      </c>
      <c r="N9" s="102">
        <f aca="true" t="shared" si="7" ref="N9:N30">IF($D9&gt;0,M9/$D9*100,0)</f>
        <v>0.6152443443498048</v>
      </c>
      <c r="O9" s="101">
        <v>59901</v>
      </c>
      <c r="P9" s="101">
        <v>41206</v>
      </c>
      <c r="Q9" s="102">
        <f aca="true" t="shared" si="8" ref="Q9:Q30">IF($D9&gt;0,O9/$D9*100,0)</f>
        <v>23.33993126719294</v>
      </c>
      <c r="R9" s="101">
        <v>1534</v>
      </c>
      <c r="S9" s="101"/>
      <c r="T9" s="101"/>
      <c r="U9" s="101" t="s">
        <v>312</v>
      </c>
      <c r="V9" s="101"/>
      <c r="W9" s="105"/>
      <c r="X9" s="105"/>
      <c r="Y9" s="105" t="s">
        <v>312</v>
      </c>
      <c r="Z9" s="105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91</v>
      </c>
      <c r="B10" s="104" t="s">
        <v>268</v>
      </c>
      <c r="C10" s="103" t="s">
        <v>291</v>
      </c>
      <c r="D10" s="101">
        <f t="shared" si="1"/>
        <v>49772</v>
      </c>
      <c r="E10" s="101">
        <f t="shared" si="2"/>
        <v>25663</v>
      </c>
      <c r="F10" s="102">
        <f t="shared" si="3"/>
        <v>51.56111870127783</v>
      </c>
      <c r="G10" s="101">
        <v>25663</v>
      </c>
      <c r="H10" s="101">
        <v>0</v>
      </c>
      <c r="I10" s="101">
        <f t="shared" si="4"/>
        <v>24109</v>
      </c>
      <c r="J10" s="102">
        <f t="shared" si="5"/>
        <v>48.43888129872217</v>
      </c>
      <c r="K10" s="101">
        <v>0</v>
      </c>
      <c r="L10" s="102">
        <f t="shared" si="6"/>
        <v>0</v>
      </c>
      <c r="M10" s="101">
        <v>602</v>
      </c>
      <c r="N10" s="102">
        <f t="shared" si="7"/>
        <v>1.2095153901792173</v>
      </c>
      <c r="O10" s="101">
        <v>23507</v>
      </c>
      <c r="P10" s="101">
        <v>20927</v>
      </c>
      <c r="Q10" s="102">
        <f t="shared" si="8"/>
        <v>47.22936590854296</v>
      </c>
      <c r="R10" s="101">
        <v>175</v>
      </c>
      <c r="S10" s="101" t="s">
        <v>312</v>
      </c>
      <c r="T10" s="101"/>
      <c r="U10" s="101"/>
      <c r="V10" s="101"/>
      <c r="W10" s="105" t="s">
        <v>312</v>
      </c>
      <c r="X10" s="105"/>
      <c r="Y10" s="105"/>
      <c r="Z10" s="10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91</v>
      </c>
      <c r="B11" s="104" t="s">
        <v>269</v>
      </c>
      <c r="C11" s="103" t="s">
        <v>292</v>
      </c>
      <c r="D11" s="101">
        <f t="shared" si="1"/>
        <v>142766</v>
      </c>
      <c r="E11" s="101">
        <f t="shared" si="2"/>
        <v>58179</v>
      </c>
      <c r="F11" s="102">
        <f t="shared" si="3"/>
        <v>40.75129932897188</v>
      </c>
      <c r="G11" s="101">
        <v>58170</v>
      </c>
      <c r="H11" s="101">
        <v>9</v>
      </c>
      <c r="I11" s="101">
        <f t="shared" si="4"/>
        <v>84587</v>
      </c>
      <c r="J11" s="102">
        <f t="shared" si="5"/>
        <v>59.24870067102812</v>
      </c>
      <c r="K11" s="101">
        <v>50991</v>
      </c>
      <c r="L11" s="102">
        <f t="shared" si="6"/>
        <v>35.71648711878178</v>
      </c>
      <c r="M11" s="101">
        <v>703</v>
      </c>
      <c r="N11" s="102">
        <f t="shared" si="7"/>
        <v>0.4924141602342294</v>
      </c>
      <c r="O11" s="101">
        <v>32893</v>
      </c>
      <c r="P11" s="101">
        <v>32893</v>
      </c>
      <c r="Q11" s="102">
        <f t="shared" si="8"/>
        <v>23.039799392012103</v>
      </c>
      <c r="R11" s="101">
        <v>761</v>
      </c>
      <c r="S11" s="101" t="s">
        <v>312</v>
      </c>
      <c r="T11" s="101"/>
      <c r="U11" s="101"/>
      <c r="V11" s="101"/>
      <c r="W11" s="105"/>
      <c r="X11" s="105"/>
      <c r="Y11" s="105"/>
      <c r="Z11" s="105" t="s">
        <v>312</v>
      </c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91</v>
      </c>
      <c r="B12" s="104" t="s">
        <v>270</v>
      </c>
      <c r="C12" s="103" t="s">
        <v>293</v>
      </c>
      <c r="D12" s="101">
        <f t="shared" si="1"/>
        <v>91217</v>
      </c>
      <c r="E12" s="101">
        <f t="shared" si="2"/>
        <v>5652</v>
      </c>
      <c r="F12" s="102">
        <f t="shared" si="3"/>
        <v>6.196213425129088</v>
      </c>
      <c r="G12" s="101">
        <v>5652</v>
      </c>
      <c r="H12" s="101">
        <v>0</v>
      </c>
      <c r="I12" s="101">
        <f t="shared" si="4"/>
        <v>85565</v>
      </c>
      <c r="J12" s="102">
        <f t="shared" si="5"/>
        <v>93.80378657487091</v>
      </c>
      <c r="K12" s="101">
        <v>80944</v>
      </c>
      <c r="L12" s="102">
        <f t="shared" si="6"/>
        <v>88.73784491925846</v>
      </c>
      <c r="M12" s="101">
        <v>0</v>
      </c>
      <c r="N12" s="102">
        <f t="shared" si="7"/>
        <v>0</v>
      </c>
      <c r="O12" s="101">
        <v>4621</v>
      </c>
      <c r="P12" s="101">
        <v>4455</v>
      </c>
      <c r="Q12" s="102">
        <f t="shared" si="8"/>
        <v>5.065941655612441</v>
      </c>
      <c r="R12" s="101">
        <v>346</v>
      </c>
      <c r="S12" s="101" t="s">
        <v>312</v>
      </c>
      <c r="T12" s="101"/>
      <c r="U12" s="101"/>
      <c r="V12" s="101"/>
      <c r="W12" s="105" t="s">
        <v>312</v>
      </c>
      <c r="X12" s="105"/>
      <c r="Y12" s="105"/>
      <c r="Z12" s="105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91</v>
      </c>
      <c r="B13" s="104" t="s">
        <v>271</v>
      </c>
      <c r="C13" s="103" t="s">
        <v>294</v>
      </c>
      <c r="D13" s="101">
        <f t="shared" si="1"/>
        <v>37553</v>
      </c>
      <c r="E13" s="101">
        <f t="shared" si="2"/>
        <v>28776</v>
      </c>
      <c r="F13" s="102">
        <f t="shared" si="3"/>
        <v>76.62769951801454</v>
      </c>
      <c r="G13" s="101">
        <v>28776</v>
      </c>
      <c r="H13" s="101">
        <v>0</v>
      </c>
      <c r="I13" s="101">
        <f t="shared" si="4"/>
        <v>8777</v>
      </c>
      <c r="J13" s="102">
        <f t="shared" si="5"/>
        <v>23.372300481985462</v>
      </c>
      <c r="K13" s="101">
        <v>0</v>
      </c>
      <c r="L13" s="102">
        <f t="shared" si="6"/>
        <v>0</v>
      </c>
      <c r="M13" s="101">
        <v>437</v>
      </c>
      <c r="N13" s="102">
        <f t="shared" si="7"/>
        <v>1.1636886533699038</v>
      </c>
      <c r="O13" s="101">
        <v>8340</v>
      </c>
      <c r="P13" s="101">
        <v>6801</v>
      </c>
      <c r="Q13" s="102">
        <f t="shared" si="8"/>
        <v>22.208611828615556</v>
      </c>
      <c r="R13" s="101">
        <v>131</v>
      </c>
      <c r="S13" s="101" t="s">
        <v>312</v>
      </c>
      <c r="T13" s="101"/>
      <c r="U13" s="101"/>
      <c r="V13" s="101"/>
      <c r="W13" s="105" t="s">
        <v>312</v>
      </c>
      <c r="X13" s="105"/>
      <c r="Y13" s="105"/>
      <c r="Z13" s="10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91</v>
      </c>
      <c r="B14" s="104" t="s">
        <v>272</v>
      </c>
      <c r="C14" s="103" t="s">
        <v>295</v>
      </c>
      <c r="D14" s="101">
        <f t="shared" si="1"/>
        <v>26454</v>
      </c>
      <c r="E14" s="101">
        <f t="shared" si="2"/>
        <v>18316</v>
      </c>
      <c r="F14" s="102">
        <f t="shared" si="3"/>
        <v>69.2371664020564</v>
      </c>
      <c r="G14" s="101">
        <v>18316</v>
      </c>
      <c r="H14" s="101">
        <v>0</v>
      </c>
      <c r="I14" s="101">
        <f t="shared" si="4"/>
        <v>8138</v>
      </c>
      <c r="J14" s="102">
        <f t="shared" si="5"/>
        <v>30.7628335979436</v>
      </c>
      <c r="K14" s="101">
        <v>1309</v>
      </c>
      <c r="L14" s="102">
        <f t="shared" si="6"/>
        <v>4.948211990625237</v>
      </c>
      <c r="M14" s="101">
        <v>0</v>
      </c>
      <c r="N14" s="102">
        <f t="shared" si="7"/>
        <v>0</v>
      </c>
      <c r="O14" s="101">
        <v>6829</v>
      </c>
      <c r="P14" s="101">
        <v>6353</v>
      </c>
      <c r="Q14" s="102">
        <f t="shared" si="8"/>
        <v>25.814621607318365</v>
      </c>
      <c r="R14" s="101">
        <v>171</v>
      </c>
      <c r="S14" s="101" t="s">
        <v>312</v>
      </c>
      <c r="T14" s="101"/>
      <c r="U14" s="101"/>
      <c r="V14" s="101"/>
      <c r="W14" s="105" t="s">
        <v>312</v>
      </c>
      <c r="X14" s="105"/>
      <c r="Y14" s="105"/>
      <c r="Z14" s="10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91</v>
      </c>
      <c r="B15" s="104" t="s">
        <v>273</v>
      </c>
      <c r="C15" s="103" t="s">
        <v>296</v>
      </c>
      <c r="D15" s="101">
        <f t="shared" si="1"/>
        <v>37022</v>
      </c>
      <c r="E15" s="101">
        <f t="shared" si="2"/>
        <v>25721</v>
      </c>
      <c r="F15" s="102">
        <f t="shared" si="3"/>
        <v>69.47490681216574</v>
      </c>
      <c r="G15" s="101">
        <v>25721</v>
      </c>
      <c r="H15" s="101">
        <v>0</v>
      </c>
      <c r="I15" s="101">
        <f t="shared" si="4"/>
        <v>11301</v>
      </c>
      <c r="J15" s="102">
        <f t="shared" si="5"/>
        <v>30.525093187834262</v>
      </c>
      <c r="K15" s="101">
        <v>0</v>
      </c>
      <c r="L15" s="102">
        <f t="shared" si="6"/>
        <v>0</v>
      </c>
      <c r="M15" s="101">
        <v>0</v>
      </c>
      <c r="N15" s="102">
        <f t="shared" si="7"/>
        <v>0</v>
      </c>
      <c r="O15" s="101">
        <v>11301</v>
      </c>
      <c r="P15" s="101">
        <v>8845</v>
      </c>
      <c r="Q15" s="102">
        <f t="shared" si="8"/>
        <v>30.525093187834262</v>
      </c>
      <c r="R15" s="101">
        <v>117</v>
      </c>
      <c r="S15" s="101" t="s">
        <v>312</v>
      </c>
      <c r="T15" s="101"/>
      <c r="U15" s="101"/>
      <c r="V15" s="101"/>
      <c r="W15" s="105" t="s">
        <v>312</v>
      </c>
      <c r="X15" s="105"/>
      <c r="Y15" s="105"/>
      <c r="Z15" s="10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91</v>
      </c>
      <c r="B16" s="104" t="s">
        <v>274</v>
      </c>
      <c r="C16" s="103" t="s">
        <v>297</v>
      </c>
      <c r="D16" s="101">
        <f t="shared" si="1"/>
        <v>31308</v>
      </c>
      <c r="E16" s="101">
        <f t="shared" si="2"/>
        <v>21936</v>
      </c>
      <c r="F16" s="102">
        <f t="shared" si="3"/>
        <v>70.06515906477577</v>
      </c>
      <c r="G16" s="101">
        <v>21610</v>
      </c>
      <c r="H16" s="101">
        <v>326</v>
      </c>
      <c r="I16" s="101">
        <f t="shared" si="4"/>
        <v>9372</v>
      </c>
      <c r="J16" s="102">
        <f t="shared" si="5"/>
        <v>29.934840935224223</v>
      </c>
      <c r="K16" s="101">
        <v>1021</v>
      </c>
      <c r="L16" s="102">
        <f t="shared" si="6"/>
        <v>3.2611473105915425</v>
      </c>
      <c r="M16" s="101">
        <v>400</v>
      </c>
      <c r="N16" s="102">
        <f t="shared" si="7"/>
        <v>1.27762872109365</v>
      </c>
      <c r="O16" s="101">
        <v>7951</v>
      </c>
      <c r="P16" s="101">
        <v>7113</v>
      </c>
      <c r="Q16" s="102">
        <f t="shared" si="8"/>
        <v>25.396064903539035</v>
      </c>
      <c r="R16" s="101">
        <v>35</v>
      </c>
      <c r="S16" s="101" t="s">
        <v>312</v>
      </c>
      <c r="T16" s="101"/>
      <c r="U16" s="101"/>
      <c r="V16" s="101"/>
      <c r="W16" s="105" t="s">
        <v>312</v>
      </c>
      <c r="X16" s="105"/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91</v>
      </c>
      <c r="B17" s="104" t="s">
        <v>275</v>
      </c>
      <c r="C17" s="103" t="s">
        <v>298</v>
      </c>
      <c r="D17" s="101">
        <f t="shared" si="1"/>
        <v>43959</v>
      </c>
      <c r="E17" s="101">
        <f t="shared" si="2"/>
        <v>25408</v>
      </c>
      <c r="F17" s="102">
        <f t="shared" si="3"/>
        <v>57.799312996201</v>
      </c>
      <c r="G17" s="101">
        <v>25354</v>
      </c>
      <c r="H17" s="101">
        <v>54</v>
      </c>
      <c r="I17" s="101">
        <f t="shared" si="4"/>
        <v>18551</v>
      </c>
      <c r="J17" s="102">
        <f t="shared" si="5"/>
        <v>42.20068700379899</v>
      </c>
      <c r="K17" s="101">
        <v>0</v>
      </c>
      <c r="L17" s="102">
        <f t="shared" si="6"/>
        <v>0</v>
      </c>
      <c r="M17" s="101">
        <v>0</v>
      </c>
      <c r="N17" s="102">
        <f t="shared" si="7"/>
        <v>0</v>
      </c>
      <c r="O17" s="101">
        <v>18551</v>
      </c>
      <c r="P17" s="101">
        <v>12635</v>
      </c>
      <c r="Q17" s="102">
        <f t="shared" si="8"/>
        <v>42.20068700379899</v>
      </c>
      <c r="R17" s="101">
        <v>95</v>
      </c>
      <c r="S17" s="101" t="s">
        <v>312</v>
      </c>
      <c r="T17" s="101"/>
      <c r="U17" s="101"/>
      <c r="V17" s="101"/>
      <c r="W17" s="105" t="s">
        <v>312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91</v>
      </c>
      <c r="B18" s="104" t="s">
        <v>276</v>
      </c>
      <c r="C18" s="103" t="s">
        <v>299</v>
      </c>
      <c r="D18" s="101">
        <f t="shared" si="1"/>
        <v>32693</v>
      </c>
      <c r="E18" s="101">
        <f t="shared" si="2"/>
        <v>14591</v>
      </c>
      <c r="F18" s="102">
        <f t="shared" si="3"/>
        <v>44.630349004374025</v>
      </c>
      <c r="G18" s="101">
        <v>14591</v>
      </c>
      <c r="H18" s="101">
        <v>0</v>
      </c>
      <c r="I18" s="101">
        <f t="shared" si="4"/>
        <v>18102</v>
      </c>
      <c r="J18" s="102">
        <f t="shared" si="5"/>
        <v>55.369650995625975</v>
      </c>
      <c r="K18" s="101">
        <v>0</v>
      </c>
      <c r="L18" s="102">
        <f t="shared" si="6"/>
        <v>0</v>
      </c>
      <c r="M18" s="101">
        <v>10094</v>
      </c>
      <c r="N18" s="102">
        <f t="shared" si="7"/>
        <v>30.875110880004897</v>
      </c>
      <c r="O18" s="101">
        <v>8008</v>
      </c>
      <c r="P18" s="101">
        <v>7514</v>
      </c>
      <c r="Q18" s="102">
        <f t="shared" si="8"/>
        <v>24.49454011562108</v>
      </c>
      <c r="R18" s="101">
        <v>525</v>
      </c>
      <c r="S18" s="101" t="s">
        <v>312</v>
      </c>
      <c r="T18" s="101"/>
      <c r="U18" s="101"/>
      <c r="V18" s="101"/>
      <c r="W18" s="105" t="s">
        <v>312</v>
      </c>
      <c r="X18" s="105"/>
      <c r="Y18" s="105"/>
      <c r="Z18" s="105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91</v>
      </c>
      <c r="B19" s="104" t="s">
        <v>277</v>
      </c>
      <c r="C19" s="103" t="s">
        <v>300</v>
      </c>
      <c r="D19" s="101">
        <f t="shared" si="1"/>
        <v>49786</v>
      </c>
      <c r="E19" s="101">
        <f t="shared" si="2"/>
        <v>26185</v>
      </c>
      <c r="F19" s="102">
        <f t="shared" si="3"/>
        <v>52.59510705820914</v>
      </c>
      <c r="G19" s="101">
        <v>26185</v>
      </c>
      <c r="H19" s="101">
        <v>0</v>
      </c>
      <c r="I19" s="101">
        <f t="shared" si="4"/>
        <v>23601</v>
      </c>
      <c r="J19" s="102">
        <f t="shared" si="5"/>
        <v>47.40489294179086</v>
      </c>
      <c r="K19" s="101">
        <v>9904</v>
      </c>
      <c r="L19" s="102">
        <f t="shared" si="6"/>
        <v>19.89314265054433</v>
      </c>
      <c r="M19" s="101">
        <v>0</v>
      </c>
      <c r="N19" s="102">
        <f t="shared" si="7"/>
        <v>0</v>
      </c>
      <c r="O19" s="101">
        <v>13697</v>
      </c>
      <c r="P19" s="101">
        <v>9058</v>
      </c>
      <c r="Q19" s="102">
        <f t="shared" si="8"/>
        <v>27.511750291246535</v>
      </c>
      <c r="R19" s="101">
        <v>241</v>
      </c>
      <c r="S19" s="101" t="s">
        <v>312</v>
      </c>
      <c r="T19" s="101"/>
      <c r="U19" s="101"/>
      <c r="V19" s="101"/>
      <c r="W19" s="105" t="s">
        <v>312</v>
      </c>
      <c r="X19" s="105"/>
      <c r="Y19" s="105"/>
      <c r="Z19" s="105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91</v>
      </c>
      <c r="B20" s="104" t="s">
        <v>278</v>
      </c>
      <c r="C20" s="103" t="s">
        <v>301</v>
      </c>
      <c r="D20" s="101">
        <f t="shared" si="1"/>
        <v>54161</v>
      </c>
      <c r="E20" s="101">
        <f t="shared" si="2"/>
        <v>31107</v>
      </c>
      <c r="F20" s="102">
        <f t="shared" si="3"/>
        <v>57.43431620538764</v>
      </c>
      <c r="G20" s="101">
        <v>30532</v>
      </c>
      <c r="H20" s="101">
        <v>575</v>
      </c>
      <c r="I20" s="101">
        <f t="shared" si="4"/>
        <v>23054</v>
      </c>
      <c r="J20" s="102">
        <f t="shared" si="5"/>
        <v>42.565683794612355</v>
      </c>
      <c r="K20" s="101">
        <v>2323</v>
      </c>
      <c r="L20" s="102">
        <f t="shared" si="6"/>
        <v>4.289064086704456</v>
      </c>
      <c r="M20" s="101">
        <v>597</v>
      </c>
      <c r="N20" s="102">
        <f t="shared" si="7"/>
        <v>1.102269160466018</v>
      </c>
      <c r="O20" s="101">
        <v>20134</v>
      </c>
      <c r="P20" s="101">
        <v>16437</v>
      </c>
      <c r="Q20" s="102">
        <f t="shared" si="8"/>
        <v>37.17435054744189</v>
      </c>
      <c r="R20" s="101">
        <v>254</v>
      </c>
      <c r="S20" s="101" t="s">
        <v>312</v>
      </c>
      <c r="T20" s="101"/>
      <c r="U20" s="101"/>
      <c r="V20" s="101"/>
      <c r="W20" s="105" t="s">
        <v>312</v>
      </c>
      <c r="X20" s="105"/>
      <c r="Y20" s="105"/>
      <c r="Z20" s="10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91</v>
      </c>
      <c r="B21" s="104" t="s">
        <v>279</v>
      </c>
      <c r="C21" s="103" t="s">
        <v>302</v>
      </c>
      <c r="D21" s="101">
        <f t="shared" si="1"/>
        <v>42466</v>
      </c>
      <c r="E21" s="101">
        <f t="shared" si="2"/>
        <v>927</v>
      </c>
      <c r="F21" s="102">
        <f t="shared" si="3"/>
        <v>2.1829228088353037</v>
      </c>
      <c r="G21" s="101">
        <v>917</v>
      </c>
      <c r="H21" s="101">
        <v>10</v>
      </c>
      <c r="I21" s="101">
        <f t="shared" si="4"/>
        <v>41539</v>
      </c>
      <c r="J21" s="102">
        <f t="shared" si="5"/>
        <v>97.81707719116469</v>
      </c>
      <c r="K21" s="101">
        <v>41455</v>
      </c>
      <c r="L21" s="102">
        <f t="shared" si="6"/>
        <v>97.61927188809871</v>
      </c>
      <c r="M21" s="101">
        <v>0</v>
      </c>
      <c r="N21" s="102">
        <f t="shared" si="7"/>
        <v>0</v>
      </c>
      <c r="O21" s="101">
        <v>84</v>
      </c>
      <c r="P21" s="101">
        <v>84</v>
      </c>
      <c r="Q21" s="102">
        <f t="shared" si="8"/>
        <v>0.19780530306598218</v>
      </c>
      <c r="R21" s="101">
        <v>155</v>
      </c>
      <c r="S21" s="101" t="s">
        <v>312</v>
      </c>
      <c r="T21" s="101"/>
      <c r="U21" s="101"/>
      <c r="V21" s="101"/>
      <c r="W21" s="105"/>
      <c r="X21" s="105"/>
      <c r="Y21" s="105"/>
      <c r="Z21" s="105" t="s">
        <v>312</v>
      </c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91</v>
      </c>
      <c r="B22" s="104" t="s">
        <v>280</v>
      </c>
      <c r="C22" s="103" t="s">
        <v>303</v>
      </c>
      <c r="D22" s="101">
        <f t="shared" si="1"/>
        <v>30285</v>
      </c>
      <c r="E22" s="101">
        <f t="shared" si="2"/>
        <v>2377</v>
      </c>
      <c r="F22" s="102">
        <f t="shared" si="3"/>
        <v>7.848770018160805</v>
      </c>
      <c r="G22" s="101">
        <v>2374</v>
      </c>
      <c r="H22" s="101">
        <v>3</v>
      </c>
      <c r="I22" s="101">
        <f t="shared" si="4"/>
        <v>27908</v>
      </c>
      <c r="J22" s="102">
        <f t="shared" si="5"/>
        <v>92.1512299818392</v>
      </c>
      <c r="K22" s="101">
        <v>26950</v>
      </c>
      <c r="L22" s="102">
        <f t="shared" si="6"/>
        <v>88.98794782895823</v>
      </c>
      <c r="M22" s="101">
        <v>0</v>
      </c>
      <c r="N22" s="102">
        <f t="shared" si="7"/>
        <v>0</v>
      </c>
      <c r="O22" s="101">
        <v>958</v>
      </c>
      <c r="P22" s="101">
        <v>817</v>
      </c>
      <c r="Q22" s="102">
        <f t="shared" si="8"/>
        <v>3.163282152880964</v>
      </c>
      <c r="R22" s="101">
        <v>274</v>
      </c>
      <c r="S22" s="101" t="s">
        <v>312</v>
      </c>
      <c r="T22" s="101"/>
      <c r="U22" s="101"/>
      <c r="V22" s="101"/>
      <c r="W22" s="105" t="s">
        <v>312</v>
      </c>
      <c r="X22" s="105"/>
      <c r="Y22" s="105"/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91</v>
      </c>
      <c r="B23" s="104" t="s">
        <v>281</v>
      </c>
      <c r="C23" s="103" t="s">
        <v>304</v>
      </c>
      <c r="D23" s="101">
        <f t="shared" si="1"/>
        <v>9282</v>
      </c>
      <c r="E23" s="101">
        <f t="shared" si="2"/>
        <v>5240</v>
      </c>
      <c r="F23" s="102">
        <f t="shared" si="3"/>
        <v>56.45335057099763</v>
      </c>
      <c r="G23" s="101">
        <v>5240</v>
      </c>
      <c r="H23" s="101">
        <v>0</v>
      </c>
      <c r="I23" s="101">
        <f t="shared" si="4"/>
        <v>4042</v>
      </c>
      <c r="J23" s="102">
        <f t="shared" si="5"/>
        <v>43.54664942900237</v>
      </c>
      <c r="K23" s="101">
        <v>1490</v>
      </c>
      <c r="L23" s="102">
        <f t="shared" si="6"/>
        <v>16.052574876104288</v>
      </c>
      <c r="M23" s="101">
        <v>0</v>
      </c>
      <c r="N23" s="102">
        <f t="shared" si="7"/>
        <v>0</v>
      </c>
      <c r="O23" s="101">
        <v>2552</v>
      </c>
      <c r="P23" s="101">
        <v>2167</v>
      </c>
      <c r="Q23" s="102">
        <f t="shared" si="8"/>
        <v>27.494074552898084</v>
      </c>
      <c r="R23" s="101">
        <v>25</v>
      </c>
      <c r="S23" s="101" t="s">
        <v>312</v>
      </c>
      <c r="T23" s="101"/>
      <c r="U23" s="101"/>
      <c r="V23" s="101"/>
      <c r="W23" s="105" t="s">
        <v>312</v>
      </c>
      <c r="X23" s="105"/>
      <c r="Y23" s="105"/>
      <c r="Z23" s="105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91</v>
      </c>
      <c r="B24" s="104" t="s">
        <v>282</v>
      </c>
      <c r="C24" s="103" t="s">
        <v>305</v>
      </c>
      <c r="D24" s="101">
        <f t="shared" si="1"/>
        <v>15152</v>
      </c>
      <c r="E24" s="101">
        <f t="shared" si="2"/>
        <v>4830</v>
      </c>
      <c r="F24" s="102">
        <f t="shared" si="3"/>
        <v>31.876979936642023</v>
      </c>
      <c r="G24" s="101">
        <v>4830</v>
      </c>
      <c r="H24" s="101">
        <v>0</v>
      </c>
      <c r="I24" s="101">
        <f t="shared" si="4"/>
        <v>10322</v>
      </c>
      <c r="J24" s="102">
        <f t="shared" si="5"/>
        <v>68.12302006335797</v>
      </c>
      <c r="K24" s="101">
        <v>7482</v>
      </c>
      <c r="L24" s="102">
        <f t="shared" si="6"/>
        <v>49.37961985216473</v>
      </c>
      <c r="M24" s="101">
        <v>0</v>
      </c>
      <c r="N24" s="102">
        <f t="shared" si="7"/>
        <v>0</v>
      </c>
      <c r="O24" s="101">
        <v>2840</v>
      </c>
      <c r="P24" s="101">
        <v>2840</v>
      </c>
      <c r="Q24" s="102">
        <f t="shared" si="8"/>
        <v>18.743400211193244</v>
      </c>
      <c r="R24" s="101">
        <v>0</v>
      </c>
      <c r="S24" s="101" t="s">
        <v>312</v>
      </c>
      <c r="T24" s="101"/>
      <c r="U24" s="101"/>
      <c r="V24" s="101"/>
      <c r="W24" s="105" t="s">
        <v>312</v>
      </c>
      <c r="X24" s="105"/>
      <c r="Y24" s="105"/>
      <c r="Z24" s="105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91</v>
      </c>
      <c r="B25" s="104" t="s">
        <v>283</v>
      </c>
      <c r="C25" s="103" t="s">
        <v>306</v>
      </c>
      <c r="D25" s="101">
        <f t="shared" si="1"/>
        <v>15349</v>
      </c>
      <c r="E25" s="101">
        <f t="shared" si="2"/>
        <v>8091</v>
      </c>
      <c r="F25" s="102">
        <f t="shared" si="3"/>
        <v>52.71353182617761</v>
      </c>
      <c r="G25" s="101">
        <v>8091</v>
      </c>
      <c r="H25" s="101">
        <v>0</v>
      </c>
      <c r="I25" s="101">
        <f t="shared" si="4"/>
        <v>7258</v>
      </c>
      <c r="J25" s="102">
        <f t="shared" si="5"/>
        <v>47.2864681738224</v>
      </c>
      <c r="K25" s="101">
        <v>3207</v>
      </c>
      <c r="L25" s="102">
        <f t="shared" si="6"/>
        <v>20.89386930744674</v>
      </c>
      <c r="M25" s="101">
        <v>0</v>
      </c>
      <c r="N25" s="102">
        <f t="shared" si="7"/>
        <v>0</v>
      </c>
      <c r="O25" s="101">
        <v>4051</v>
      </c>
      <c r="P25" s="101">
        <v>4051</v>
      </c>
      <c r="Q25" s="102">
        <f t="shared" si="8"/>
        <v>26.39259886637566</v>
      </c>
      <c r="R25" s="101">
        <v>33</v>
      </c>
      <c r="S25" s="101" t="s">
        <v>312</v>
      </c>
      <c r="T25" s="101"/>
      <c r="U25" s="101"/>
      <c r="V25" s="101"/>
      <c r="W25" s="105" t="s">
        <v>312</v>
      </c>
      <c r="X25" s="105"/>
      <c r="Y25" s="105"/>
      <c r="Z25" s="105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91</v>
      </c>
      <c r="B26" s="104" t="s">
        <v>284</v>
      </c>
      <c r="C26" s="103" t="s">
        <v>307</v>
      </c>
      <c r="D26" s="101">
        <f t="shared" si="1"/>
        <v>3070</v>
      </c>
      <c r="E26" s="101">
        <f t="shared" si="2"/>
        <v>1496</v>
      </c>
      <c r="F26" s="102">
        <f t="shared" si="3"/>
        <v>48.729641693811075</v>
      </c>
      <c r="G26" s="101">
        <v>1466</v>
      </c>
      <c r="H26" s="101">
        <v>30</v>
      </c>
      <c r="I26" s="101">
        <f t="shared" si="4"/>
        <v>1574</v>
      </c>
      <c r="J26" s="102">
        <f t="shared" si="5"/>
        <v>51.270358306188925</v>
      </c>
      <c r="K26" s="101">
        <v>839</v>
      </c>
      <c r="L26" s="102">
        <f t="shared" si="6"/>
        <v>27.328990228013026</v>
      </c>
      <c r="M26" s="101">
        <v>0</v>
      </c>
      <c r="N26" s="102">
        <f t="shared" si="7"/>
        <v>0</v>
      </c>
      <c r="O26" s="101">
        <v>735</v>
      </c>
      <c r="P26" s="101">
        <v>64</v>
      </c>
      <c r="Q26" s="102">
        <f t="shared" si="8"/>
        <v>23.941368078175895</v>
      </c>
      <c r="R26" s="101">
        <v>11</v>
      </c>
      <c r="S26" s="101" t="s">
        <v>312</v>
      </c>
      <c r="T26" s="101"/>
      <c r="U26" s="101"/>
      <c r="V26" s="101"/>
      <c r="W26" s="105" t="s">
        <v>312</v>
      </c>
      <c r="X26" s="105"/>
      <c r="Y26" s="105"/>
      <c r="Z26" s="105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91</v>
      </c>
      <c r="B27" s="104" t="s">
        <v>285</v>
      </c>
      <c r="C27" s="103" t="s">
        <v>308</v>
      </c>
      <c r="D27" s="101">
        <f t="shared" si="1"/>
        <v>6058</v>
      </c>
      <c r="E27" s="101">
        <f t="shared" si="2"/>
        <v>3197</v>
      </c>
      <c r="F27" s="102">
        <f t="shared" si="3"/>
        <v>52.773192472763284</v>
      </c>
      <c r="G27" s="101">
        <v>3197</v>
      </c>
      <c r="H27" s="101">
        <v>0</v>
      </c>
      <c r="I27" s="101">
        <f t="shared" si="4"/>
        <v>2861</v>
      </c>
      <c r="J27" s="102">
        <f t="shared" si="5"/>
        <v>47.226807527236716</v>
      </c>
      <c r="K27" s="101">
        <v>1671</v>
      </c>
      <c r="L27" s="102">
        <f t="shared" si="6"/>
        <v>27.58336084516342</v>
      </c>
      <c r="M27" s="101">
        <v>0</v>
      </c>
      <c r="N27" s="102">
        <f t="shared" si="7"/>
        <v>0</v>
      </c>
      <c r="O27" s="101">
        <v>1190</v>
      </c>
      <c r="P27" s="101">
        <v>1019</v>
      </c>
      <c r="Q27" s="102">
        <f t="shared" si="8"/>
        <v>19.643446682073293</v>
      </c>
      <c r="R27" s="101">
        <v>8</v>
      </c>
      <c r="S27" s="101" t="s">
        <v>312</v>
      </c>
      <c r="T27" s="101"/>
      <c r="U27" s="101"/>
      <c r="V27" s="101"/>
      <c r="W27" s="105" t="s">
        <v>312</v>
      </c>
      <c r="X27" s="105"/>
      <c r="Y27" s="105"/>
      <c r="Z27" s="105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  <row r="28" spans="1:58" ht="12" customHeight="1">
      <c r="A28" s="103" t="s">
        <v>91</v>
      </c>
      <c r="B28" s="104" t="s">
        <v>286</v>
      </c>
      <c r="C28" s="103" t="s">
        <v>309</v>
      </c>
      <c r="D28" s="101">
        <f t="shared" si="1"/>
        <v>5365</v>
      </c>
      <c r="E28" s="101">
        <f t="shared" si="2"/>
        <v>3383</v>
      </c>
      <c r="F28" s="102">
        <f t="shared" si="3"/>
        <v>63.056849953401674</v>
      </c>
      <c r="G28" s="101">
        <v>3383</v>
      </c>
      <c r="H28" s="101">
        <v>0</v>
      </c>
      <c r="I28" s="101">
        <f t="shared" si="4"/>
        <v>1982</v>
      </c>
      <c r="J28" s="102">
        <f t="shared" si="5"/>
        <v>36.94315004659832</v>
      </c>
      <c r="K28" s="101">
        <v>0</v>
      </c>
      <c r="L28" s="102">
        <f t="shared" si="6"/>
        <v>0</v>
      </c>
      <c r="M28" s="101">
        <v>0</v>
      </c>
      <c r="N28" s="102">
        <f t="shared" si="7"/>
        <v>0</v>
      </c>
      <c r="O28" s="101">
        <v>1982</v>
      </c>
      <c r="P28" s="101">
        <v>1718</v>
      </c>
      <c r="Q28" s="102">
        <f t="shared" si="8"/>
        <v>36.94315004659832</v>
      </c>
      <c r="R28" s="101">
        <v>5</v>
      </c>
      <c r="S28" s="101" t="s">
        <v>312</v>
      </c>
      <c r="T28" s="101"/>
      <c r="U28" s="101"/>
      <c r="V28" s="101"/>
      <c r="W28" s="105" t="s">
        <v>312</v>
      </c>
      <c r="X28" s="105"/>
      <c r="Y28" s="105"/>
      <c r="Z28" s="105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</row>
    <row r="29" spans="1:58" ht="12" customHeight="1">
      <c r="A29" s="103" t="s">
        <v>91</v>
      </c>
      <c r="B29" s="104" t="s">
        <v>287</v>
      </c>
      <c r="C29" s="103" t="s">
        <v>310</v>
      </c>
      <c r="D29" s="101">
        <f t="shared" si="1"/>
        <v>13807</v>
      </c>
      <c r="E29" s="101">
        <f t="shared" si="2"/>
        <v>3147</v>
      </c>
      <c r="F29" s="102">
        <f t="shared" si="3"/>
        <v>22.792786267835154</v>
      </c>
      <c r="G29" s="101">
        <v>3147</v>
      </c>
      <c r="H29" s="101">
        <v>0</v>
      </c>
      <c r="I29" s="101">
        <f t="shared" si="4"/>
        <v>10660</v>
      </c>
      <c r="J29" s="102">
        <f t="shared" si="5"/>
        <v>77.20721373216485</v>
      </c>
      <c r="K29" s="101">
        <v>9046</v>
      </c>
      <c r="L29" s="102">
        <f t="shared" si="6"/>
        <v>65.51749112768886</v>
      </c>
      <c r="M29" s="101">
        <v>0</v>
      </c>
      <c r="N29" s="102">
        <f t="shared" si="7"/>
        <v>0</v>
      </c>
      <c r="O29" s="101">
        <v>1614</v>
      </c>
      <c r="P29" s="101">
        <v>945</v>
      </c>
      <c r="Q29" s="102">
        <f t="shared" si="8"/>
        <v>11.68972260447599</v>
      </c>
      <c r="R29" s="101">
        <v>73</v>
      </c>
      <c r="S29" s="101" t="s">
        <v>312</v>
      </c>
      <c r="T29" s="101"/>
      <c r="U29" s="101"/>
      <c r="V29" s="101"/>
      <c r="W29" s="105" t="s">
        <v>312</v>
      </c>
      <c r="X29" s="105"/>
      <c r="Y29" s="105"/>
      <c r="Z29" s="105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</row>
    <row r="30" spans="1:58" ht="12" customHeight="1">
      <c r="A30" s="103" t="s">
        <v>91</v>
      </c>
      <c r="B30" s="104" t="s">
        <v>288</v>
      </c>
      <c r="C30" s="103" t="s">
        <v>311</v>
      </c>
      <c r="D30" s="101">
        <f t="shared" si="1"/>
        <v>24204</v>
      </c>
      <c r="E30" s="101">
        <f t="shared" si="2"/>
        <v>19340</v>
      </c>
      <c r="F30" s="102">
        <f t="shared" si="3"/>
        <v>79.9041480746984</v>
      </c>
      <c r="G30" s="101">
        <v>18410</v>
      </c>
      <c r="H30" s="101">
        <v>930</v>
      </c>
      <c r="I30" s="101">
        <f t="shared" si="4"/>
        <v>4864</v>
      </c>
      <c r="J30" s="102">
        <f t="shared" si="5"/>
        <v>20.095851925301602</v>
      </c>
      <c r="K30" s="101">
        <v>0</v>
      </c>
      <c r="L30" s="102">
        <f t="shared" si="6"/>
        <v>0</v>
      </c>
      <c r="M30" s="101">
        <v>397</v>
      </c>
      <c r="N30" s="102">
        <f t="shared" si="7"/>
        <v>1.6402247562386383</v>
      </c>
      <c r="O30" s="101">
        <v>4467</v>
      </c>
      <c r="P30" s="101">
        <v>4467</v>
      </c>
      <c r="Q30" s="102">
        <f t="shared" si="8"/>
        <v>18.455627169062964</v>
      </c>
      <c r="R30" s="101">
        <v>0</v>
      </c>
      <c r="S30" s="101" t="s">
        <v>312</v>
      </c>
      <c r="T30" s="101"/>
      <c r="U30" s="101"/>
      <c r="V30" s="101"/>
      <c r="W30" s="105" t="s">
        <v>312</v>
      </c>
      <c r="X30" s="105"/>
      <c r="Y30" s="105"/>
      <c r="Z30" s="105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313</v>
      </c>
      <c r="B7" s="109" t="s">
        <v>315</v>
      </c>
      <c r="C7" s="108" t="s">
        <v>314</v>
      </c>
      <c r="D7" s="110">
        <f aca="true" t="shared" si="0" ref="D7:AI7">SUM(D8:D30)</f>
        <v>660199</v>
      </c>
      <c r="E7" s="110">
        <f t="shared" si="0"/>
        <v>64675</v>
      </c>
      <c r="F7" s="110">
        <f t="shared" si="0"/>
        <v>49553</v>
      </c>
      <c r="G7" s="110">
        <f t="shared" si="0"/>
        <v>15122</v>
      </c>
      <c r="H7" s="110">
        <f t="shared" si="0"/>
        <v>4997</v>
      </c>
      <c r="I7" s="110">
        <f t="shared" si="0"/>
        <v>4997</v>
      </c>
      <c r="J7" s="110">
        <f t="shared" si="0"/>
        <v>0</v>
      </c>
      <c r="K7" s="110">
        <f t="shared" si="0"/>
        <v>590527</v>
      </c>
      <c r="L7" s="110">
        <f t="shared" si="0"/>
        <v>427705</v>
      </c>
      <c r="M7" s="110">
        <f t="shared" si="0"/>
        <v>162822</v>
      </c>
      <c r="N7" s="110">
        <f t="shared" si="0"/>
        <v>661721</v>
      </c>
      <c r="O7" s="110">
        <f t="shared" si="0"/>
        <v>481799</v>
      </c>
      <c r="P7" s="110">
        <f t="shared" si="0"/>
        <v>481619</v>
      </c>
      <c r="Q7" s="110">
        <f t="shared" si="0"/>
        <v>0</v>
      </c>
      <c r="R7" s="110">
        <f t="shared" si="0"/>
        <v>0</v>
      </c>
      <c r="S7" s="110">
        <f t="shared" si="0"/>
        <v>63</v>
      </c>
      <c r="T7" s="110">
        <f t="shared" si="0"/>
        <v>117</v>
      </c>
      <c r="U7" s="110">
        <f t="shared" si="0"/>
        <v>0</v>
      </c>
      <c r="V7" s="110">
        <f t="shared" si="0"/>
        <v>177931</v>
      </c>
      <c r="W7" s="110">
        <f t="shared" si="0"/>
        <v>177886</v>
      </c>
      <c r="X7" s="110">
        <f t="shared" si="0"/>
        <v>0</v>
      </c>
      <c r="Y7" s="110">
        <f t="shared" si="0"/>
        <v>0</v>
      </c>
      <c r="Z7" s="110">
        <f t="shared" si="0"/>
        <v>0</v>
      </c>
      <c r="AA7" s="110">
        <f t="shared" si="0"/>
        <v>45</v>
      </c>
      <c r="AB7" s="110">
        <f t="shared" si="0"/>
        <v>0</v>
      </c>
      <c r="AC7" s="110">
        <f t="shared" si="0"/>
        <v>1991</v>
      </c>
      <c r="AD7" s="110">
        <f t="shared" si="0"/>
        <v>1991</v>
      </c>
      <c r="AE7" s="110">
        <f t="shared" si="0"/>
        <v>0</v>
      </c>
      <c r="AF7" s="110">
        <f t="shared" si="0"/>
        <v>10075</v>
      </c>
      <c r="AG7" s="110">
        <f t="shared" si="0"/>
        <v>10075</v>
      </c>
      <c r="AH7" s="110">
        <f t="shared" si="0"/>
        <v>0</v>
      </c>
      <c r="AI7" s="110">
        <f t="shared" si="0"/>
        <v>0</v>
      </c>
      <c r="AJ7" s="110">
        <f aca="true" t="shared" si="1" ref="AJ7:BC7">SUM(AJ8:AJ30)</f>
        <v>10322</v>
      </c>
      <c r="AK7" s="110">
        <f t="shared" si="1"/>
        <v>409</v>
      </c>
      <c r="AL7" s="110">
        <f t="shared" si="1"/>
        <v>296</v>
      </c>
      <c r="AM7" s="110">
        <f t="shared" si="1"/>
        <v>5103</v>
      </c>
      <c r="AN7" s="110">
        <f t="shared" si="1"/>
        <v>1598</v>
      </c>
      <c r="AO7" s="110">
        <f t="shared" si="1"/>
        <v>0</v>
      </c>
      <c r="AP7" s="110">
        <f t="shared" si="1"/>
        <v>0</v>
      </c>
      <c r="AQ7" s="110">
        <f t="shared" si="1"/>
        <v>1133</v>
      </c>
      <c r="AR7" s="110">
        <f t="shared" si="1"/>
        <v>97</v>
      </c>
      <c r="AS7" s="110">
        <f t="shared" si="1"/>
        <v>1686</v>
      </c>
      <c r="AT7" s="110">
        <f t="shared" si="1"/>
        <v>469</v>
      </c>
      <c r="AU7" s="110">
        <f t="shared" si="1"/>
        <v>126</v>
      </c>
      <c r="AV7" s="110">
        <f t="shared" si="1"/>
        <v>332</v>
      </c>
      <c r="AW7" s="110">
        <f t="shared" si="1"/>
        <v>11</v>
      </c>
      <c r="AX7" s="110">
        <f t="shared" si="1"/>
        <v>0</v>
      </c>
      <c r="AY7" s="110">
        <f t="shared" si="1"/>
        <v>0</v>
      </c>
      <c r="AZ7" s="110">
        <f t="shared" si="1"/>
        <v>1539</v>
      </c>
      <c r="BA7" s="110">
        <f t="shared" si="1"/>
        <v>1539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91</v>
      </c>
      <c r="B8" s="112" t="s">
        <v>266</v>
      </c>
      <c r="C8" s="111" t="s">
        <v>289</v>
      </c>
      <c r="D8" s="101">
        <f>SUM(E8,+H8,+K8)</f>
        <v>62706</v>
      </c>
      <c r="E8" s="101">
        <f>SUM(F8:G8)</f>
        <v>0</v>
      </c>
      <c r="F8" s="101">
        <v>0</v>
      </c>
      <c r="G8" s="101">
        <v>0</v>
      </c>
      <c r="H8" s="101">
        <f>SUM(I8:J8)</f>
        <v>1449</v>
      </c>
      <c r="I8" s="101">
        <v>1449</v>
      </c>
      <c r="J8" s="101">
        <v>0</v>
      </c>
      <c r="K8" s="101">
        <f>SUM(L8:M8)</f>
        <v>61257</v>
      </c>
      <c r="L8" s="101">
        <v>48925</v>
      </c>
      <c r="M8" s="101">
        <v>12332</v>
      </c>
      <c r="N8" s="101">
        <f>SUM(O8,+V8,+AC8)</f>
        <v>62769</v>
      </c>
      <c r="O8" s="101">
        <f>SUM(P8:U8)</f>
        <v>50437</v>
      </c>
      <c r="P8" s="101">
        <v>50374</v>
      </c>
      <c r="Q8" s="101">
        <v>0</v>
      </c>
      <c r="R8" s="101">
        <v>0</v>
      </c>
      <c r="S8" s="101">
        <v>63</v>
      </c>
      <c r="T8" s="101">
        <v>0</v>
      </c>
      <c r="U8" s="101">
        <v>0</v>
      </c>
      <c r="V8" s="101">
        <f>SUM(W8:AB8)</f>
        <v>12332</v>
      </c>
      <c r="W8" s="101">
        <v>12332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1788</v>
      </c>
      <c r="AG8" s="101">
        <v>1788</v>
      </c>
      <c r="AH8" s="101">
        <v>0</v>
      </c>
      <c r="AI8" s="101">
        <v>0</v>
      </c>
      <c r="AJ8" s="101">
        <f>SUM(AK8:AS8)</f>
        <v>1788</v>
      </c>
      <c r="AK8" s="101">
        <v>0</v>
      </c>
      <c r="AL8" s="101">
        <v>0</v>
      </c>
      <c r="AM8" s="101">
        <v>97</v>
      </c>
      <c r="AN8" s="101">
        <v>1598</v>
      </c>
      <c r="AO8" s="101">
        <v>0</v>
      </c>
      <c r="AP8" s="101">
        <v>0</v>
      </c>
      <c r="AQ8" s="101">
        <v>0</v>
      </c>
      <c r="AR8" s="101">
        <v>93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91</v>
      </c>
      <c r="B9" s="112" t="s">
        <v>267</v>
      </c>
      <c r="C9" s="111" t="s">
        <v>290</v>
      </c>
      <c r="D9" s="101">
        <f aca="true" t="shared" si="2" ref="D9:D30">SUM(E9,+H9,+K9)</f>
        <v>125049</v>
      </c>
      <c r="E9" s="101">
        <f aca="true" t="shared" si="3" ref="E9:E30">SUM(F9:G9)</f>
        <v>0</v>
      </c>
      <c r="F9" s="101">
        <v>0</v>
      </c>
      <c r="G9" s="101">
        <v>0</v>
      </c>
      <c r="H9" s="101">
        <f aca="true" t="shared" si="4" ref="H9:H30">SUM(I9:J9)</f>
        <v>0</v>
      </c>
      <c r="I9" s="101">
        <v>0</v>
      </c>
      <c r="J9" s="101">
        <v>0</v>
      </c>
      <c r="K9" s="101">
        <f aca="true" t="shared" si="5" ref="K9:K30">SUM(L9:M9)</f>
        <v>125049</v>
      </c>
      <c r="L9" s="101">
        <v>91285</v>
      </c>
      <c r="M9" s="101">
        <v>33764</v>
      </c>
      <c r="N9" s="101">
        <f aca="true" t="shared" si="6" ref="N9:N30">SUM(O9,+V9,+AC9)</f>
        <v>125148</v>
      </c>
      <c r="O9" s="101">
        <f aca="true" t="shared" si="7" ref="O9:O30">SUM(P9:U9)</f>
        <v>91285</v>
      </c>
      <c r="P9" s="101">
        <v>91285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 aca="true" t="shared" si="8" ref="V9:V30">SUM(W9:AB9)</f>
        <v>33764</v>
      </c>
      <c r="W9" s="101">
        <v>33764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 aca="true" t="shared" si="9" ref="AC9:AC30">SUM(AD9:AE9)</f>
        <v>99</v>
      </c>
      <c r="AD9" s="101">
        <v>99</v>
      </c>
      <c r="AE9" s="101">
        <v>0</v>
      </c>
      <c r="AF9" s="101">
        <f aca="true" t="shared" si="10" ref="AF9:AF30">SUM(AG9:AI9)</f>
        <v>1819</v>
      </c>
      <c r="AG9" s="101">
        <v>1819</v>
      </c>
      <c r="AH9" s="101">
        <v>0</v>
      </c>
      <c r="AI9" s="101">
        <v>0</v>
      </c>
      <c r="AJ9" s="101">
        <f aca="true" t="shared" si="11" ref="AJ9:AJ30">SUM(AK9:AS9)</f>
        <v>1819</v>
      </c>
      <c r="AK9" s="101">
        <v>0</v>
      </c>
      <c r="AL9" s="101">
        <v>0</v>
      </c>
      <c r="AM9" s="101">
        <v>1819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 aca="true" t="shared" si="12" ref="AT9:AT30"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 aca="true" t="shared" si="13" ref="AZ9:AZ30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91</v>
      </c>
      <c r="B10" s="112" t="s">
        <v>268</v>
      </c>
      <c r="C10" s="111" t="s">
        <v>291</v>
      </c>
      <c r="D10" s="101">
        <f t="shared" si="2"/>
        <v>49103</v>
      </c>
      <c r="E10" s="101">
        <f t="shared" si="3"/>
        <v>1181</v>
      </c>
      <c r="F10" s="101">
        <v>659</v>
      </c>
      <c r="G10" s="101">
        <v>522</v>
      </c>
      <c r="H10" s="101">
        <f t="shared" si="4"/>
        <v>0</v>
      </c>
      <c r="I10" s="101">
        <v>0</v>
      </c>
      <c r="J10" s="101">
        <v>0</v>
      </c>
      <c r="K10" s="101">
        <f t="shared" si="5"/>
        <v>47922</v>
      </c>
      <c r="L10" s="101">
        <v>35244</v>
      </c>
      <c r="M10" s="101">
        <v>12678</v>
      </c>
      <c r="N10" s="101">
        <f t="shared" si="6"/>
        <v>49103</v>
      </c>
      <c r="O10" s="101">
        <f t="shared" si="7"/>
        <v>35903</v>
      </c>
      <c r="P10" s="101">
        <v>35903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13200</v>
      </c>
      <c r="W10" s="101">
        <v>13200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0</v>
      </c>
      <c r="AD10" s="101">
        <v>0</v>
      </c>
      <c r="AE10" s="101">
        <v>0</v>
      </c>
      <c r="AF10" s="101">
        <f t="shared" si="10"/>
        <v>1045</v>
      </c>
      <c r="AG10" s="101">
        <v>1045</v>
      </c>
      <c r="AH10" s="101">
        <v>0</v>
      </c>
      <c r="AI10" s="101">
        <v>0</v>
      </c>
      <c r="AJ10" s="101">
        <f t="shared" si="11"/>
        <v>1045</v>
      </c>
      <c r="AK10" s="101">
        <v>0</v>
      </c>
      <c r="AL10" s="101">
        <v>0</v>
      </c>
      <c r="AM10" s="101">
        <v>1045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 t="shared" si="12"/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62</v>
      </c>
      <c r="BA10" s="101">
        <v>62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91</v>
      </c>
      <c r="B11" s="112" t="s">
        <v>269</v>
      </c>
      <c r="C11" s="111" t="s">
        <v>292</v>
      </c>
      <c r="D11" s="101">
        <f t="shared" si="2"/>
        <v>74963</v>
      </c>
      <c r="E11" s="101">
        <f t="shared" si="3"/>
        <v>0</v>
      </c>
      <c r="F11" s="101">
        <v>0</v>
      </c>
      <c r="G11" s="101">
        <v>0</v>
      </c>
      <c r="H11" s="101">
        <f t="shared" si="4"/>
        <v>0</v>
      </c>
      <c r="I11" s="101">
        <v>0</v>
      </c>
      <c r="J11" s="101">
        <v>0</v>
      </c>
      <c r="K11" s="101">
        <f t="shared" si="5"/>
        <v>74963</v>
      </c>
      <c r="L11" s="101">
        <v>54873</v>
      </c>
      <c r="M11" s="101">
        <v>20090</v>
      </c>
      <c r="N11" s="101">
        <f t="shared" si="6"/>
        <v>74972</v>
      </c>
      <c r="O11" s="101">
        <f t="shared" si="7"/>
        <v>54873</v>
      </c>
      <c r="P11" s="101">
        <v>54873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20090</v>
      </c>
      <c r="W11" s="101">
        <v>20090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9</v>
      </c>
      <c r="AD11" s="101">
        <v>9</v>
      </c>
      <c r="AE11" s="101">
        <v>0</v>
      </c>
      <c r="AF11" s="101">
        <f t="shared" si="10"/>
        <v>1074</v>
      </c>
      <c r="AG11" s="101">
        <v>1074</v>
      </c>
      <c r="AH11" s="101">
        <v>0</v>
      </c>
      <c r="AI11" s="101">
        <v>0</v>
      </c>
      <c r="AJ11" s="101">
        <f t="shared" si="11"/>
        <v>742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742</v>
      </c>
      <c r="AT11" s="101">
        <f t="shared" si="12"/>
        <v>332</v>
      </c>
      <c r="AU11" s="101">
        <v>0</v>
      </c>
      <c r="AV11" s="101">
        <v>332</v>
      </c>
      <c r="AW11" s="101">
        <v>0</v>
      </c>
      <c r="AX11" s="101">
        <v>0</v>
      </c>
      <c r="AY11" s="101">
        <v>0</v>
      </c>
      <c r="AZ11" s="101">
        <f t="shared" si="13"/>
        <v>0</v>
      </c>
      <c r="BA11" s="101">
        <v>0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91</v>
      </c>
      <c r="B12" s="112" t="s">
        <v>270</v>
      </c>
      <c r="C12" s="111" t="s">
        <v>293</v>
      </c>
      <c r="D12" s="101">
        <f t="shared" si="2"/>
        <v>12481</v>
      </c>
      <c r="E12" s="101">
        <f t="shared" si="3"/>
        <v>0</v>
      </c>
      <c r="F12" s="101">
        <v>0</v>
      </c>
      <c r="G12" s="101">
        <v>0</v>
      </c>
      <c r="H12" s="101">
        <f t="shared" si="4"/>
        <v>0</v>
      </c>
      <c r="I12" s="101">
        <v>0</v>
      </c>
      <c r="J12" s="101">
        <v>0</v>
      </c>
      <c r="K12" s="101">
        <f t="shared" si="5"/>
        <v>12481</v>
      </c>
      <c r="L12" s="101">
        <v>6708</v>
      </c>
      <c r="M12" s="101">
        <v>5773</v>
      </c>
      <c r="N12" s="101">
        <f t="shared" si="6"/>
        <v>12481</v>
      </c>
      <c r="O12" s="101">
        <f t="shared" si="7"/>
        <v>6708</v>
      </c>
      <c r="P12" s="101">
        <v>6708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5773</v>
      </c>
      <c r="W12" s="101">
        <v>5773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0</v>
      </c>
      <c r="AD12" s="101">
        <v>0</v>
      </c>
      <c r="AE12" s="101">
        <v>0</v>
      </c>
      <c r="AF12" s="101">
        <f t="shared" si="10"/>
        <v>141</v>
      </c>
      <c r="AG12" s="101">
        <v>141</v>
      </c>
      <c r="AH12" s="101">
        <v>0</v>
      </c>
      <c r="AI12" s="101">
        <v>0</v>
      </c>
      <c r="AJ12" s="101">
        <f t="shared" si="11"/>
        <v>141</v>
      </c>
      <c r="AK12" s="101">
        <v>0</v>
      </c>
      <c r="AL12" s="101">
        <v>0</v>
      </c>
      <c r="AM12" s="101">
        <v>141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 t="shared" si="12"/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0</v>
      </c>
      <c r="BA12" s="101">
        <v>0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91</v>
      </c>
      <c r="B13" s="112" t="s">
        <v>271</v>
      </c>
      <c r="C13" s="111" t="s">
        <v>294</v>
      </c>
      <c r="D13" s="101">
        <f t="shared" si="2"/>
        <v>33865</v>
      </c>
      <c r="E13" s="101">
        <f t="shared" si="3"/>
        <v>1587</v>
      </c>
      <c r="F13" s="101">
        <v>1298</v>
      </c>
      <c r="G13" s="101">
        <v>289</v>
      </c>
      <c r="H13" s="101">
        <f t="shared" si="4"/>
        <v>0</v>
      </c>
      <c r="I13" s="101">
        <v>0</v>
      </c>
      <c r="J13" s="101">
        <v>0</v>
      </c>
      <c r="K13" s="101">
        <f t="shared" si="5"/>
        <v>32278</v>
      </c>
      <c r="L13" s="101">
        <v>22003</v>
      </c>
      <c r="M13" s="101">
        <v>10275</v>
      </c>
      <c r="N13" s="101">
        <f t="shared" si="6"/>
        <v>33865</v>
      </c>
      <c r="O13" s="101">
        <f t="shared" si="7"/>
        <v>23301</v>
      </c>
      <c r="P13" s="101">
        <v>23301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10564</v>
      </c>
      <c r="W13" s="101">
        <v>10564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0</v>
      </c>
      <c r="AD13" s="101">
        <v>0</v>
      </c>
      <c r="AE13" s="101">
        <v>0</v>
      </c>
      <c r="AF13" s="101">
        <f t="shared" si="10"/>
        <v>243</v>
      </c>
      <c r="AG13" s="101">
        <v>243</v>
      </c>
      <c r="AH13" s="101">
        <v>0</v>
      </c>
      <c r="AI13" s="101">
        <v>0</v>
      </c>
      <c r="AJ13" s="101">
        <f t="shared" si="11"/>
        <v>536</v>
      </c>
      <c r="AK13" s="101">
        <v>0</v>
      </c>
      <c r="AL13" s="101">
        <v>293</v>
      </c>
      <c r="AM13" s="101">
        <v>243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 t="shared" si="12"/>
        <v>6</v>
      </c>
      <c r="AU13" s="101">
        <v>0</v>
      </c>
      <c r="AV13" s="101">
        <v>0</v>
      </c>
      <c r="AW13" s="101">
        <v>6</v>
      </c>
      <c r="AX13" s="101">
        <v>0</v>
      </c>
      <c r="AY13" s="101">
        <v>0</v>
      </c>
      <c r="AZ13" s="101">
        <f t="shared" si="13"/>
        <v>293</v>
      </c>
      <c r="BA13" s="101">
        <v>293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91</v>
      </c>
      <c r="B14" s="112" t="s">
        <v>272</v>
      </c>
      <c r="C14" s="111" t="s">
        <v>295</v>
      </c>
      <c r="D14" s="101">
        <f t="shared" si="2"/>
        <v>26827</v>
      </c>
      <c r="E14" s="101">
        <f t="shared" si="3"/>
        <v>0</v>
      </c>
      <c r="F14" s="101">
        <v>0</v>
      </c>
      <c r="G14" s="101">
        <v>0</v>
      </c>
      <c r="H14" s="101">
        <f t="shared" si="4"/>
        <v>1480</v>
      </c>
      <c r="I14" s="101">
        <v>1480</v>
      </c>
      <c r="J14" s="101">
        <v>0</v>
      </c>
      <c r="K14" s="101">
        <f t="shared" si="5"/>
        <v>25347</v>
      </c>
      <c r="L14" s="101">
        <v>19255</v>
      </c>
      <c r="M14" s="101">
        <v>6092</v>
      </c>
      <c r="N14" s="101">
        <f t="shared" si="6"/>
        <v>26772</v>
      </c>
      <c r="O14" s="101">
        <f t="shared" si="7"/>
        <v>20693</v>
      </c>
      <c r="P14" s="101">
        <v>20693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6079</v>
      </c>
      <c r="W14" s="101">
        <v>6079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0</v>
      </c>
      <c r="AD14" s="101">
        <v>0</v>
      </c>
      <c r="AE14" s="101">
        <v>0</v>
      </c>
      <c r="AF14" s="101">
        <f t="shared" si="10"/>
        <v>1131</v>
      </c>
      <c r="AG14" s="101">
        <v>1131</v>
      </c>
      <c r="AH14" s="101">
        <v>0</v>
      </c>
      <c r="AI14" s="101">
        <v>0</v>
      </c>
      <c r="AJ14" s="101">
        <f t="shared" si="11"/>
        <v>1131</v>
      </c>
      <c r="AK14" s="101">
        <v>0</v>
      </c>
      <c r="AL14" s="101">
        <v>0</v>
      </c>
      <c r="AM14" s="101">
        <v>160</v>
      </c>
      <c r="AN14" s="101">
        <v>0</v>
      </c>
      <c r="AO14" s="101">
        <v>0</v>
      </c>
      <c r="AP14" s="101">
        <v>0</v>
      </c>
      <c r="AQ14" s="101">
        <v>971</v>
      </c>
      <c r="AR14" s="101">
        <v>0</v>
      </c>
      <c r="AS14" s="101">
        <v>0</v>
      </c>
      <c r="AT14" s="101">
        <f t="shared" si="12"/>
        <v>5</v>
      </c>
      <c r="AU14" s="101">
        <v>0</v>
      </c>
      <c r="AV14" s="101">
        <v>0</v>
      </c>
      <c r="AW14" s="101">
        <v>5</v>
      </c>
      <c r="AX14" s="101">
        <v>0</v>
      </c>
      <c r="AY14" s="101">
        <v>0</v>
      </c>
      <c r="AZ14" s="101">
        <f t="shared" si="13"/>
        <v>227</v>
      </c>
      <c r="BA14" s="101">
        <v>227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91</v>
      </c>
      <c r="B15" s="112" t="s">
        <v>273</v>
      </c>
      <c r="C15" s="111" t="s">
        <v>296</v>
      </c>
      <c r="D15" s="101">
        <f t="shared" si="2"/>
        <v>39679</v>
      </c>
      <c r="E15" s="101">
        <f t="shared" si="3"/>
        <v>0</v>
      </c>
      <c r="F15" s="101">
        <v>0</v>
      </c>
      <c r="G15" s="101">
        <v>0</v>
      </c>
      <c r="H15" s="101">
        <f t="shared" si="4"/>
        <v>0</v>
      </c>
      <c r="I15" s="101">
        <v>0</v>
      </c>
      <c r="J15" s="101">
        <v>0</v>
      </c>
      <c r="K15" s="101">
        <f t="shared" si="5"/>
        <v>39679</v>
      </c>
      <c r="L15" s="101">
        <v>29312</v>
      </c>
      <c r="M15" s="101">
        <v>10367</v>
      </c>
      <c r="N15" s="101">
        <f t="shared" si="6"/>
        <v>39679</v>
      </c>
      <c r="O15" s="101">
        <f t="shared" si="7"/>
        <v>29312</v>
      </c>
      <c r="P15" s="101">
        <v>29312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10367</v>
      </c>
      <c r="W15" s="101">
        <v>10367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0</v>
      </c>
      <c r="AD15" s="101">
        <v>0</v>
      </c>
      <c r="AE15" s="101">
        <v>0</v>
      </c>
      <c r="AF15" s="101">
        <f t="shared" si="10"/>
        <v>0</v>
      </c>
      <c r="AG15" s="101">
        <v>0</v>
      </c>
      <c r="AH15" s="101">
        <v>0</v>
      </c>
      <c r="AI15" s="101">
        <v>0</v>
      </c>
      <c r="AJ15" s="101">
        <f t="shared" si="11"/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 t="shared" si="12"/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 t="shared" si="13"/>
        <v>173</v>
      </c>
      <c r="BA15" s="101">
        <v>173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91</v>
      </c>
      <c r="B16" s="112" t="s">
        <v>274</v>
      </c>
      <c r="C16" s="111" t="s">
        <v>297</v>
      </c>
      <c r="D16" s="101">
        <f t="shared" si="2"/>
        <v>26365</v>
      </c>
      <c r="E16" s="101">
        <f t="shared" si="3"/>
        <v>0</v>
      </c>
      <c r="F16" s="101">
        <v>0</v>
      </c>
      <c r="G16" s="101">
        <v>0</v>
      </c>
      <c r="H16" s="101">
        <f t="shared" si="4"/>
        <v>0</v>
      </c>
      <c r="I16" s="101">
        <v>0</v>
      </c>
      <c r="J16" s="101">
        <v>0</v>
      </c>
      <c r="K16" s="101">
        <f t="shared" si="5"/>
        <v>26365</v>
      </c>
      <c r="L16" s="101">
        <v>21600</v>
      </c>
      <c r="M16" s="101">
        <v>4765</v>
      </c>
      <c r="N16" s="101">
        <f t="shared" si="6"/>
        <v>26691</v>
      </c>
      <c r="O16" s="101">
        <f t="shared" si="7"/>
        <v>21600</v>
      </c>
      <c r="P16" s="101">
        <v>21600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4765</v>
      </c>
      <c r="W16" s="101">
        <v>4765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326</v>
      </c>
      <c r="AD16" s="101">
        <v>326</v>
      </c>
      <c r="AE16" s="101">
        <v>0</v>
      </c>
      <c r="AF16" s="101">
        <f t="shared" si="10"/>
        <v>0</v>
      </c>
      <c r="AG16" s="101">
        <v>0</v>
      </c>
      <c r="AH16" s="101">
        <v>0</v>
      </c>
      <c r="AI16" s="101">
        <v>0</v>
      </c>
      <c r="AJ16" s="101">
        <f t="shared" si="11"/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 t="shared" si="12"/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91</v>
      </c>
      <c r="B17" s="112" t="s">
        <v>275</v>
      </c>
      <c r="C17" s="111" t="s">
        <v>298</v>
      </c>
      <c r="D17" s="101">
        <f t="shared" si="2"/>
        <v>37856</v>
      </c>
      <c r="E17" s="101">
        <f t="shared" si="3"/>
        <v>0</v>
      </c>
      <c r="F17" s="101">
        <v>0</v>
      </c>
      <c r="G17" s="101">
        <v>0</v>
      </c>
      <c r="H17" s="101">
        <f t="shared" si="4"/>
        <v>0</v>
      </c>
      <c r="I17" s="101">
        <v>0</v>
      </c>
      <c r="J17" s="101">
        <v>0</v>
      </c>
      <c r="K17" s="101">
        <f t="shared" si="5"/>
        <v>37856</v>
      </c>
      <c r="L17" s="101">
        <v>21248</v>
      </c>
      <c r="M17" s="101">
        <v>16608</v>
      </c>
      <c r="N17" s="101">
        <f t="shared" si="6"/>
        <v>37434</v>
      </c>
      <c r="O17" s="101">
        <f t="shared" si="7"/>
        <v>20771</v>
      </c>
      <c r="P17" s="101">
        <v>20771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16608</v>
      </c>
      <c r="W17" s="101">
        <v>16608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55</v>
      </c>
      <c r="AD17" s="101">
        <v>55</v>
      </c>
      <c r="AE17" s="101">
        <v>0</v>
      </c>
      <c r="AF17" s="101">
        <f t="shared" si="10"/>
        <v>837</v>
      </c>
      <c r="AG17" s="101">
        <v>837</v>
      </c>
      <c r="AH17" s="101">
        <v>0</v>
      </c>
      <c r="AI17" s="101">
        <v>0</v>
      </c>
      <c r="AJ17" s="101">
        <f t="shared" si="11"/>
        <v>809</v>
      </c>
      <c r="AK17" s="101">
        <v>0</v>
      </c>
      <c r="AL17" s="101">
        <v>0</v>
      </c>
      <c r="AM17" s="101">
        <v>809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 t="shared" si="12"/>
        <v>28</v>
      </c>
      <c r="AU17" s="101">
        <v>28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0</v>
      </c>
      <c r="BA17" s="101">
        <v>0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91</v>
      </c>
      <c r="B18" s="112" t="s">
        <v>276</v>
      </c>
      <c r="C18" s="111" t="s">
        <v>299</v>
      </c>
      <c r="D18" s="101">
        <f t="shared" si="2"/>
        <v>24237</v>
      </c>
      <c r="E18" s="101">
        <f t="shared" si="3"/>
        <v>0</v>
      </c>
      <c r="F18" s="101">
        <v>0</v>
      </c>
      <c r="G18" s="101">
        <v>0</v>
      </c>
      <c r="H18" s="101">
        <f t="shared" si="4"/>
        <v>214</v>
      </c>
      <c r="I18" s="101">
        <v>214</v>
      </c>
      <c r="J18" s="101">
        <v>0</v>
      </c>
      <c r="K18" s="101">
        <f t="shared" si="5"/>
        <v>24023</v>
      </c>
      <c r="L18" s="101">
        <v>13343</v>
      </c>
      <c r="M18" s="101">
        <v>10680</v>
      </c>
      <c r="N18" s="101">
        <f t="shared" si="6"/>
        <v>24237</v>
      </c>
      <c r="O18" s="101">
        <f t="shared" si="7"/>
        <v>13557</v>
      </c>
      <c r="P18" s="101">
        <v>13557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10680</v>
      </c>
      <c r="W18" s="101">
        <v>10680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0</v>
      </c>
      <c r="AD18" s="101">
        <v>0</v>
      </c>
      <c r="AE18" s="101">
        <v>0</v>
      </c>
      <c r="AF18" s="101">
        <f t="shared" si="10"/>
        <v>94</v>
      </c>
      <c r="AG18" s="101">
        <v>94</v>
      </c>
      <c r="AH18" s="101">
        <v>0</v>
      </c>
      <c r="AI18" s="101">
        <v>0</v>
      </c>
      <c r="AJ18" s="101">
        <f t="shared" si="11"/>
        <v>427</v>
      </c>
      <c r="AK18" s="101">
        <v>409</v>
      </c>
      <c r="AL18" s="101">
        <v>3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15</v>
      </c>
      <c r="AT18" s="101">
        <f t="shared" si="12"/>
        <v>79</v>
      </c>
      <c r="AU18" s="101">
        <v>79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0</v>
      </c>
      <c r="BA18" s="101">
        <v>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91</v>
      </c>
      <c r="B19" s="112" t="s">
        <v>277</v>
      </c>
      <c r="C19" s="111" t="s">
        <v>300</v>
      </c>
      <c r="D19" s="101">
        <f t="shared" si="2"/>
        <v>40447</v>
      </c>
      <c r="E19" s="101">
        <f t="shared" si="3"/>
        <v>10562</v>
      </c>
      <c r="F19" s="101">
        <v>8374</v>
      </c>
      <c r="G19" s="101">
        <v>2188</v>
      </c>
      <c r="H19" s="101">
        <f t="shared" si="4"/>
        <v>0</v>
      </c>
      <c r="I19" s="101">
        <v>0</v>
      </c>
      <c r="J19" s="101">
        <v>0</v>
      </c>
      <c r="K19" s="101">
        <f t="shared" si="5"/>
        <v>29885</v>
      </c>
      <c r="L19" s="101">
        <v>22095</v>
      </c>
      <c r="M19" s="101">
        <v>7790</v>
      </c>
      <c r="N19" s="101">
        <f t="shared" si="6"/>
        <v>40447</v>
      </c>
      <c r="O19" s="101">
        <f t="shared" si="7"/>
        <v>30469</v>
      </c>
      <c r="P19" s="101">
        <v>30469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9978</v>
      </c>
      <c r="W19" s="101">
        <v>9978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0</v>
      </c>
      <c r="AD19" s="101">
        <v>0</v>
      </c>
      <c r="AE19" s="101">
        <v>0</v>
      </c>
      <c r="AF19" s="101">
        <f t="shared" si="10"/>
        <v>58</v>
      </c>
      <c r="AG19" s="101">
        <v>58</v>
      </c>
      <c r="AH19" s="101">
        <v>0</v>
      </c>
      <c r="AI19" s="101">
        <v>0</v>
      </c>
      <c r="AJ19" s="101">
        <f t="shared" si="11"/>
        <v>58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58</v>
      </c>
      <c r="AT19" s="101">
        <f t="shared" si="12"/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663</v>
      </c>
      <c r="BA19" s="101">
        <v>663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91</v>
      </c>
      <c r="B20" s="112" t="s">
        <v>278</v>
      </c>
      <c r="C20" s="111" t="s">
        <v>301</v>
      </c>
      <c r="D20" s="101">
        <f t="shared" si="2"/>
        <v>38339</v>
      </c>
      <c r="E20" s="101">
        <f t="shared" si="3"/>
        <v>28630</v>
      </c>
      <c r="F20" s="101">
        <v>22741</v>
      </c>
      <c r="G20" s="101">
        <v>5889</v>
      </c>
      <c r="H20" s="101">
        <f t="shared" si="4"/>
        <v>0</v>
      </c>
      <c r="I20" s="101">
        <v>0</v>
      </c>
      <c r="J20" s="101">
        <v>0</v>
      </c>
      <c r="K20" s="101">
        <f t="shared" si="5"/>
        <v>9709</v>
      </c>
      <c r="L20" s="101">
        <v>7169</v>
      </c>
      <c r="M20" s="101">
        <v>2540</v>
      </c>
      <c r="N20" s="101">
        <f t="shared" si="6"/>
        <v>38881</v>
      </c>
      <c r="O20" s="101">
        <f t="shared" si="7"/>
        <v>29910</v>
      </c>
      <c r="P20" s="101">
        <v>29910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8429</v>
      </c>
      <c r="W20" s="101">
        <v>8429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542</v>
      </c>
      <c r="AD20" s="101">
        <v>542</v>
      </c>
      <c r="AE20" s="101">
        <v>0</v>
      </c>
      <c r="AF20" s="101">
        <f t="shared" si="10"/>
        <v>1001</v>
      </c>
      <c r="AG20" s="101">
        <v>1001</v>
      </c>
      <c r="AH20" s="101">
        <v>0</v>
      </c>
      <c r="AI20" s="101">
        <v>0</v>
      </c>
      <c r="AJ20" s="101">
        <f t="shared" si="11"/>
        <v>1001</v>
      </c>
      <c r="AK20" s="101">
        <v>0</v>
      </c>
      <c r="AL20" s="101">
        <v>0</v>
      </c>
      <c r="AM20" s="101">
        <v>716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285</v>
      </c>
      <c r="AT20" s="101">
        <f t="shared" si="12"/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 t="shared" si="13"/>
        <v>0</v>
      </c>
      <c r="BA20" s="101">
        <v>0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91</v>
      </c>
      <c r="B21" s="112" t="s">
        <v>279</v>
      </c>
      <c r="C21" s="111" t="s">
        <v>302</v>
      </c>
      <c r="D21" s="101">
        <f t="shared" si="2"/>
        <v>1904</v>
      </c>
      <c r="E21" s="101">
        <f t="shared" si="3"/>
        <v>0</v>
      </c>
      <c r="F21" s="101">
        <v>0</v>
      </c>
      <c r="G21" s="101">
        <v>0</v>
      </c>
      <c r="H21" s="101">
        <f t="shared" si="4"/>
        <v>1854</v>
      </c>
      <c r="I21" s="101">
        <v>1854</v>
      </c>
      <c r="J21" s="101">
        <v>0</v>
      </c>
      <c r="K21" s="101">
        <f t="shared" si="5"/>
        <v>50</v>
      </c>
      <c r="L21" s="101">
        <v>0</v>
      </c>
      <c r="M21" s="101">
        <v>50</v>
      </c>
      <c r="N21" s="101">
        <f t="shared" si="6"/>
        <v>1909</v>
      </c>
      <c r="O21" s="101">
        <f t="shared" si="7"/>
        <v>1854</v>
      </c>
      <c r="P21" s="101">
        <v>1854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50</v>
      </c>
      <c r="W21" s="101">
        <v>50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5</v>
      </c>
      <c r="AD21" s="101">
        <v>5</v>
      </c>
      <c r="AE21" s="101">
        <v>0</v>
      </c>
      <c r="AF21" s="101">
        <f t="shared" si="10"/>
        <v>7</v>
      </c>
      <c r="AG21" s="101">
        <v>7</v>
      </c>
      <c r="AH21" s="101">
        <v>0</v>
      </c>
      <c r="AI21" s="101">
        <v>0</v>
      </c>
      <c r="AJ21" s="101">
        <f t="shared" si="11"/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 t="shared" si="12"/>
        <v>7</v>
      </c>
      <c r="AU21" s="101">
        <v>7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0</v>
      </c>
      <c r="BA21" s="101">
        <v>0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91</v>
      </c>
      <c r="B22" s="112" t="s">
        <v>280</v>
      </c>
      <c r="C22" s="111" t="s">
        <v>303</v>
      </c>
      <c r="D22" s="101">
        <f t="shared" si="2"/>
        <v>3330</v>
      </c>
      <c r="E22" s="101">
        <f t="shared" si="3"/>
        <v>0</v>
      </c>
      <c r="F22" s="101">
        <v>0</v>
      </c>
      <c r="G22" s="101">
        <v>0</v>
      </c>
      <c r="H22" s="101">
        <f t="shared" si="4"/>
        <v>0</v>
      </c>
      <c r="I22" s="101">
        <v>0</v>
      </c>
      <c r="J22" s="101">
        <v>0</v>
      </c>
      <c r="K22" s="101">
        <f t="shared" si="5"/>
        <v>3330</v>
      </c>
      <c r="L22" s="101">
        <v>2363</v>
      </c>
      <c r="M22" s="101">
        <v>967</v>
      </c>
      <c r="N22" s="101">
        <f t="shared" si="6"/>
        <v>3333</v>
      </c>
      <c r="O22" s="101">
        <f t="shared" si="7"/>
        <v>2363</v>
      </c>
      <c r="P22" s="101">
        <v>2363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967</v>
      </c>
      <c r="W22" s="101">
        <v>967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3</v>
      </c>
      <c r="AD22" s="101">
        <v>3</v>
      </c>
      <c r="AE22" s="101">
        <v>0</v>
      </c>
      <c r="AF22" s="101">
        <f t="shared" si="10"/>
        <v>12</v>
      </c>
      <c r="AG22" s="101">
        <v>12</v>
      </c>
      <c r="AH22" s="101">
        <v>0</v>
      </c>
      <c r="AI22" s="101">
        <v>0</v>
      </c>
      <c r="AJ22" s="101">
        <f t="shared" si="11"/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 t="shared" si="12"/>
        <v>12</v>
      </c>
      <c r="AU22" s="101">
        <v>12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0</v>
      </c>
      <c r="BA22" s="101">
        <v>0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91</v>
      </c>
      <c r="B23" s="112" t="s">
        <v>281</v>
      </c>
      <c r="C23" s="111" t="s">
        <v>304</v>
      </c>
      <c r="D23" s="101">
        <f t="shared" si="2"/>
        <v>6586</v>
      </c>
      <c r="E23" s="101">
        <f t="shared" si="3"/>
        <v>6586</v>
      </c>
      <c r="F23" s="101">
        <v>4784</v>
      </c>
      <c r="G23" s="101">
        <v>1802</v>
      </c>
      <c r="H23" s="101">
        <f t="shared" si="4"/>
        <v>0</v>
      </c>
      <c r="I23" s="101">
        <v>0</v>
      </c>
      <c r="J23" s="101">
        <v>0</v>
      </c>
      <c r="K23" s="101">
        <f t="shared" si="5"/>
        <v>0</v>
      </c>
      <c r="L23" s="101">
        <v>0</v>
      </c>
      <c r="M23" s="101">
        <v>0</v>
      </c>
      <c r="N23" s="101">
        <f t="shared" si="6"/>
        <v>6586</v>
      </c>
      <c r="O23" s="101">
        <f t="shared" si="7"/>
        <v>4784</v>
      </c>
      <c r="P23" s="101">
        <v>4750</v>
      </c>
      <c r="Q23" s="101">
        <v>0</v>
      </c>
      <c r="R23" s="101">
        <v>0</v>
      </c>
      <c r="S23" s="101">
        <v>0</v>
      </c>
      <c r="T23" s="101">
        <v>34</v>
      </c>
      <c r="U23" s="101">
        <v>0</v>
      </c>
      <c r="V23" s="101">
        <f t="shared" si="8"/>
        <v>1802</v>
      </c>
      <c r="W23" s="101">
        <v>1789</v>
      </c>
      <c r="X23" s="101">
        <v>0</v>
      </c>
      <c r="Y23" s="101">
        <v>0</v>
      </c>
      <c r="Z23" s="101">
        <v>0</v>
      </c>
      <c r="AA23" s="101">
        <v>13</v>
      </c>
      <c r="AB23" s="101">
        <v>0</v>
      </c>
      <c r="AC23" s="101">
        <f t="shared" si="9"/>
        <v>0</v>
      </c>
      <c r="AD23" s="101">
        <v>0</v>
      </c>
      <c r="AE23" s="101">
        <v>0</v>
      </c>
      <c r="AF23" s="101">
        <f t="shared" si="10"/>
        <v>52</v>
      </c>
      <c r="AG23" s="101">
        <v>52</v>
      </c>
      <c r="AH23" s="101">
        <v>0</v>
      </c>
      <c r="AI23" s="101">
        <v>0</v>
      </c>
      <c r="AJ23" s="101">
        <f t="shared" si="11"/>
        <v>52</v>
      </c>
      <c r="AK23" s="101">
        <v>0</v>
      </c>
      <c r="AL23" s="101">
        <v>0</v>
      </c>
      <c r="AM23" s="101">
        <v>5</v>
      </c>
      <c r="AN23" s="101">
        <v>0</v>
      </c>
      <c r="AO23" s="101">
        <v>0</v>
      </c>
      <c r="AP23" s="101">
        <v>0</v>
      </c>
      <c r="AQ23" s="101">
        <v>47</v>
      </c>
      <c r="AR23" s="101">
        <v>0</v>
      </c>
      <c r="AS23" s="101">
        <v>0</v>
      </c>
      <c r="AT23" s="101">
        <f t="shared" si="12"/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0</v>
      </c>
      <c r="BA23" s="101">
        <v>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91</v>
      </c>
      <c r="B24" s="112" t="s">
        <v>282</v>
      </c>
      <c r="C24" s="111" t="s">
        <v>305</v>
      </c>
      <c r="D24" s="101">
        <f t="shared" si="2"/>
        <v>6178</v>
      </c>
      <c r="E24" s="101">
        <f t="shared" si="3"/>
        <v>6178</v>
      </c>
      <c r="F24" s="101">
        <v>4127</v>
      </c>
      <c r="G24" s="101">
        <v>2051</v>
      </c>
      <c r="H24" s="101">
        <f t="shared" si="4"/>
        <v>0</v>
      </c>
      <c r="I24" s="101">
        <v>0</v>
      </c>
      <c r="J24" s="101">
        <v>0</v>
      </c>
      <c r="K24" s="101">
        <f t="shared" si="5"/>
        <v>0</v>
      </c>
      <c r="L24" s="101">
        <v>0</v>
      </c>
      <c r="M24" s="101">
        <v>0</v>
      </c>
      <c r="N24" s="101">
        <f t="shared" si="6"/>
        <v>6178</v>
      </c>
      <c r="O24" s="101">
        <f t="shared" si="7"/>
        <v>4127</v>
      </c>
      <c r="P24" s="101">
        <v>4098</v>
      </c>
      <c r="Q24" s="101">
        <v>0</v>
      </c>
      <c r="R24" s="101">
        <v>0</v>
      </c>
      <c r="S24" s="101">
        <v>0</v>
      </c>
      <c r="T24" s="101">
        <v>29</v>
      </c>
      <c r="U24" s="101">
        <v>0</v>
      </c>
      <c r="V24" s="101">
        <f t="shared" si="8"/>
        <v>2051</v>
      </c>
      <c r="W24" s="101">
        <v>2036</v>
      </c>
      <c r="X24" s="101">
        <v>0</v>
      </c>
      <c r="Y24" s="101">
        <v>0</v>
      </c>
      <c r="Z24" s="101">
        <v>0</v>
      </c>
      <c r="AA24" s="101">
        <v>15</v>
      </c>
      <c r="AB24" s="101">
        <v>0</v>
      </c>
      <c r="AC24" s="101">
        <f t="shared" si="9"/>
        <v>0</v>
      </c>
      <c r="AD24" s="101">
        <v>0</v>
      </c>
      <c r="AE24" s="101">
        <v>0</v>
      </c>
      <c r="AF24" s="101">
        <f t="shared" si="10"/>
        <v>49</v>
      </c>
      <c r="AG24" s="101">
        <v>49</v>
      </c>
      <c r="AH24" s="101">
        <v>0</v>
      </c>
      <c r="AI24" s="101">
        <v>0</v>
      </c>
      <c r="AJ24" s="101">
        <f t="shared" si="11"/>
        <v>49</v>
      </c>
      <c r="AK24" s="101">
        <v>0</v>
      </c>
      <c r="AL24" s="101">
        <v>0</v>
      </c>
      <c r="AM24" s="101">
        <v>5</v>
      </c>
      <c r="AN24" s="101">
        <v>0</v>
      </c>
      <c r="AO24" s="101">
        <v>0</v>
      </c>
      <c r="AP24" s="101">
        <v>0</v>
      </c>
      <c r="AQ24" s="101">
        <v>44</v>
      </c>
      <c r="AR24" s="101">
        <v>0</v>
      </c>
      <c r="AS24" s="101">
        <v>0</v>
      </c>
      <c r="AT24" s="101">
        <f t="shared" si="12"/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 t="shared" si="13"/>
        <v>0</v>
      </c>
      <c r="BA24" s="101">
        <v>0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91</v>
      </c>
      <c r="B25" s="112" t="s">
        <v>283</v>
      </c>
      <c r="C25" s="111" t="s">
        <v>306</v>
      </c>
      <c r="D25" s="101">
        <f t="shared" si="2"/>
        <v>9951</v>
      </c>
      <c r="E25" s="101">
        <f t="shared" si="3"/>
        <v>9951</v>
      </c>
      <c r="F25" s="101">
        <v>7570</v>
      </c>
      <c r="G25" s="101">
        <v>2381</v>
      </c>
      <c r="H25" s="101">
        <f t="shared" si="4"/>
        <v>0</v>
      </c>
      <c r="I25" s="101">
        <v>0</v>
      </c>
      <c r="J25" s="101">
        <v>0</v>
      </c>
      <c r="K25" s="101">
        <f t="shared" si="5"/>
        <v>0</v>
      </c>
      <c r="L25" s="101">
        <v>0</v>
      </c>
      <c r="M25" s="101">
        <v>0</v>
      </c>
      <c r="N25" s="101">
        <f t="shared" si="6"/>
        <v>9951</v>
      </c>
      <c r="O25" s="101">
        <f t="shared" si="7"/>
        <v>7570</v>
      </c>
      <c r="P25" s="101">
        <v>7516</v>
      </c>
      <c r="Q25" s="101">
        <v>0</v>
      </c>
      <c r="R25" s="101">
        <v>0</v>
      </c>
      <c r="S25" s="101">
        <v>0</v>
      </c>
      <c r="T25" s="101">
        <v>54</v>
      </c>
      <c r="U25" s="101">
        <v>0</v>
      </c>
      <c r="V25" s="101">
        <f t="shared" si="8"/>
        <v>2381</v>
      </c>
      <c r="W25" s="101">
        <v>2364</v>
      </c>
      <c r="X25" s="101">
        <v>0</v>
      </c>
      <c r="Y25" s="101">
        <v>0</v>
      </c>
      <c r="Z25" s="101">
        <v>0</v>
      </c>
      <c r="AA25" s="101">
        <v>17</v>
      </c>
      <c r="AB25" s="101">
        <v>0</v>
      </c>
      <c r="AC25" s="101">
        <f t="shared" si="9"/>
        <v>0</v>
      </c>
      <c r="AD25" s="101">
        <v>0</v>
      </c>
      <c r="AE25" s="101">
        <v>0</v>
      </c>
      <c r="AF25" s="101">
        <f t="shared" si="10"/>
        <v>79</v>
      </c>
      <c r="AG25" s="101">
        <v>79</v>
      </c>
      <c r="AH25" s="101">
        <v>0</v>
      </c>
      <c r="AI25" s="101">
        <v>0</v>
      </c>
      <c r="AJ25" s="101">
        <f t="shared" si="11"/>
        <v>79</v>
      </c>
      <c r="AK25" s="101">
        <v>0</v>
      </c>
      <c r="AL25" s="101">
        <v>0</v>
      </c>
      <c r="AM25" s="101">
        <v>8</v>
      </c>
      <c r="AN25" s="101">
        <v>0</v>
      </c>
      <c r="AO25" s="101">
        <v>0</v>
      </c>
      <c r="AP25" s="101">
        <v>0</v>
      </c>
      <c r="AQ25" s="101">
        <v>71</v>
      </c>
      <c r="AR25" s="101">
        <v>0</v>
      </c>
      <c r="AS25" s="101">
        <v>0</v>
      </c>
      <c r="AT25" s="101">
        <f t="shared" si="12"/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 t="shared" si="13"/>
        <v>0</v>
      </c>
      <c r="BA25" s="101">
        <v>0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91</v>
      </c>
      <c r="B26" s="112" t="s">
        <v>284</v>
      </c>
      <c r="C26" s="111" t="s">
        <v>307</v>
      </c>
      <c r="D26" s="101">
        <f t="shared" si="2"/>
        <v>3417</v>
      </c>
      <c r="E26" s="101">
        <f t="shared" si="3"/>
        <v>0</v>
      </c>
      <c r="F26" s="101">
        <v>0</v>
      </c>
      <c r="G26" s="101">
        <v>0</v>
      </c>
      <c r="H26" s="101">
        <f t="shared" si="4"/>
        <v>0</v>
      </c>
      <c r="I26" s="101">
        <v>0</v>
      </c>
      <c r="J26" s="101">
        <v>0</v>
      </c>
      <c r="K26" s="101">
        <f t="shared" si="5"/>
        <v>3417</v>
      </c>
      <c r="L26" s="101">
        <v>1748</v>
      </c>
      <c r="M26" s="101">
        <v>1669</v>
      </c>
      <c r="N26" s="101">
        <f t="shared" si="6"/>
        <v>3442</v>
      </c>
      <c r="O26" s="101">
        <f t="shared" si="7"/>
        <v>1748</v>
      </c>
      <c r="P26" s="101">
        <v>1748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1669</v>
      </c>
      <c r="W26" s="101">
        <v>1669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25</v>
      </c>
      <c r="AD26" s="101">
        <v>25</v>
      </c>
      <c r="AE26" s="101">
        <v>0</v>
      </c>
      <c r="AF26" s="101">
        <f t="shared" si="10"/>
        <v>6</v>
      </c>
      <c r="AG26" s="101">
        <v>6</v>
      </c>
      <c r="AH26" s="101">
        <v>0</v>
      </c>
      <c r="AI26" s="101">
        <v>0</v>
      </c>
      <c r="AJ26" s="101">
        <f t="shared" si="11"/>
        <v>6</v>
      </c>
      <c r="AK26" s="101">
        <v>0</v>
      </c>
      <c r="AL26" s="101">
        <v>0</v>
      </c>
      <c r="AM26" s="101">
        <v>6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 t="shared" si="12"/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91</v>
      </c>
      <c r="B27" s="112" t="s">
        <v>285</v>
      </c>
      <c r="C27" s="111" t="s">
        <v>308</v>
      </c>
      <c r="D27" s="101">
        <f t="shared" si="2"/>
        <v>4416</v>
      </c>
      <c r="E27" s="101">
        <f t="shared" si="3"/>
        <v>0</v>
      </c>
      <c r="F27" s="101">
        <v>0</v>
      </c>
      <c r="G27" s="101">
        <v>0</v>
      </c>
      <c r="H27" s="101">
        <f t="shared" si="4"/>
        <v>0</v>
      </c>
      <c r="I27" s="101">
        <v>0</v>
      </c>
      <c r="J27" s="101">
        <v>0</v>
      </c>
      <c r="K27" s="101">
        <f t="shared" si="5"/>
        <v>4416</v>
      </c>
      <c r="L27" s="101">
        <v>3617</v>
      </c>
      <c r="M27" s="101">
        <v>799</v>
      </c>
      <c r="N27" s="101">
        <f t="shared" si="6"/>
        <v>4416</v>
      </c>
      <c r="O27" s="101">
        <f t="shared" si="7"/>
        <v>3617</v>
      </c>
      <c r="P27" s="101">
        <v>3617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799</v>
      </c>
      <c r="W27" s="101">
        <v>799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0</v>
      </c>
      <c r="AD27" s="101">
        <v>0</v>
      </c>
      <c r="AE27" s="101">
        <v>0</v>
      </c>
      <c r="AF27" s="101">
        <f t="shared" si="10"/>
        <v>177</v>
      </c>
      <c r="AG27" s="101">
        <v>177</v>
      </c>
      <c r="AH27" s="101">
        <v>0</v>
      </c>
      <c r="AI27" s="101">
        <v>0</v>
      </c>
      <c r="AJ27" s="101">
        <f t="shared" si="11"/>
        <v>177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177</v>
      </c>
      <c r="AT27" s="101">
        <f t="shared" si="12"/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 t="shared" si="13"/>
        <v>0</v>
      </c>
      <c r="BA27" s="101">
        <v>0</v>
      </c>
      <c r="BB27" s="101">
        <v>0</v>
      </c>
      <c r="BC27" s="101">
        <v>0</v>
      </c>
      <c r="BD27" s="79"/>
      <c r="BE27" s="79"/>
      <c r="BF27" s="79"/>
    </row>
    <row r="28" spans="1:58" ht="12" customHeight="1">
      <c r="A28" s="111" t="s">
        <v>91</v>
      </c>
      <c r="B28" s="112" t="s">
        <v>286</v>
      </c>
      <c r="C28" s="111" t="s">
        <v>309</v>
      </c>
      <c r="D28" s="101">
        <f t="shared" si="2"/>
        <v>5609</v>
      </c>
      <c r="E28" s="101">
        <f t="shared" si="3"/>
        <v>0</v>
      </c>
      <c r="F28" s="101">
        <v>0</v>
      </c>
      <c r="G28" s="101">
        <v>0</v>
      </c>
      <c r="H28" s="101">
        <f t="shared" si="4"/>
        <v>0</v>
      </c>
      <c r="I28" s="101">
        <v>0</v>
      </c>
      <c r="J28" s="101">
        <v>0</v>
      </c>
      <c r="K28" s="101">
        <f t="shared" si="5"/>
        <v>5609</v>
      </c>
      <c r="L28" s="101">
        <v>4705</v>
      </c>
      <c r="M28" s="101">
        <v>904</v>
      </c>
      <c r="N28" s="101">
        <f t="shared" si="6"/>
        <v>5609</v>
      </c>
      <c r="O28" s="101">
        <f t="shared" si="7"/>
        <v>4705</v>
      </c>
      <c r="P28" s="101">
        <v>4705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 t="shared" si="8"/>
        <v>904</v>
      </c>
      <c r="W28" s="101">
        <v>904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 t="shared" si="9"/>
        <v>0</v>
      </c>
      <c r="AD28" s="101">
        <v>0</v>
      </c>
      <c r="AE28" s="101">
        <v>0</v>
      </c>
      <c r="AF28" s="101">
        <f t="shared" si="10"/>
        <v>224</v>
      </c>
      <c r="AG28" s="101">
        <v>224</v>
      </c>
      <c r="AH28" s="101">
        <v>0</v>
      </c>
      <c r="AI28" s="101">
        <v>0</v>
      </c>
      <c r="AJ28" s="101">
        <f t="shared" si="11"/>
        <v>224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224</v>
      </c>
      <c r="AT28" s="101">
        <f t="shared" si="12"/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 t="shared" si="13"/>
        <v>0</v>
      </c>
      <c r="BA28" s="101">
        <v>0</v>
      </c>
      <c r="BB28" s="101">
        <v>0</v>
      </c>
      <c r="BC28" s="101">
        <v>0</v>
      </c>
      <c r="BD28" s="79"/>
      <c r="BE28" s="79"/>
      <c r="BF28" s="79"/>
    </row>
    <row r="29" spans="1:58" ht="12" customHeight="1">
      <c r="A29" s="111" t="s">
        <v>91</v>
      </c>
      <c r="B29" s="112" t="s">
        <v>287</v>
      </c>
      <c r="C29" s="111" t="s">
        <v>310</v>
      </c>
      <c r="D29" s="101">
        <f t="shared" si="2"/>
        <v>4626</v>
      </c>
      <c r="E29" s="101">
        <f t="shared" si="3"/>
        <v>0</v>
      </c>
      <c r="F29" s="101">
        <v>0</v>
      </c>
      <c r="G29" s="101">
        <v>0</v>
      </c>
      <c r="H29" s="101">
        <f t="shared" si="4"/>
        <v>0</v>
      </c>
      <c r="I29" s="101">
        <v>0</v>
      </c>
      <c r="J29" s="101">
        <v>0</v>
      </c>
      <c r="K29" s="101">
        <f t="shared" si="5"/>
        <v>4626</v>
      </c>
      <c r="L29" s="101">
        <v>3848</v>
      </c>
      <c r="M29" s="101">
        <v>778</v>
      </c>
      <c r="N29" s="101">
        <f t="shared" si="6"/>
        <v>4626</v>
      </c>
      <c r="O29" s="101">
        <f t="shared" si="7"/>
        <v>3848</v>
      </c>
      <c r="P29" s="101">
        <v>3848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 t="shared" si="8"/>
        <v>778</v>
      </c>
      <c r="W29" s="101">
        <v>778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 t="shared" si="9"/>
        <v>0</v>
      </c>
      <c r="AD29" s="101">
        <v>0</v>
      </c>
      <c r="AE29" s="101">
        <v>0</v>
      </c>
      <c r="AF29" s="101">
        <f t="shared" si="10"/>
        <v>185</v>
      </c>
      <c r="AG29" s="101">
        <v>185</v>
      </c>
      <c r="AH29" s="101">
        <v>0</v>
      </c>
      <c r="AI29" s="101">
        <v>0</v>
      </c>
      <c r="AJ29" s="101">
        <f t="shared" si="11"/>
        <v>185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185</v>
      </c>
      <c r="AT29" s="101">
        <f t="shared" si="12"/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 t="shared" si="13"/>
        <v>0</v>
      </c>
      <c r="BA29" s="101">
        <v>0</v>
      </c>
      <c r="BB29" s="101">
        <v>0</v>
      </c>
      <c r="BC29" s="101">
        <v>0</v>
      </c>
      <c r="BD29" s="79"/>
      <c r="BE29" s="79"/>
      <c r="BF29" s="79"/>
    </row>
    <row r="30" spans="1:58" ht="12" customHeight="1">
      <c r="A30" s="111" t="s">
        <v>91</v>
      </c>
      <c r="B30" s="112" t="s">
        <v>288</v>
      </c>
      <c r="C30" s="111" t="s">
        <v>311</v>
      </c>
      <c r="D30" s="101">
        <f t="shared" si="2"/>
        <v>22265</v>
      </c>
      <c r="E30" s="101">
        <f t="shared" si="3"/>
        <v>0</v>
      </c>
      <c r="F30" s="101">
        <v>0</v>
      </c>
      <c r="G30" s="101">
        <v>0</v>
      </c>
      <c r="H30" s="101">
        <f t="shared" si="4"/>
        <v>0</v>
      </c>
      <c r="I30" s="101">
        <v>0</v>
      </c>
      <c r="J30" s="101">
        <v>0</v>
      </c>
      <c r="K30" s="101">
        <f t="shared" si="5"/>
        <v>22265</v>
      </c>
      <c r="L30" s="101">
        <v>18364</v>
      </c>
      <c r="M30" s="101">
        <v>3901</v>
      </c>
      <c r="N30" s="101">
        <f t="shared" si="6"/>
        <v>23192</v>
      </c>
      <c r="O30" s="101">
        <f t="shared" si="7"/>
        <v>18364</v>
      </c>
      <c r="P30" s="101">
        <v>18364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 t="shared" si="8"/>
        <v>3901</v>
      </c>
      <c r="W30" s="101">
        <v>3901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 t="shared" si="9"/>
        <v>927</v>
      </c>
      <c r="AD30" s="101">
        <v>927</v>
      </c>
      <c r="AE30" s="101">
        <v>0</v>
      </c>
      <c r="AF30" s="101">
        <f t="shared" si="10"/>
        <v>53</v>
      </c>
      <c r="AG30" s="101">
        <v>53</v>
      </c>
      <c r="AH30" s="101">
        <v>0</v>
      </c>
      <c r="AI30" s="101">
        <v>0</v>
      </c>
      <c r="AJ30" s="101">
        <f t="shared" si="11"/>
        <v>53</v>
      </c>
      <c r="AK30" s="101">
        <v>0</v>
      </c>
      <c r="AL30" s="101">
        <v>0</v>
      </c>
      <c r="AM30" s="101">
        <v>49</v>
      </c>
      <c r="AN30" s="101">
        <v>0</v>
      </c>
      <c r="AO30" s="101">
        <v>0</v>
      </c>
      <c r="AP30" s="101">
        <v>0</v>
      </c>
      <c r="AQ30" s="101">
        <v>0</v>
      </c>
      <c r="AR30" s="101">
        <v>4</v>
      </c>
      <c r="AS30" s="101">
        <v>0</v>
      </c>
      <c r="AT30" s="101">
        <f t="shared" si="12"/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 t="shared" si="13"/>
        <v>121</v>
      </c>
      <c r="BA30" s="101">
        <v>121</v>
      </c>
      <c r="BB30" s="101">
        <v>0</v>
      </c>
      <c r="BC30" s="101">
        <v>0</v>
      </c>
      <c r="BD30" s="79"/>
      <c r="BE30" s="79"/>
      <c r="BF30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316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42</v>
      </c>
      <c r="M2" s="19" t="str">
        <f>IF(L2&lt;&gt;"",VLOOKUP(L2,$AI$6:$AJ$52,2,FALSE),"-")</f>
        <v>長崎県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455327</v>
      </c>
      <c r="F7" s="164" t="s">
        <v>45</v>
      </c>
      <c r="G7" s="23" t="s">
        <v>46</v>
      </c>
      <c r="H7" s="37">
        <f aca="true" t="shared" si="0" ref="H7:H12">AD14</f>
        <v>481619</v>
      </c>
      <c r="I7" s="37">
        <f aca="true" t="shared" si="1" ref="I7:I12">AD24</f>
        <v>177886</v>
      </c>
      <c r="J7" s="37">
        <f aca="true" t="shared" si="2" ref="J7:J12">SUM(H7:I7)</f>
        <v>659505</v>
      </c>
      <c r="K7" s="38">
        <f aca="true" t="shared" si="3" ref="K7:K12">IF(J$13&gt;0,J7/J$13,0)</f>
        <v>0.9996589513892047</v>
      </c>
      <c r="L7" s="39">
        <f>AD34</f>
        <v>10075</v>
      </c>
      <c r="M7" s="40">
        <f>AD37</f>
        <v>1539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455327</v>
      </c>
      <c r="AF7" s="28" t="str">
        <f>'水洗化人口等'!B7</f>
        <v>42000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2009</v>
      </c>
      <c r="F8" s="165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2009</v>
      </c>
      <c r="AF8" s="28" t="str">
        <f>'水洗化人口等'!B8</f>
        <v>42201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457336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732720</v>
      </c>
      <c r="AF9" s="28" t="str">
        <f>'水洗化人口等'!B9</f>
        <v>42202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732720</v>
      </c>
      <c r="F10" s="165"/>
      <c r="G10" s="23" t="s">
        <v>53</v>
      </c>
      <c r="H10" s="37">
        <f t="shared" si="0"/>
        <v>63</v>
      </c>
      <c r="I10" s="37">
        <f t="shared" si="1"/>
        <v>0</v>
      </c>
      <c r="J10" s="37">
        <f t="shared" si="2"/>
        <v>63</v>
      </c>
      <c r="K10" s="38">
        <f t="shared" si="3"/>
        <v>9.54936110226911E-05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14809</v>
      </c>
      <c r="AF10" s="28" t="str">
        <f>'水洗化人口等'!B10</f>
        <v>42203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14809</v>
      </c>
      <c r="F11" s="165"/>
      <c r="G11" s="23" t="s">
        <v>56</v>
      </c>
      <c r="H11" s="37">
        <f t="shared" si="0"/>
        <v>117</v>
      </c>
      <c r="I11" s="37">
        <f t="shared" si="1"/>
        <v>45</v>
      </c>
      <c r="J11" s="37">
        <f t="shared" si="2"/>
        <v>162</v>
      </c>
      <c r="K11" s="38">
        <f t="shared" si="3"/>
        <v>0.00024555499977263424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262050</v>
      </c>
      <c r="AF11" s="28" t="str">
        <f>'水洗化人口等'!B11</f>
        <v>42204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262050</v>
      </c>
      <c r="F12" s="165"/>
      <c r="G12" s="23" t="s">
        <v>57</v>
      </c>
      <c r="H12" s="37">
        <f t="shared" si="0"/>
        <v>0</v>
      </c>
      <c r="I12" s="37">
        <f t="shared" si="1"/>
        <v>0</v>
      </c>
      <c r="J12" s="37">
        <f t="shared" si="2"/>
        <v>0</v>
      </c>
      <c r="K12" s="38">
        <f t="shared" si="3"/>
        <v>0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203009</v>
      </c>
      <c r="AF12" s="28" t="str">
        <f>'水洗化人口等'!B12</f>
        <v>42205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1009579</v>
      </c>
      <c r="F13" s="166"/>
      <c r="G13" s="23" t="s">
        <v>49</v>
      </c>
      <c r="H13" s="37">
        <f>SUM(H7:H12)</f>
        <v>481799</v>
      </c>
      <c r="I13" s="37">
        <f>SUM(I7:I12)</f>
        <v>177931</v>
      </c>
      <c r="J13" s="37">
        <f>SUM(J7:J12)</f>
        <v>659730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7811</v>
      </c>
      <c r="AF13" s="28" t="str">
        <f>'水洗化人口等'!B13</f>
        <v>42207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1466915</v>
      </c>
      <c r="F14" s="167" t="s">
        <v>59</v>
      </c>
      <c r="G14" s="168"/>
      <c r="H14" s="37">
        <f>AD20</f>
        <v>1991</v>
      </c>
      <c r="I14" s="37">
        <f>AD30</f>
        <v>0</v>
      </c>
      <c r="J14" s="37">
        <f>SUM(H14:I14)</f>
        <v>1991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481619</v>
      </c>
      <c r="AF14" s="28" t="str">
        <f>'水洗化人口等'!B14</f>
        <v>42208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7811</v>
      </c>
      <c r="F15" s="156" t="s">
        <v>4</v>
      </c>
      <c r="G15" s="157"/>
      <c r="H15" s="47">
        <f>SUM(H13:H14)</f>
        <v>483790</v>
      </c>
      <c r="I15" s="47">
        <f>SUM(I13:I14)</f>
        <v>177931</v>
      </c>
      <c r="J15" s="47">
        <f>SUM(J13:J14)</f>
        <v>661721</v>
      </c>
      <c r="K15" s="48" t="s">
        <v>152</v>
      </c>
      <c r="L15" s="49">
        <f>SUM(L7:L9)</f>
        <v>10075</v>
      </c>
      <c r="M15" s="50">
        <f>SUM(M7:M9)</f>
        <v>1539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42209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42210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203009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63</v>
      </c>
      <c r="AF17" s="28" t="str">
        <f>'水洗化人口等'!B17</f>
        <v>42211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117</v>
      </c>
      <c r="AF18" s="28" t="str">
        <f>'水洗化人口等'!B18</f>
        <v>42212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0.6882327878575105</v>
      </c>
      <c r="F19" s="167" t="s">
        <v>65</v>
      </c>
      <c r="G19" s="168"/>
      <c r="H19" s="37">
        <f>AD21</f>
        <v>49553</v>
      </c>
      <c r="I19" s="37">
        <f>AD31</f>
        <v>15122</v>
      </c>
      <c r="J19" s="41">
        <f>SUM(H19:I19)</f>
        <v>64675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42213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0.31176721214248954</v>
      </c>
      <c r="F20" s="167" t="s">
        <v>67</v>
      </c>
      <c r="G20" s="168"/>
      <c r="H20" s="37">
        <f>AD22</f>
        <v>4997</v>
      </c>
      <c r="I20" s="37">
        <f>AD32</f>
        <v>0</v>
      </c>
      <c r="J20" s="41">
        <f>SUM(H20:I20)</f>
        <v>4997</v>
      </c>
      <c r="AA20" s="20" t="s">
        <v>59</v>
      </c>
      <c r="AB20" s="81" t="s">
        <v>83</v>
      </c>
      <c r="AC20" s="81" t="s">
        <v>158</v>
      </c>
      <c r="AD20" s="28">
        <f ca="1" t="shared" si="4"/>
        <v>1991</v>
      </c>
      <c r="AF20" s="28" t="str">
        <f>'水洗化人口等'!B20</f>
        <v>42214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0.49949724421660424</v>
      </c>
      <c r="F21" s="167" t="s">
        <v>69</v>
      </c>
      <c r="G21" s="168"/>
      <c r="H21" s="37">
        <f>AD23</f>
        <v>427705</v>
      </c>
      <c r="I21" s="37">
        <f>AD33</f>
        <v>162822</v>
      </c>
      <c r="J21" s="41">
        <f>SUM(H21:I21)</f>
        <v>590527</v>
      </c>
      <c r="AA21" s="20" t="s">
        <v>65</v>
      </c>
      <c r="AB21" s="81" t="s">
        <v>83</v>
      </c>
      <c r="AC21" s="81" t="s">
        <v>159</v>
      </c>
      <c r="AD21" s="28">
        <f ca="1" t="shared" si="4"/>
        <v>49553</v>
      </c>
      <c r="AF21" s="28" t="str">
        <f>'水洗化人口等'!B21</f>
        <v>42307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0.17864020751031928</v>
      </c>
      <c r="F22" s="156" t="s">
        <v>4</v>
      </c>
      <c r="G22" s="157"/>
      <c r="H22" s="47">
        <f>SUM(H19:H21)</f>
        <v>482255</v>
      </c>
      <c r="I22" s="47">
        <f>SUM(I19:I21)</f>
        <v>177944</v>
      </c>
      <c r="J22" s="52">
        <f>SUM(J19:J21)</f>
        <v>660199</v>
      </c>
      <c r="AA22" s="20" t="s">
        <v>67</v>
      </c>
      <c r="AB22" s="81" t="s">
        <v>83</v>
      </c>
      <c r="AC22" s="81" t="s">
        <v>160</v>
      </c>
      <c r="AD22" s="28">
        <f ca="1" t="shared" si="4"/>
        <v>4997</v>
      </c>
      <c r="AF22" s="28" t="str">
        <f>'水洗化人口等'!B22</f>
        <v>42308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0.138391795025615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427705</v>
      </c>
      <c r="AF23" s="28" t="str">
        <f>'水洗化人口等'!B23</f>
        <v>42321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0.9956071684713209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177886</v>
      </c>
      <c r="AF24" s="28" t="str">
        <f>'水洗化人口等'!B24</f>
        <v>42322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0.004392831528679133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0</v>
      </c>
      <c r="AF25" s="28" t="str">
        <f>'水洗化人口等'!B25</f>
        <v>42323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42383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409</v>
      </c>
      <c r="J27" s="55">
        <f>AD49</f>
        <v>126</v>
      </c>
      <c r="AA27" s="20" t="s">
        <v>53</v>
      </c>
      <c r="AB27" s="81" t="s">
        <v>83</v>
      </c>
      <c r="AC27" s="81" t="s">
        <v>165</v>
      </c>
      <c r="AD27" s="28">
        <f ca="1" t="shared" si="4"/>
        <v>0</v>
      </c>
      <c r="AF27" s="28" t="str">
        <f>'水洗化人口等'!B27</f>
        <v>42388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296</v>
      </c>
      <c r="J28" s="55">
        <f>AD50</f>
        <v>332</v>
      </c>
      <c r="AA28" s="20" t="s">
        <v>56</v>
      </c>
      <c r="AB28" s="81" t="s">
        <v>83</v>
      </c>
      <c r="AC28" s="81" t="s">
        <v>166</v>
      </c>
      <c r="AD28" s="28">
        <f ca="1" t="shared" si="4"/>
        <v>45</v>
      </c>
      <c r="AF28" s="28" t="str">
        <f>'水洗化人口等'!B28</f>
        <v>42389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5103</v>
      </c>
      <c r="J29" s="55">
        <f>AD51</f>
        <v>11</v>
      </c>
      <c r="AA29" s="20" t="s">
        <v>57</v>
      </c>
      <c r="AB29" s="81" t="s">
        <v>83</v>
      </c>
      <c r="AC29" s="81" t="s">
        <v>167</v>
      </c>
      <c r="AD29" s="28">
        <f ca="1" t="shared" si="4"/>
        <v>0</v>
      </c>
      <c r="AF29" s="28" t="str">
        <f>'水洗化人口等'!B29</f>
        <v>42391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1598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0</v>
      </c>
      <c r="AF30" s="28" t="str">
        <f>'水洗化人口等'!B30</f>
        <v>42411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15122</v>
      </c>
      <c r="AF31" s="28">
        <f>'水洗化人口等'!B31</f>
        <v>0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0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0</v>
      </c>
      <c r="AF32" s="28">
        <f>'水洗化人口等'!B32</f>
        <v>0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1133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162822</v>
      </c>
      <c r="AF33" s="28">
        <f>'水洗化人口等'!B33</f>
        <v>0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97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10075</v>
      </c>
      <c r="AF34" s="28">
        <f>'水洗化人口等'!B34</f>
        <v>0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1686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>
        <f>'水洗化人口等'!B35</f>
        <v>0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10322</v>
      </c>
      <c r="J36" s="57">
        <f>SUM(J27:J31)</f>
        <v>469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>
        <f>'水洗化人口等'!B36</f>
        <v>0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1539</v>
      </c>
      <c r="AF37" s="28">
        <f>'水洗化人口等'!B37</f>
        <v>0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>
        <f>'水洗化人口等'!B38</f>
        <v>0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>
        <f>'水洗化人口等'!B39</f>
        <v>0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409</v>
      </c>
      <c r="AF40" s="28">
        <f>'水洗化人口等'!B40</f>
        <v>0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296</v>
      </c>
      <c r="AF41" s="28">
        <f>'水洗化人口等'!B41</f>
        <v>0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5103</v>
      </c>
      <c r="AF42" s="28">
        <f>'水洗化人口等'!B42</f>
        <v>0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1598</v>
      </c>
      <c r="AF43" s="28">
        <f>'水洗化人口等'!B43</f>
        <v>0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>
        <f>'水洗化人口等'!B44</f>
        <v>0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0</v>
      </c>
      <c r="AF45" s="28">
        <f>'水洗化人口等'!B45</f>
        <v>0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1133</v>
      </c>
      <c r="AF46" s="28">
        <f>'水洗化人口等'!B46</f>
        <v>0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97</v>
      </c>
      <c r="AF47" s="28">
        <f>'水洗化人口等'!B47</f>
        <v>0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1686</v>
      </c>
      <c r="AF48" s="28">
        <f>'水洗化人口等'!B48</f>
        <v>0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126</v>
      </c>
      <c r="AF49" s="28">
        <f>'水洗化人口等'!B49</f>
        <v>0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332</v>
      </c>
      <c r="AF50" s="28">
        <f>'水洗化人口等'!B50</f>
        <v>0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11</v>
      </c>
      <c r="AF51" s="28">
        <f>'水洗化人口等'!B51</f>
        <v>0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>
        <f>'水洗化人口等'!B52</f>
        <v>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>
        <f>'水洗化人口等'!B53</f>
        <v>0</v>
      </c>
      <c r="AG53" s="19">
        <v>53</v>
      </c>
    </row>
    <row r="54" spans="32:33" ht="13.5">
      <c r="AF54" s="28">
        <f>'水洗化人口等'!B54</f>
        <v>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2010-04-10T02:35:55Z</dcterms:modified>
  <cp:category/>
  <cp:version/>
  <cp:contentType/>
  <cp:contentStatus/>
</cp:coreProperties>
</file>