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<sst xmlns="http://schemas.openxmlformats.org/spreadsheetml/2006/main" count="623" uniqueCount="305">
  <si>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</si>
  <si>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</si>
  <si>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</si>
  <si>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</si>
  <si>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</si>
  <si>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</si>
  <si>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</si>
  <si>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</si>
  <si>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</si>
  <si>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</si>
  <si>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</si>
  <si>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</si>
  <si>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</si>
  <si>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</si>
  <si>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</si>
  <si>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</si>
  <si>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</si>
  <si>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</si>
  <si>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</si>
  <si>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</si>
  <si>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</si>
  <si>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</si>
  <si>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</si>
  <si>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</si>
  <si>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</si>
  <si>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</si>
  <si>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</si>
  <si>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</si>
  <si>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</si>
  <si>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</si>
  <si>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</si>
  <si>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</si>
  <si>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</si>
  <si>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</si>
  <si>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</si>
  <si>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</si>
  <si>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</si>
  <si>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</si>
  <si>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</si>
  <si>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</si>
  <si>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</si>
  <si>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</si>
  <si>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</si>
  <si>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</si>
  <si>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</si>
  <si>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</si>
  <si>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</si>
  <si>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</si>
  <si>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</si>
  <si>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</si>
  <si>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</si>
  <si>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</si>
  <si>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</si>
  <si>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</si>
  <si>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</si>
  <si>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</si>
  <si>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</si>
  <si>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</si>
  <si>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</si>
  <si>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</si>
  <si>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</si>
  <si>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</si>
  <si>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</si>
  <si>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</si>
  <si>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</si>
  <si>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</si>
  <si>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</si>
  <si>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</si>
  <si>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</si>
  <si>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</si>
  <si>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</si>
  <si>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</si>
  <si>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</si>
  <si>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</si>
  <si>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</si>
  <si>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</si>
  <si>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</si>
  <si>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</si>
  <si>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</si>
  <si>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</si>
  <si>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</si>
  <si>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</si>
  <si>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</si>
  <si>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</si>
  <si>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</si>
  <si>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</si>
  <si>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</si>
  <si>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</si>
  <si>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</si>
  <si>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</si>
  <si>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</si>
  <si>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</si>
  <si>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</si>
  <si>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</si>
  <si>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</si>
  <si>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</si>
  <si>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</si>
  <si>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</si>
  <si>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</si>
  <si>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</si>
  <si>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</si>
  <si>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</si>
  <si>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</si>
  <si>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</si>
  <si>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</si>
  <si>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</si>
  <si>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</si>
  <si>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</si>
  <si>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</si>
  <si>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</si>
  <si>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</si>
  <si>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</si>
  <si>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</si>
  <si>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</si>
  <si>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</si>
  <si>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</si>
  <si>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</si>
  <si>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</si>
  <si>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</si>
  <si>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</si>
  <si>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</si>
  <si>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</si>
  <si>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</si>
  <si>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</si>
  <si>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</si>
  <si>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</si>
  <si>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</si>
  <si>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</si>
  <si>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</si>
  <si>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</si>
  <si>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</si>
  <si>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</si>
  <si>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</si>
  <si>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</si>
  <si>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</si>
  <si>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</si>
  <si>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</si>
  <si>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</si>
  <si>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</si>
  <si>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</si>
  <si>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</si>
  <si>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</si>
  <si>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</si>
  <si>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</si>
  <si>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</si>
  <si>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</si>
  <si>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</si>
  <si>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</si>
  <si>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</si>
  <si>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</si>
  <si>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</si>
  <si>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</si>
  <si>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</si>
  <si>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</si>
  <si>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</si>
  <si>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</si>
  <si>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</si>
  <si>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</si>
  <si>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</si>
  <si>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</si>
  <si>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</si>
  <si>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</si>
  <si>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</si>
  <si>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</si>
  <si>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</si>
  <si>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</si>
  <si>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</si>
  <si>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</si>
  <si>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</si>
  <si>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</si>
  <si>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</si>
  <si>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</si>
  <si>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</si>
  <si>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</si>
  <si>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</si>
  <si>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</si>
  <si>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</si>
  <si>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</si>
  <si>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</si>
  <si>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</si>
  <si>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</si>
  <si>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</si>
  <si>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</si>
  <si>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</si>
  <si>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</si>
  <si>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</si>
  <si>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</si>
  <si>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</si>
  <si>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</si>
  <si>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</si>
  <si>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</si>
  <si>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</si>
  <si>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</si>
  <si>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</si>
  <si>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</si>
  <si>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</si>
  <si>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</si>
  <si>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</si>
  <si>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</si>
  <si>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</si>
  <si>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</si>
  <si>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</si>
  <si>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</si>
  <si>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</si>
  <si>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</si>
  <si>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</si>
  <si>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</si>
  <si>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</si>
  <si>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</si>
  <si>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</si>
  <si>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</si>
  <si>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</si>
  <si>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</si>
  <si>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</si>
  <si>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</si>
  <si>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</si>
  <si>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</si>
  <si>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</si>
  <si>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</si>
  <si>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</si>
  <si>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</si>
  <si>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</si>
  <si>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</si>
  <si>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</si>
  <si>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</si>
  <si>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</si>
  <si>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</si>
  <si>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</si>
  <si>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</si>
  <si>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</si>
  <si>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</si>
  <si>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</si>
  <si>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</si>
  <si>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</si>
  <si>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</si>
  <si>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</si>
  <si>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</si>
  <si>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</si>
  <si>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</si>
  <si>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</si>
  <si>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</si>
  <si>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</si>
  <si>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</si>
  <si>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</si>
  <si>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</si>
  <si>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</si>
  <si>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</si>
  <si>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</si>
  <si>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</si>
  <si>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</si>
  <si>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</si>
  <si>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</si>
  <si>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</si>
  <si>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</si>
  <si>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</si>
  <si>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</si>
  <si>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</si>
  <si>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</si>
  <si>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</si>
  <si>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</si>
  <si>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</si>
  <si>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</si>
  <si>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</si>
  <si>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</si>
  <si>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</si>
  <si>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</si>
  <si>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</si>
  <si>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</si>
  <si>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</si>
  <si>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</si>
  <si>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</si>
  <si>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</si>
  <si>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</si>
  <si>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</si>
  <si>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</si>
  <si>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</si>
  <si>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</si>
  <si>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</si>
  <si>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</si>
  <si>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</si>
  <si>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</si>
  <si>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</si>
  <si>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</si>
  <si>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</si>
  <si>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</si>
  <si>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</si>
  <si>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</si>
  <si>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</si>
  <si>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</si>
  <si>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</si>
  <si>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</si>
  <si>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</si>
  <si>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</si>
  <si>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</si>
  <si>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</si>
  <si>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</si>
  <si>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</si>
  <si>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</si>
  <si>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</si>
  <si>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</si>
  <si>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○</t>
  </si>
  <si>
    <t>37000</t>
  </si>
  <si>
    <t>合計</t>
  </si>
  <si>
    <t>香川県</t>
  </si>
  <si>
    <t>37000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</si>
</sst>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303</v>
      </c>
      <c r="B7" s="100" t="s">
        <v>301</v>
      </c>
      <c r="C7" s="99" t="s">
        <v>302</v>
      </c>
      <c r="D7" s="101">
        <f>SUM(D8:D24)</f>
        <v>1019417</v>
      </c>
      <c r="E7" s="101">
        <f>SUM(E8:E24)</f>
        <v>179516</v>
      </c>
      <c r="F7" s="102">
        <f>IF(D7&gt;0,E7/D7*100,0)</f>
        <v>17.60967297975215</v>
      </c>
      <c r="G7" s="101">
        <f>SUM(G8:G24)</f>
        <v>176706</v>
      </c>
      <c r="H7" s="101">
        <f>SUM(H8:H24)</f>
        <v>2810</v>
      </c>
      <c r="I7" s="101">
        <f>SUM(I8:I24)</f>
        <v>839901</v>
      </c>
      <c r="J7" s="102">
        <f>IF($D7&gt;0,I7/$D7*100,0)</f>
        <v>82.39032702024784</v>
      </c>
      <c r="K7" s="101">
        <f>SUM(K8:K24)</f>
        <v>354419</v>
      </c>
      <c r="L7" s="102">
        <f>IF($D7&gt;0,K7/$D7*100,0)</f>
        <v>34.766832414997985</v>
      </c>
      <c r="M7" s="101">
        <f>SUM(M8:M24)</f>
        <v>466</v>
      </c>
      <c r="N7" s="102">
        <f>IF($D7&gt;0,M7/$D7*100,0)</f>
        <v>0.04571240228483535</v>
      </c>
      <c r="O7" s="101">
        <f>SUM(O8:O24)</f>
        <v>485016</v>
      </c>
      <c r="P7" s="101">
        <f>SUM(P8:P24)</f>
        <v>244269</v>
      </c>
      <c r="Q7" s="102">
        <f>IF($D7&gt;0,O7/$D7*100,0)</f>
        <v>47.57778220296503</v>
      </c>
      <c r="R7" s="101">
        <f>SUM(R8:R24)</f>
        <v>8862</v>
      </c>
      <c r="S7" s="101">
        <f aca="true" t="shared" si="0" ref="S7:Z7">COUNTIF(S8:S24,"○")</f>
        <v>17</v>
      </c>
      <c r="T7" s="101">
        <f t="shared" si="0"/>
        <v>0</v>
      </c>
      <c r="U7" s="101">
        <f t="shared" si="0"/>
        <v>0</v>
      </c>
      <c r="V7" s="101">
        <f t="shared" si="0"/>
        <v>0</v>
      </c>
      <c r="W7" s="101">
        <f t="shared" si="0"/>
        <v>13</v>
      </c>
      <c r="X7" s="101">
        <f t="shared" si="0"/>
        <v>0</v>
      </c>
      <c r="Y7" s="101">
        <f t="shared" si="0"/>
        <v>0</v>
      </c>
      <c r="Z7" s="101">
        <f t="shared" si="0"/>
        <v>4</v>
      </c>
    </row>
    <row r="8" spans="1:58" ht="12" customHeight="1">
      <c r="A8" s="103" t="s">
        <v>96</v>
      </c>
      <c r="B8" s="104" t="s">
        <v>266</v>
      </c>
      <c r="C8" s="103" t="s">
        <v>283</v>
      </c>
      <c r="D8" s="101">
        <f>+SUM(E8,+I8)</f>
        <v>423450</v>
      </c>
      <c r="E8" s="101">
        <f>+SUM(G8,+H8)</f>
        <v>43375</v>
      </c>
      <c r="F8" s="102">
        <f>IF(D8&gt;0,E8/D8*100,0)</f>
        <v>10.243240051954187</v>
      </c>
      <c r="G8" s="101">
        <v>43325</v>
      </c>
      <c r="H8" s="101">
        <v>50</v>
      </c>
      <c r="I8" s="101">
        <f>+SUM(K8,+M8,+O8)</f>
        <v>380075</v>
      </c>
      <c r="J8" s="102">
        <f>IF($D8&gt;0,I8/$D8*100,0)</f>
        <v>89.75675994804581</v>
      </c>
      <c r="K8" s="101">
        <v>218757</v>
      </c>
      <c r="L8" s="102">
        <f>IF($D8&gt;0,K8/$D8*100,0)</f>
        <v>51.66064470421537</v>
      </c>
      <c r="M8" s="101">
        <v>107</v>
      </c>
      <c r="N8" s="102">
        <f>IF($D8&gt;0,M8/$D8*100,0)</f>
        <v>0.025268626756405715</v>
      </c>
      <c r="O8" s="101">
        <v>161211</v>
      </c>
      <c r="P8" s="101">
        <v>88804</v>
      </c>
      <c r="Q8" s="102">
        <f>IF($D8&gt;0,O8/$D8*100,0)</f>
        <v>38.07084661707403</v>
      </c>
      <c r="R8" s="101">
        <v>3175</v>
      </c>
      <c r="S8" s="101" t="s">
        <v>300</v>
      </c>
      <c r="T8" s="101"/>
      <c r="U8" s="101"/>
      <c r="V8" s="101"/>
      <c r="W8" s="105" t="s">
        <v>300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96</v>
      </c>
      <c r="B9" s="104" t="s">
        <v>267</v>
      </c>
      <c r="C9" s="103" t="s">
        <v>284</v>
      </c>
      <c r="D9" s="101">
        <f aca="true" t="shared" si="1" ref="D9:D24">+SUM(E9,+I9)</f>
        <v>111926</v>
      </c>
      <c r="E9" s="101">
        <f aca="true" t="shared" si="2" ref="E9:E24">+SUM(G9,+H9)</f>
        <v>13042</v>
      </c>
      <c r="F9" s="102">
        <f aca="true" t="shared" si="3" ref="F9:F24">IF(D9&gt;0,E9/D9*100,0)</f>
        <v>11.652341725783106</v>
      </c>
      <c r="G9" s="101">
        <v>12751</v>
      </c>
      <c r="H9" s="101">
        <v>291</v>
      </c>
      <c r="I9" s="101">
        <f aca="true" t="shared" si="4" ref="I9:I24">+SUM(K9,+M9,+O9)</f>
        <v>98884</v>
      </c>
      <c r="J9" s="102">
        <f aca="true" t="shared" si="5" ref="J9:J24">IF($D9&gt;0,I9/$D9*100,0)</f>
        <v>88.34765827421688</v>
      </c>
      <c r="K9" s="101">
        <v>46227</v>
      </c>
      <c r="L9" s="102">
        <f aca="true" t="shared" si="6" ref="L9:L24">IF($D9&gt;0,K9/$D9*100,0)</f>
        <v>41.30139556492683</v>
      </c>
      <c r="M9" s="101">
        <v>0</v>
      </c>
      <c r="N9" s="102">
        <f aca="true" t="shared" si="7" ref="N9:N24">IF($D9&gt;0,M9/$D9*100,0)</f>
        <v>0</v>
      </c>
      <c r="O9" s="101">
        <v>52657</v>
      </c>
      <c r="P9" s="101">
        <v>24594</v>
      </c>
      <c r="Q9" s="102">
        <f aca="true" t="shared" si="8" ref="Q9:Q24">IF($D9&gt;0,O9/$D9*100,0)</f>
        <v>47.04626270929006</v>
      </c>
      <c r="R9" s="101">
        <v>1496</v>
      </c>
      <c r="S9" s="101" t="s">
        <v>300</v>
      </c>
      <c r="T9" s="101"/>
      <c r="U9" s="101"/>
      <c r="V9" s="101"/>
      <c r="W9" s="105" t="s">
        <v>300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96</v>
      </c>
      <c r="B10" s="104" t="s">
        <v>268</v>
      </c>
      <c r="C10" s="103" t="s">
        <v>285</v>
      </c>
      <c r="D10" s="101">
        <f t="shared" si="1"/>
        <v>57850</v>
      </c>
      <c r="E10" s="101">
        <f t="shared" si="2"/>
        <v>20209</v>
      </c>
      <c r="F10" s="102">
        <f t="shared" si="3"/>
        <v>34.93344857389801</v>
      </c>
      <c r="G10" s="101">
        <v>20200</v>
      </c>
      <c r="H10" s="101">
        <v>9</v>
      </c>
      <c r="I10" s="101">
        <f t="shared" si="4"/>
        <v>37641</v>
      </c>
      <c r="J10" s="102">
        <f t="shared" si="5"/>
        <v>65.066551426102</v>
      </c>
      <c r="K10" s="101">
        <v>8228</v>
      </c>
      <c r="L10" s="102">
        <f t="shared" si="6"/>
        <v>14.222990492653414</v>
      </c>
      <c r="M10" s="101">
        <v>0</v>
      </c>
      <c r="N10" s="102">
        <f t="shared" si="7"/>
        <v>0</v>
      </c>
      <c r="O10" s="101">
        <v>29413</v>
      </c>
      <c r="P10" s="101">
        <v>11514</v>
      </c>
      <c r="Q10" s="102">
        <f t="shared" si="8"/>
        <v>50.84356093344857</v>
      </c>
      <c r="R10" s="101">
        <v>362</v>
      </c>
      <c r="S10" s="101" t="s">
        <v>300</v>
      </c>
      <c r="T10" s="101"/>
      <c r="U10" s="101"/>
      <c r="V10" s="101"/>
      <c r="W10" s="105"/>
      <c r="X10" s="105"/>
      <c r="Y10" s="105"/>
      <c r="Z10" s="105" t="s">
        <v>300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96</v>
      </c>
      <c r="B11" s="104" t="s">
        <v>269</v>
      </c>
      <c r="C11" s="103" t="s">
        <v>286</v>
      </c>
      <c r="D11" s="101">
        <f t="shared" si="1"/>
        <v>34504</v>
      </c>
      <c r="E11" s="101">
        <f t="shared" si="2"/>
        <v>8777</v>
      </c>
      <c r="F11" s="102">
        <f t="shared" si="3"/>
        <v>25.437630419661488</v>
      </c>
      <c r="G11" s="101">
        <v>8620</v>
      </c>
      <c r="H11" s="101">
        <v>157</v>
      </c>
      <c r="I11" s="101">
        <f t="shared" si="4"/>
        <v>25727</v>
      </c>
      <c r="J11" s="102">
        <f t="shared" si="5"/>
        <v>74.56236958033851</v>
      </c>
      <c r="K11" s="101">
        <v>16210</v>
      </c>
      <c r="L11" s="102">
        <f t="shared" si="6"/>
        <v>46.98006028286576</v>
      </c>
      <c r="M11" s="101">
        <v>359</v>
      </c>
      <c r="N11" s="102">
        <f t="shared" si="7"/>
        <v>1.0404590772084397</v>
      </c>
      <c r="O11" s="101">
        <v>9158</v>
      </c>
      <c r="P11" s="101">
        <v>6150</v>
      </c>
      <c r="Q11" s="102">
        <f t="shared" si="8"/>
        <v>26.54185022026432</v>
      </c>
      <c r="R11" s="101">
        <v>436</v>
      </c>
      <c r="S11" s="101" t="s">
        <v>300</v>
      </c>
      <c r="T11" s="101"/>
      <c r="U11" s="101"/>
      <c r="V11" s="101"/>
      <c r="W11" s="105" t="s">
        <v>300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96</v>
      </c>
      <c r="B12" s="104" t="s">
        <v>270</v>
      </c>
      <c r="C12" s="103" t="s">
        <v>287</v>
      </c>
      <c r="D12" s="101">
        <f t="shared" si="1"/>
        <v>64834</v>
      </c>
      <c r="E12" s="101">
        <f t="shared" si="2"/>
        <v>19221</v>
      </c>
      <c r="F12" s="102">
        <f t="shared" si="3"/>
        <v>29.64648178424901</v>
      </c>
      <c r="G12" s="101">
        <v>19221</v>
      </c>
      <c r="H12" s="101">
        <v>0</v>
      </c>
      <c r="I12" s="101">
        <f t="shared" si="4"/>
        <v>45613</v>
      </c>
      <c r="J12" s="102">
        <f t="shared" si="5"/>
        <v>70.353518215751</v>
      </c>
      <c r="K12" s="101">
        <v>8762</v>
      </c>
      <c r="L12" s="102">
        <f t="shared" si="6"/>
        <v>13.51451398957337</v>
      </c>
      <c r="M12" s="101">
        <v>0</v>
      </c>
      <c r="N12" s="102">
        <f t="shared" si="7"/>
        <v>0</v>
      </c>
      <c r="O12" s="101">
        <v>36851</v>
      </c>
      <c r="P12" s="101">
        <v>16545</v>
      </c>
      <c r="Q12" s="102">
        <f t="shared" si="8"/>
        <v>56.83900422617762</v>
      </c>
      <c r="R12" s="101">
        <v>487</v>
      </c>
      <c r="S12" s="101" t="s">
        <v>300</v>
      </c>
      <c r="T12" s="101"/>
      <c r="U12" s="101"/>
      <c r="V12" s="101"/>
      <c r="W12" s="105"/>
      <c r="X12" s="105"/>
      <c r="Y12" s="105"/>
      <c r="Z12" s="105" t="s">
        <v>300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96</v>
      </c>
      <c r="B13" s="104" t="s">
        <v>271</v>
      </c>
      <c r="C13" s="103" t="s">
        <v>288</v>
      </c>
      <c r="D13" s="101">
        <f t="shared" si="1"/>
        <v>54748</v>
      </c>
      <c r="E13" s="101">
        <f t="shared" si="2"/>
        <v>4535</v>
      </c>
      <c r="F13" s="102">
        <f t="shared" si="3"/>
        <v>8.283407613063492</v>
      </c>
      <c r="G13" s="101">
        <v>4357</v>
      </c>
      <c r="H13" s="101">
        <v>178</v>
      </c>
      <c r="I13" s="101">
        <f t="shared" si="4"/>
        <v>50213</v>
      </c>
      <c r="J13" s="102">
        <f t="shared" si="5"/>
        <v>91.71659238693651</v>
      </c>
      <c r="K13" s="101">
        <v>18622</v>
      </c>
      <c r="L13" s="102">
        <f t="shared" si="6"/>
        <v>34.01402790969533</v>
      </c>
      <c r="M13" s="101">
        <v>0</v>
      </c>
      <c r="N13" s="102">
        <f t="shared" si="7"/>
        <v>0</v>
      </c>
      <c r="O13" s="101">
        <v>31591</v>
      </c>
      <c r="P13" s="101">
        <v>19768</v>
      </c>
      <c r="Q13" s="102">
        <f t="shared" si="8"/>
        <v>57.70256447724118</v>
      </c>
      <c r="R13" s="101">
        <v>293</v>
      </c>
      <c r="S13" s="101" t="s">
        <v>300</v>
      </c>
      <c r="T13" s="101"/>
      <c r="U13" s="101"/>
      <c r="V13" s="101"/>
      <c r="W13" s="105" t="s">
        <v>300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96</v>
      </c>
      <c r="B14" s="104" t="s">
        <v>272</v>
      </c>
      <c r="C14" s="103" t="s">
        <v>289</v>
      </c>
      <c r="D14" s="101">
        <f t="shared" si="1"/>
        <v>35974</v>
      </c>
      <c r="E14" s="101">
        <f t="shared" si="2"/>
        <v>9055</v>
      </c>
      <c r="F14" s="102">
        <f t="shared" si="3"/>
        <v>25.170956802134874</v>
      </c>
      <c r="G14" s="101">
        <v>9055</v>
      </c>
      <c r="H14" s="101">
        <v>0</v>
      </c>
      <c r="I14" s="101">
        <f t="shared" si="4"/>
        <v>26919</v>
      </c>
      <c r="J14" s="102">
        <f t="shared" si="5"/>
        <v>74.82904319786512</v>
      </c>
      <c r="K14" s="101">
        <v>504</v>
      </c>
      <c r="L14" s="102">
        <f t="shared" si="6"/>
        <v>1.4010118418858064</v>
      </c>
      <c r="M14" s="101">
        <v>0</v>
      </c>
      <c r="N14" s="102">
        <f t="shared" si="7"/>
        <v>0</v>
      </c>
      <c r="O14" s="101">
        <v>26415</v>
      </c>
      <c r="P14" s="101">
        <v>12785</v>
      </c>
      <c r="Q14" s="102">
        <f t="shared" si="8"/>
        <v>73.42803135597931</v>
      </c>
      <c r="R14" s="101">
        <v>222</v>
      </c>
      <c r="S14" s="101" t="s">
        <v>300</v>
      </c>
      <c r="T14" s="101"/>
      <c r="U14" s="101"/>
      <c r="V14" s="101"/>
      <c r="W14" s="105" t="s">
        <v>300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96</v>
      </c>
      <c r="B15" s="104" t="s">
        <v>273</v>
      </c>
      <c r="C15" s="103" t="s">
        <v>290</v>
      </c>
      <c r="D15" s="101">
        <f t="shared" si="1"/>
        <v>71654</v>
      </c>
      <c r="E15" s="101">
        <f t="shared" si="2"/>
        <v>19001</v>
      </c>
      <c r="F15" s="102">
        <f t="shared" si="3"/>
        <v>26.517710106902616</v>
      </c>
      <c r="G15" s="101">
        <v>17967</v>
      </c>
      <c r="H15" s="101">
        <v>1034</v>
      </c>
      <c r="I15" s="101">
        <f t="shared" si="4"/>
        <v>52653</v>
      </c>
      <c r="J15" s="102">
        <f t="shared" si="5"/>
        <v>73.48228989309739</v>
      </c>
      <c r="K15" s="101">
        <v>0</v>
      </c>
      <c r="L15" s="102">
        <f t="shared" si="6"/>
        <v>0</v>
      </c>
      <c r="M15" s="101">
        <v>0</v>
      </c>
      <c r="N15" s="102">
        <f t="shared" si="7"/>
        <v>0</v>
      </c>
      <c r="O15" s="101">
        <v>52653</v>
      </c>
      <c r="P15" s="101">
        <v>24727</v>
      </c>
      <c r="Q15" s="102">
        <f t="shared" si="8"/>
        <v>73.48228989309739</v>
      </c>
      <c r="R15" s="101">
        <v>666</v>
      </c>
      <c r="S15" s="101" t="s">
        <v>300</v>
      </c>
      <c r="T15" s="101"/>
      <c r="U15" s="101"/>
      <c r="V15" s="101"/>
      <c r="W15" s="105" t="s">
        <v>300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96</v>
      </c>
      <c r="B16" s="104" t="s">
        <v>274</v>
      </c>
      <c r="C16" s="103" t="s">
        <v>291</v>
      </c>
      <c r="D16" s="101">
        <f t="shared" si="1"/>
        <v>16448</v>
      </c>
      <c r="E16" s="101">
        <f t="shared" si="2"/>
        <v>7348</v>
      </c>
      <c r="F16" s="102">
        <f t="shared" si="3"/>
        <v>44.67412451361868</v>
      </c>
      <c r="G16" s="101">
        <v>7348</v>
      </c>
      <c r="H16" s="101">
        <v>0</v>
      </c>
      <c r="I16" s="101">
        <f t="shared" si="4"/>
        <v>9100</v>
      </c>
      <c r="J16" s="102">
        <f t="shared" si="5"/>
        <v>55.32587548638133</v>
      </c>
      <c r="K16" s="101">
        <v>0</v>
      </c>
      <c r="L16" s="102">
        <f t="shared" si="6"/>
        <v>0</v>
      </c>
      <c r="M16" s="101">
        <v>0</v>
      </c>
      <c r="N16" s="102">
        <f t="shared" si="7"/>
        <v>0</v>
      </c>
      <c r="O16" s="101">
        <v>9100</v>
      </c>
      <c r="P16" s="101">
        <v>4116</v>
      </c>
      <c r="Q16" s="102">
        <f t="shared" si="8"/>
        <v>55.32587548638133</v>
      </c>
      <c r="R16" s="101">
        <v>80</v>
      </c>
      <c r="S16" s="101" t="s">
        <v>300</v>
      </c>
      <c r="T16" s="101"/>
      <c r="U16" s="101"/>
      <c r="V16" s="101"/>
      <c r="W16" s="105" t="s">
        <v>300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96</v>
      </c>
      <c r="B17" s="104" t="s">
        <v>275</v>
      </c>
      <c r="C17" s="103" t="s">
        <v>292</v>
      </c>
      <c r="D17" s="101">
        <f t="shared" si="1"/>
        <v>17006</v>
      </c>
      <c r="E17" s="101">
        <f t="shared" si="2"/>
        <v>5114</v>
      </c>
      <c r="F17" s="102">
        <f t="shared" si="3"/>
        <v>30.071739386099022</v>
      </c>
      <c r="G17" s="101">
        <v>5114</v>
      </c>
      <c r="H17" s="101">
        <v>0</v>
      </c>
      <c r="I17" s="101">
        <f t="shared" si="4"/>
        <v>11892</v>
      </c>
      <c r="J17" s="102">
        <f t="shared" si="5"/>
        <v>69.92826061390097</v>
      </c>
      <c r="K17" s="101">
        <v>0</v>
      </c>
      <c r="L17" s="102">
        <f t="shared" si="6"/>
        <v>0</v>
      </c>
      <c r="M17" s="101">
        <v>0</v>
      </c>
      <c r="N17" s="102">
        <f t="shared" si="7"/>
        <v>0</v>
      </c>
      <c r="O17" s="101">
        <v>11892</v>
      </c>
      <c r="P17" s="101">
        <v>4895</v>
      </c>
      <c r="Q17" s="102">
        <f t="shared" si="8"/>
        <v>69.92826061390097</v>
      </c>
      <c r="R17" s="101">
        <v>185</v>
      </c>
      <c r="S17" s="101" t="s">
        <v>300</v>
      </c>
      <c r="T17" s="101"/>
      <c r="U17" s="101"/>
      <c r="V17" s="101"/>
      <c r="W17" s="105" t="s">
        <v>300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96</v>
      </c>
      <c r="B18" s="104" t="s">
        <v>276</v>
      </c>
      <c r="C18" s="103" t="s">
        <v>293</v>
      </c>
      <c r="D18" s="101">
        <f t="shared" si="1"/>
        <v>29388</v>
      </c>
      <c r="E18" s="101">
        <f t="shared" si="2"/>
        <v>5779</v>
      </c>
      <c r="F18" s="102">
        <f t="shared" si="3"/>
        <v>19.664488907036887</v>
      </c>
      <c r="G18" s="101">
        <v>4865</v>
      </c>
      <c r="H18" s="101">
        <v>914</v>
      </c>
      <c r="I18" s="101">
        <f t="shared" si="4"/>
        <v>23609</v>
      </c>
      <c r="J18" s="102">
        <f t="shared" si="5"/>
        <v>80.33551109296312</v>
      </c>
      <c r="K18" s="101">
        <v>0</v>
      </c>
      <c r="L18" s="102">
        <f t="shared" si="6"/>
        <v>0</v>
      </c>
      <c r="M18" s="101">
        <v>0</v>
      </c>
      <c r="N18" s="102">
        <f t="shared" si="7"/>
        <v>0</v>
      </c>
      <c r="O18" s="101">
        <v>23609</v>
      </c>
      <c r="P18" s="101">
        <v>10152</v>
      </c>
      <c r="Q18" s="102">
        <f t="shared" si="8"/>
        <v>80.33551109296312</v>
      </c>
      <c r="R18" s="101">
        <v>206</v>
      </c>
      <c r="S18" s="101" t="s">
        <v>300</v>
      </c>
      <c r="T18" s="101"/>
      <c r="U18" s="101"/>
      <c r="V18" s="101"/>
      <c r="W18" s="105" t="s">
        <v>300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96</v>
      </c>
      <c r="B19" s="104" t="s">
        <v>277</v>
      </c>
      <c r="C19" s="103" t="s">
        <v>294</v>
      </c>
      <c r="D19" s="101">
        <f t="shared" si="1"/>
        <v>3381</v>
      </c>
      <c r="E19" s="101">
        <f t="shared" si="2"/>
        <v>188</v>
      </c>
      <c r="F19" s="102">
        <f t="shared" si="3"/>
        <v>5.5604850635906535</v>
      </c>
      <c r="G19" s="101">
        <v>167</v>
      </c>
      <c r="H19" s="101">
        <v>21</v>
      </c>
      <c r="I19" s="101">
        <f t="shared" si="4"/>
        <v>3193</v>
      </c>
      <c r="J19" s="102">
        <f t="shared" si="5"/>
        <v>94.43951493640934</v>
      </c>
      <c r="K19" s="101">
        <v>2884</v>
      </c>
      <c r="L19" s="102">
        <f t="shared" si="6"/>
        <v>85.30020703933747</v>
      </c>
      <c r="M19" s="101">
        <v>0</v>
      </c>
      <c r="N19" s="102">
        <f t="shared" si="7"/>
        <v>0</v>
      </c>
      <c r="O19" s="101">
        <v>309</v>
      </c>
      <c r="P19" s="101">
        <v>163</v>
      </c>
      <c r="Q19" s="102">
        <f t="shared" si="8"/>
        <v>9.139307897071872</v>
      </c>
      <c r="R19" s="101">
        <v>12</v>
      </c>
      <c r="S19" s="101" t="s">
        <v>300</v>
      </c>
      <c r="T19" s="101"/>
      <c r="U19" s="101"/>
      <c r="V19" s="101"/>
      <c r="W19" s="105" t="s">
        <v>300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96</v>
      </c>
      <c r="B20" s="104" t="s">
        <v>278</v>
      </c>
      <c r="C20" s="103" t="s">
        <v>295</v>
      </c>
      <c r="D20" s="101">
        <f t="shared" si="1"/>
        <v>17413</v>
      </c>
      <c r="E20" s="101">
        <f t="shared" si="2"/>
        <v>1102</v>
      </c>
      <c r="F20" s="102">
        <f t="shared" si="3"/>
        <v>6.328605065181186</v>
      </c>
      <c r="G20" s="101">
        <v>1102</v>
      </c>
      <c r="H20" s="101">
        <v>0</v>
      </c>
      <c r="I20" s="101">
        <f t="shared" si="4"/>
        <v>16311</v>
      </c>
      <c r="J20" s="102">
        <f t="shared" si="5"/>
        <v>93.67139493481882</v>
      </c>
      <c r="K20" s="101">
        <v>12382</v>
      </c>
      <c r="L20" s="102">
        <f t="shared" si="6"/>
        <v>71.10779302819732</v>
      </c>
      <c r="M20" s="101">
        <v>0</v>
      </c>
      <c r="N20" s="102">
        <f t="shared" si="7"/>
        <v>0</v>
      </c>
      <c r="O20" s="101">
        <v>3929</v>
      </c>
      <c r="P20" s="101">
        <v>2490</v>
      </c>
      <c r="Q20" s="102">
        <f t="shared" si="8"/>
        <v>22.56360190662149</v>
      </c>
      <c r="R20" s="101">
        <v>290</v>
      </c>
      <c r="S20" s="101" t="s">
        <v>300</v>
      </c>
      <c r="T20" s="101"/>
      <c r="U20" s="101"/>
      <c r="V20" s="101"/>
      <c r="W20" s="105"/>
      <c r="X20" s="105"/>
      <c r="Y20" s="105"/>
      <c r="Z20" s="105" t="s">
        <v>300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96</v>
      </c>
      <c r="B21" s="104" t="s">
        <v>279</v>
      </c>
      <c r="C21" s="103" t="s">
        <v>296</v>
      </c>
      <c r="D21" s="101">
        <f t="shared" si="1"/>
        <v>25944</v>
      </c>
      <c r="E21" s="101">
        <f t="shared" si="2"/>
        <v>6997</v>
      </c>
      <c r="F21" s="102">
        <f t="shared" si="3"/>
        <v>26.96962688868332</v>
      </c>
      <c r="G21" s="101">
        <v>6960</v>
      </c>
      <c r="H21" s="101">
        <v>37</v>
      </c>
      <c r="I21" s="101">
        <f t="shared" si="4"/>
        <v>18947</v>
      </c>
      <c r="J21" s="102">
        <f t="shared" si="5"/>
        <v>73.03037311131668</v>
      </c>
      <c r="K21" s="101">
        <v>6927</v>
      </c>
      <c r="L21" s="102">
        <f t="shared" si="6"/>
        <v>26.69981498612396</v>
      </c>
      <c r="M21" s="101">
        <v>0</v>
      </c>
      <c r="N21" s="102">
        <f t="shared" si="7"/>
        <v>0</v>
      </c>
      <c r="O21" s="101">
        <v>12020</v>
      </c>
      <c r="P21" s="101">
        <v>6091</v>
      </c>
      <c r="Q21" s="102">
        <f t="shared" si="8"/>
        <v>46.330558125192724</v>
      </c>
      <c r="R21" s="101">
        <v>128</v>
      </c>
      <c r="S21" s="101" t="s">
        <v>300</v>
      </c>
      <c r="T21" s="101"/>
      <c r="U21" s="101"/>
      <c r="V21" s="101"/>
      <c r="W21" s="105" t="s">
        <v>300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96</v>
      </c>
      <c r="B22" s="104" t="s">
        <v>280</v>
      </c>
      <c r="C22" s="103" t="s">
        <v>297</v>
      </c>
      <c r="D22" s="101">
        <f t="shared" si="1"/>
        <v>10610</v>
      </c>
      <c r="E22" s="101">
        <f t="shared" si="2"/>
        <v>3040</v>
      </c>
      <c r="F22" s="102">
        <f t="shared" si="3"/>
        <v>28.65221489161169</v>
      </c>
      <c r="G22" s="101">
        <v>3040</v>
      </c>
      <c r="H22" s="101">
        <v>0</v>
      </c>
      <c r="I22" s="101">
        <f t="shared" si="4"/>
        <v>7570</v>
      </c>
      <c r="J22" s="102">
        <f t="shared" si="5"/>
        <v>71.34778510838832</v>
      </c>
      <c r="K22" s="101">
        <v>2571</v>
      </c>
      <c r="L22" s="102">
        <f t="shared" si="6"/>
        <v>24.231856738925543</v>
      </c>
      <c r="M22" s="101">
        <v>0</v>
      </c>
      <c r="N22" s="102">
        <f t="shared" si="7"/>
        <v>0</v>
      </c>
      <c r="O22" s="101">
        <v>4999</v>
      </c>
      <c r="P22" s="101">
        <v>2199</v>
      </c>
      <c r="Q22" s="102">
        <f t="shared" si="8"/>
        <v>47.11592836946277</v>
      </c>
      <c r="R22" s="101">
        <v>70</v>
      </c>
      <c r="S22" s="101" t="s">
        <v>300</v>
      </c>
      <c r="T22" s="101"/>
      <c r="U22" s="101"/>
      <c r="V22" s="101"/>
      <c r="W22" s="105" t="s">
        <v>300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96</v>
      </c>
      <c r="B23" s="104" t="s">
        <v>281</v>
      </c>
      <c r="C23" s="103" t="s">
        <v>298</v>
      </c>
      <c r="D23" s="101">
        <f t="shared" si="1"/>
        <v>23938</v>
      </c>
      <c r="E23" s="101">
        <f t="shared" si="2"/>
        <v>5414</v>
      </c>
      <c r="F23" s="102">
        <f t="shared" si="3"/>
        <v>22.616759963238366</v>
      </c>
      <c r="G23" s="101">
        <v>5414</v>
      </c>
      <c r="H23" s="101">
        <v>0</v>
      </c>
      <c r="I23" s="101">
        <f t="shared" si="4"/>
        <v>18524</v>
      </c>
      <c r="J23" s="102">
        <f t="shared" si="5"/>
        <v>77.38324003676163</v>
      </c>
      <c r="K23" s="101">
        <v>10593</v>
      </c>
      <c r="L23" s="102">
        <f t="shared" si="6"/>
        <v>44.25181719441891</v>
      </c>
      <c r="M23" s="101">
        <v>0</v>
      </c>
      <c r="N23" s="102">
        <f t="shared" si="7"/>
        <v>0</v>
      </c>
      <c r="O23" s="101">
        <v>7931</v>
      </c>
      <c r="P23" s="101">
        <v>2023</v>
      </c>
      <c r="Q23" s="102">
        <f t="shared" si="8"/>
        <v>33.131422842342715</v>
      </c>
      <c r="R23" s="101">
        <v>620</v>
      </c>
      <c r="S23" s="101" t="s">
        <v>300</v>
      </c>
      <c r="T23" s="101"/>
      <c r="U23" s="101"/>
      <c r="V23" s="101"/>
      <c r="W23" s="105"/>
      <c r="X23" s="105"/>
      <c r="Y23" s="105"/>
      <c r="Z23" s="105" t="s">
        <v>300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96</v>
      </c>
      <c r="B24" s="104" t="s">
        <v>282</v>
      </c>
      <c r="C24" s="103" t="s">
        <v>299</v>
      </c>
      <c r="D24" s="101">
        <f t="shared" si="1"/>
        <v>20349</v>
      </c>
      <c r="E24" s="101">
        <f t="shared" si="2"/>
        <v>7319</v>
      </c>
      <c r="F24" s="102">
        <f t="shared" si="3"/>
        <v>35.96736940390191</v>
      </c>
      <c r="G24" s="101">
        <v>7200</v>
      </c>
      <c r="H24" s="101">
        <v>119</v>
      </c>
      <c r="I24" s="101">
        <f t="shared" si="4"/>
        <v>13030</v>
      </c>
      <c r="J24" s="102">
        <f t="shared" si="5"/>
        <v>64.03263059609809</v>
      </c>
      <c r="K24" s="101">
        <v>1752</v>
      </c>
      <c r="L24" s="102">
        <f t="shared" si="6"/>
        <v>8.609759693351023</v>
      </c>
      <c r="M24" s="101">
        <v>0</v>
      </c>
      <c r="N24" s="102">
        <f t="shared" si="7"/>
        <v>0</v>
      </c>
      <c r="O24" s="101">
        <v>11278</v>
      </c>
      <c r="P24" s="101">
        <v>7253</v>
      </c>
      <c r="Q24" s="102">
        <f t="shared" si="8"/>
        <v>55.422870902747064</v>
      </c>
      <c r="R24" s="101">
        <v>134</v>
      </c>
      <c r="S24" s="101" t="s">
        <v>300</v>
      </c>
      <c r="T24" s="101"/>
      <c r="U24" s="101"/>
      <c r="V24" s="101"/>
      <c r="W24" s="105" t="s">
        <v>300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303</v>
      </c>
      <c r="B7" s="109" t="s">
        <v>301</v>
      </c>
      <c r="C7" s="108" t="s">
        <v>302</v>
      </c>
      <c r="D7" s="110">
        <f aca="true" t="shared" si="0" ref="D7:AI7">SUM(D8:D24)</f>
        <v>192231</v>
      </c>
      <c r="E7" s="110">
        <f t="shared" si="0"/>
        <v>31296</v>
      </c>
      <c r="F7" s="110">
        <f t="shared" si="0"/>
        <v>29221</v>
      </c>
      <c r="G7" s="110">
        <f t="shared" si="0"/>
        <v>2075</v>
      </c>
      <c r="H7" s="110">
        <f t="shared" si="0"/>
        <v>27779</v>
      </c>
      <c r="I7" s="110">
        <f t="shared" si="0"/>
        <v>27052</v>
      </c>
      <c r="J7" s="110">
        <f t="shared" si="0"/>
        <v>727</v>
      </c>
      <c r="K7" s="110">
        <f t="shared" si="0"/>
        <v>133156</v>
      </c>
      <c r="L7" s="110">
        <f t="shared" si="0"/>
        <v>24104</v>
      </c>
      <c r="M7" s="110">
        <f t="shared" si="0"/>
        <v>109052</v>
      </c>
      <c r="N7" s="110">
        <f t="shared" si="0"/>
        <v>193285</v>
      </c>
      <c r="O7" s="110">
        <f t="shared" si="0"/>
        <v>80377</v>
      </c>
      <c r="P7" s="110">
        <f t="shared" si="0"/>
        <v>80377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111854</v>
      </c>
      <c r="W7" s="110">
        <f t="shared" si="0"/>
        <v>111854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1054</v>
      </c>
      <c r="AD7" s="110">
        <f t="shared" si="0"/>
        <v>962</v>
      </c>
      <c r="AE7" s="110">
        <f t="shared" si="0"/>
        <v>92</v>
      </c>
      <c r="AF7" s="110">
        <f t="shared" si="0"/>
        <v>2544</v>
      </c>
      <c r="AG7" s="110">
        <f t="shared" si="0"/>
        <v>2544</v>
      </c>
      <c r="AH7" s="110">
        <f t="shared" si="0"/>
        <v>0</v>
      </c>
      <c r="AI7" s="110">
        <f t="shared" si="0"/>
        <v>0</v>
      </c>
      <c r="AJ7" s="110">
        <f aca="true" t="shared" si="1" ref="AJ7:BC7">SUM(AJ8:AJ24)</f>
        <v>7594</v>
      </c>
      <c r="AK7" s="110">
        <f t="shared" si="1"/>
        <v>2807</v>
      </c>
      <c r="AL7" s="110">
        <f t="shared" si="1"/>
        <v>2</v>
      </c>
      <c r="AM7" s="110">
        <f t="shared" si="1"/>
        <v>121</v>
      </c>
      <c r="AN7" s="110">
        <f t="shared" si="1"/>
        <v>530</v>
      </c>
      <c r="AO7" s="110">
        <f t="shared" si="1"/>
        <v>0</v>
      </c>
      <c r="AP7" s="110">
        <f t="shared" si="1"/>
        <v>0</v>
      </c>
      <c r="AQ7" s="110">
        <f t="shared" si="1"/>
        <v>65</v>
      </c>
      <c r="AR7" s="110">
        <f t="shared" si="1"/>
        <v>318</v>
      </c>
      <c r="AS7" s="110">
        <f t="shared" si="1"/>
        <v>3751</v>
      </c>
      <c r="AT7" s="110">
        <f t="shared" si="1"/>
        <v>75</v>
      </c>
      <c r="AU7" s="110">
        <f t="shared" si="1"/>
        <v>73</v>
      </c>
      <c r="AV7" s="110">
        <f t="shared" si="1"/>
        <v>0</v>
      </c>
      <c r="AW7" s="110">
        <f t="shared" si="1"/>
        <v>2</v>
      </c>
      <c r="AX7" s="110">
        <f t="shared" si="1"/>
        <v>0</v>
      </c>
      <c r="AY7" s="110">
        <f t="shared" si="1"/>
        <v>0</v>
      </c>
      <c r="AZ7" s="110">
        <f t="shared" si="1"/>
        <v>2396</v>
      </c>
      <c r="BA7" s="110">
        <f t="shared" si="1"/>
        <v>2396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96</v>
      </c>
      <c r="B8" s="112" t="s">
        <v>266</v>
      </c>
      <c r="C8" s="111" t="s">
        <v>283</v>
      </c>
      <c r="D8" s="101">
        <f>SUM(E8,+H8,+K8)</f>
        <v>52433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52433</v>
      </c>
      <c r="L8" s="101">
        <v>18118</v>
      </c>
      <c r="M8" s="101">
        <v>34315</v>
      </c>
      <c r="N8" s="101">
        <f>SUM(O8,+V8,+AC8)</f>
        <v>52461</v>
      </c>
      <c r="O8" s="101">
        <f>SUM(P8:U8)</f>
        <v>18118</v>
      </c>
      <c r="P8" s="101">
        <v>18118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34315</v>
      </c>
      <c r="W8" s="101">
        <v>34315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28</v>
      </c>
      <c r="AD8" s="101">
        <v>28</v>
      </c>
      <c r="AE8" s="101">
        <v>0</v>
      </c>
      <c r="AF8" s="101">
        <f>SUM(AG8:AI8)</f>
        <v>57</v>
      </c>
      <c r="AG8" s="101">
        <v>57</v>
      </c>
      <c r="AH8" s="101">
        <v>0</v>
      </c>
      <c r="AI8" s="101">
        <v>0</v>
      </c>
      <c r="AJ8" s="101">
        <f>SUM(AK8:AS8)</f>
        <v>2371</v>
      </c>
      <c r="AK8" s="101">
        <v>0</v>
      </c>
      <c r="AL8" s="101">
        <v>0</v>
      </c>
      <c r="AM8" s="101">
        <v>34</v>
      </c>
      <c r="AN8" s="101">
        <v>0</v>
      </c>
      <c r="AO8" s="101">
        <v>0</v>
      </c>
      <c r="AP8" s="101">
        <v>0</v>
      </c>
      <c r="AQ8" s="101">
        <v>0</v>
      </c>
      <c r="AR8" s="101">
        <v>23</v>
      </c>
      <c r="AS8" s="101">
        <v>2314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2314</v>
      </c>
      <c r="BA8" s="101">
        <v>2314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96</v>
      </c>
      <c r="B9" s="112" t="s">
        <v>267</v>
      </c>
      <c r="C9" s="111" t="s">
        <v>284</v>
      </c>
      <c r="D9" s="101">
        <f aca="true" t="shared" si="2" ref="D9:D24">SUM(E9,+H9,+K9)</f>
        <v>17481</v>
      </c>
      <c r="E9" s="101">
        <f aca="true" t="shared" si="3" ref="E9:E24">SUM(F9:G9)</f>
        <v>8012</v>
      </c>
      <c r="F9" s="101">
        <v>5949</v>
      </c>
      <c r="G9" s="101">
        <v>2063</v>
      </c>
      <c r="H9" s="101">
        <f aca="true" t="shared" si="4" ref="H9:H24">SUM(I9:J9)</f>
        <v>1950</v>
      </c>
      <c r="I9" s="101">
        <v>1950</v>
      </c>
      <c r="J9" s="101">
        <v>0</v>
      </c>
      <c r="K9" s="101">
        <f aca="true" t="shared" si="5" ref="K9:K24">SUM(L9:M9)</f>
        <v>7519</v>
      </c>
      <c r="L9" s="101">
        <v>0</v>
      </c>
      <c r="M9" s="101">
        <v>7519</v>
      </c>
      <c r="N9" s="101">
        <f aca="true" t="shared" si="6" ref="N9:N24">SUM(O9,+V9,+AC9)</f>
        <v>17661</v>
      </c>
      <c r="O9" s="101">
        <f aca="true" t="shared" si="7" ref="O9:O24">SUM(P9:U9)</f>
        <v>7899</v>
      </c>
      <c r="P9" s="101">
        <v>7899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24">SUM(W9:AB9)</f>
        <v>9582</v>
      </c>
      <c r="W9" s="101">
        <v>9582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24">SUM(AD9:AE9)</f>
        <v>180</v>
      </c>
      <c r="AD9" s="101">
        <v>180</v>
      </c>
      <c r="AE9" s="101">
        <v>0</v>
      </c>
      <c r="AF9" s="101">
        <f aca="true" t="shared" si="10" ref="AF9:AF24">SUM(AG9:AI9)</f>
        <v>0</v>
      </c>
      <c r="AG9" s="101">
        <v>0</v>
      </c>
      <c r="AH9" s="101">
        <v>0</v>
      </c>
      <c r="AI9" s="101">
        <v>0</v>
      </c>
      <c r="AJ9" s="101">
        <f aca="true" t="shared" si="11" ref="AJ9:AJ24"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24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24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96</v>
      </c>
      <c r="B10" s="112" t="s">
        <v>268</v>
      </c>
      <c r="C10" s="111" t="s">
        <v>285</v>
      </c>
      <c r="D10" s="101">
        <f t="shared" si="2"/>
        <v>16781</v>
      </c>
      <c r="E10" s="101">
        <f t="shared" si="3"/>
        <v>7999</v>
      </c>
      <c r="F10" s="101">
        <v>7999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8782</v>
      </c>
      <c r="L10" s="101">
        <v>0</v>
      </c>
      <c r="M10" s="101">
        <v>8782</v>
      </c>
      <c r="N10" s="101">
        <f t="shared" si="6"/>
        <v>16785</v>
      </c>
      <c r="O10" s="101">
        <f t="shared" si="7"/>
        <v>7999</v>
      </c>
      <c r="P10" s="101">
        <v>7999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8782</v>
      </c>
      <c r="W10" s="101">
        <v>8782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4</v>
      </c>
      <c r="AD10" s="101">
        <v>4</v>
      </c>
      <c r="AE10" s="101">
        <v>0</v>
      </c>
      <c r="AF10" s="101">
        <f t="shared" si="10"/>
        <v>53</v>
      </c>
      <c r="AG10" s="101">
        <v>53</v>
      </c>
      <c r="AH10" s="101">
        <v>0</v>
      </c>
      <c r="AI10" s="101">
        <v>0</v>
      </c>
      <c r="AJ10" s="101">
        <f t="shared" si="11"/>
        <v>53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53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96</v>
      </c>
      <c r="B11" s="112" t="s">
        <v>269</v>
      </c>
      <c r="C11" s="111" t="s">
        <v>286</v>
      </c>
      <c r="D11" s="101">
        <f t="shared" si="2"/>
        <v>5696</v>
      </c>
      <c r="E11" s="101">
        <f t="shared" si="3"/>
        <v>0</v>
      </c>
      <c r="F11" s="101">
        <v>0</v>
      </c>
      <c r="G11" s="101">
        <v>0</v>
      </c>
      <c r="H11" s="101">
        <f t="shared" si="4"/>
        <v>2966</v>
      </c>
      <c r="I11" s="101">
        <v>2966</v>
      </c>
      <c r="J11" s="101">
        <v>0</v>
      </c>
      <c r="K11" s="101">
        <f t="shared" si="5"/>
        <v>2730</v>
      </c>
      <c r="L11" s="101">
        <v>0</v>
      </c>
      <c r="M11" s="101">
        <v>2730</v>
      </c>
      <c r="N11" s="101">
        <f t="shared" si="6"/>
        <v>5721</v>
      </c>
      <c r="O11" s="101">
        <f t="shared" si="7"/>
        <v>2966</v>
      </c>
      <c r="P11" s="101">
        <v>2966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2730</v>
      </c>
      <c r="W11" s="101">
        <v>2730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25</v>
      </c>
      <c r="AD11" s="101">
        <v>13</v>
      </c>
      <c r="AE11" s="101">
        <v>12</v>
      </c>
      <c r="AF11" s="101">
        <f t="shared" si="10"/>
        <v>10</v>
      </c>
      <c r="AG11" s="101">
        <v>10</v>
      </c>
      <c r="AH11" s="101">
        <v>0</v>
      </c>
      <c r="AI11" s="101">
        <v>0</v>
      </c>
      <c r="AJ11" s="101">
        <f t="shared" si="11"/>
        <v>10</v>
      </c>
      <c r="AK11" s="101">
        <v>0</v>
      </c>
      <c r="AL11" s="101">
        <v>0</v>
      </c>
      <c r="AM11" s="101">
        <v>10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96</v>
      </c>
      <c r="B12" s="112" t="s">
        <v>270</v>
      </c>
      <c r="C12" s="111" t="s">
        <v>287</v>
      </c>
      <c r="D12" s="101">
        <f t="shared" si="2"/>
        <v>19201</v>
      </c>
      <c r="E12" s="101">
        <f t="shared" si="3"/>
        <v>261</v>
      </c>
      <c r="F12" s="101">
        <v>249</v>
      </c>
      <c r="G12" s="101">
        <v>12</v>
      </c>
      <c r="H12" s="101">
        <f t="shared" si="4"/>
        <v>5849</v>
      </c>
      <c r="I12" s="101">
        <v>5849</v>
      </c>
      <c r="J12" s="101">
        <v>0</v>
      </c>
      <c r="K12" s="101">
        <f t="shared" si="5"/>
        <v>13091</v>
      </c>
      <c r="L12" s="101">
        <v>3866</v>
      </c>
      <c r="M12" s="101">
        <v>9225</v>
      </c>
      <c r="N12" s="101">
        <f t="shared" si="6"/>
        <v>19201</v>
      </c>
      <c r="O12" s="101">
        <f t="shared" si="7"/>
        <v>9964</v>
      </c>
      <c r="P12" s="101">
        <v>9964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9237</v>
      </c>
      <c r="W12" s="101">
        <v>9237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561</v>
      </c>
      <c r="AG12" s="101">
        <v>561</v>
      </c>
      <c r="AH12" s="101">
        <v>0</v>
      </c>
      <c r="AI12" s="101">
        <v>0</v>
      </c>
      <c r="AJ12" s="101">
        <f t="shared" si="11"/>
        <v>552</v>
      </c>
      <c r="AK12" s="101">
        <v>0</v>
      </c>
      <c r="AL12" s="101">
        <v>2</v>
      </c>
      <c r="AM12" s="101">
        <v>0</v>
      </c>
      <c r="AN12" s="101">
        <v>530</v>
      </c>
      <c r="AO12" s="101">
        <v>0</v>
      </c>
      <c r="AP12" s="101">
        <v>0</v>
      </c>
      <c r="AQ12" s="101">
        <v>0</v>
      </c>
      <c r="AR12" s="101">
        <v>0</v>
      </c>
      <c r="AS12" s="101">
        <v>20</v>
      </c>
      <c r="AT12" s="101">
        <f t="shared" si="12"/>
        <v>11</v>
      </c>
      <c r="AU12" s="101">
        <v>11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2</v>
      </c>
      <c r="BA12" s="101">
        <v>2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96</v>
      </c>
      <c r="B13" s="112" t="s">
        <v>271</v>
      </c>
      <c r="C13" s="111" t="s">
        <v>288</v>
      </c>
      <c r="D13" s="101">
        <f t="shared" si="2"/>
        <v>8106</v>
      </c>
      <c r="E13" s="101">
        <f t="shared" si="3"/>
        <v>0</v>
      </c>
      <c r="F13" s="101">
        <v>0</v>
      </c>
      <c r="G13" s="101">
        <v>0</v>
      </c>
      <c r="H13" s="101">
        <f t="shared" si="4"/>
        <v>2157</v>
      </c>
      <c r="I13" s="101">
        <v>2157</v>
      </c>
      <c r="J13" s="101">
        <v>0</v>
      </c>
      <c r="K13" s="101">
        <f t="shared" si="5"/>
        <v>5949</v>
      </c>
      <c r="L13" s="101">
        <v>0</v>
      </c>
      <c r="M13" s="101">
        <v>5949</v>
      </c>
      <c r="N13" s="101">
        <f t="shared" si="6"/>
        <v>8186</v>
      </c>
      <c r="O13" s="101">
        <f t="shared" si="7"/>
        <v>2157</v>
      </c>
      <c r="P13" s="101">
        <v>2157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5949</v>
      </c>
      <c r="W13" s="101">
        <v>5949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80</v>
      </c>
      <c r="AD13" s="101">
        <v>80</v>
      </c>
      <c r="AE13" s="101">
        <v>0</v>
      </c>
      <c r="AF13" s="101">
        <f t="shared" si="10"/>
        <v>28</v>
      </c>
      <c r="AG13" s="101">
        <v>28</v>
      </c>
      <c r="AH13" s="101">
        <v>0</v>
      </c>
      <c r="AI13" s="101">
        <v>0</v>
      </c>
      <c r="AJ13" s="101">
        <f t="shared" si="11"/>
        <v>28</v>
      </c>
      <c r="AK13" s="101">
        <v>0</v>
      </c>
      <c r="AL13" s="101">
        <v>0</v>
      </c>
      <c r="AM13" s="101">
        <v>28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96</v>
      </c>
      <c r="B14" s="112" t="s">
        <v>272</v>
      </c>
      <c r="C14" s="111" t="s">
        <v>289</v>
      </c>
      <c r="D14" s="101">
        <f t="shared" si="2"/>
        <v>6716</v>
      </c>
      <c r="E14" s="101">
        <f t="shared" si="3"/>
        <v>0</v>
      </c>
      <c r="F14" s="101">
        <v>0</v>
      </c>
      <c r="G14" s="101">
        <v>0</v>
      </c>
      <c r="H14" s="101">
        <f t="shared" si="4"/>
        <v>2976</v>
      </c>
      <c r="I14" s="101">
        <v>2976</v>
      </c>
      <c r="J14" s="101">
        <v>0</v>
      </c>
      <c r="K14" s="101">
        <f t="shared" si="5"/>
        <v>3740</v>
      </c>
      <c r="L14" s="101">
        <v>0</v>
      </c>
      <c r="M14" s="101">
        <v>3740</v>
      </c>
      <c r="N14" s="101">
        <f t="shared" si="6"/>
        <v>6716</v>
      </c>
      <c r="O14" s="101">
        <f t="shared" si="7"/>
        <v>2976</v>
      </c>
      <c r="P14" s="101">
        <v>2976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3740</v>
      </c>
      <c r="W14" s="101">
        <v>3740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24</v>
      </c>
      <c r="AG14" s="101">
        <v>24</v>
      </c>
      <c r="AH14" s="101">
        <v>0</v>
      </c>
      <c r="AI14" s="101">
        <v>0</v>
      </c>
      <c r="AJ14" s="101">
        <f t="shared" si="11"/>
        <v>24</v>
      </c>
      <c r="AK14" s="101">
        <v>0</v>
      </c>
      <c r="AL14" s="101">
        <v>0</v>
      </c>
      <c r="AM14" s="101">
        <v>24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96</v>
      </c>
      <c r="B15" s="112" t="s">
        <v>273</v>
      </c>
      <c r="C15" s="111" t="s">
        <v>290</v>
      </c>
      <c r="D15" s="101">
        <f t="shared" si="2"/>
        <v>21022</v>
      </c>
      <c r="E15" s="101">
        <f t="shared" si="3"/>
        <v>0</v>
      </c>
      <c r="F15" s="101">
        <v>0</v>
      </c>
      <c r="G15" s="101">
        <v>0</v>
      </c>
      <c r="H15" s="101">
        <f t="shared" si="4"/>
        <v>5896</v>
      </c>
      <c r="I15" s="101">
        <v>5896</v>
      </c>
      <c r="J15" s="101">
        <v>0</v>
      </c>
      <c r="K15" s="101">
        <f t="shared" si="5"/>
        <v>15126</v>
      </c>
      <c r="L15" s="101">
        <v>0</v>
      </c>
      <c r="M15" s="101">
        <v>15126</v>
      </c>
      <c r="N15" s="101">
        <f t="shared" si="6"/>
        <v>21475</v>
      </c>
      <c r="O15" s="101">
        <f t="shared" si="7"/>
        <v>5896</v>
      </c>
      <c r="P15" s="101">
        <v>5896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15126</v>
      </c>
      <c r="W15" s="101">
        <v>15126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453</v>
      </c>
      <c r="AD15" s="101">
        <v>453</v>
      </c>
      <c r="AE15" s="101">
        <v>0</v>
      </c>
      <c r="AF15" s="101">
        <f t="shared" si="10"/>
        <v>1145</v>
      </c>
      <c r="AG15" s="101">
        <v>1145</v>
      </c>
      <c r="AH15" s="101">
        <v>0</v>
      </c>
      <c r="AI15" s="101">
        <v>0</v>
      </c>
      <c r="AJ15" s="101">
        <f t="shared" si="11"/>
        <v>1178</v>
      </c>
      <c r="AK15" s="101">
        <v>34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60</v>
      </c>
      <c r="AR15" s="101">
        <v>0</v>
      </c>
      <c r="AS15" s="101">
        <v>1084</v>
      </c>
      <c r="AT15" s="101">
        <f t="shared" si="12"/>
        <v>1</v>
      </c>
      <c r="AU15" s="101">
        <v>1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96</v>
      </c>
      <c r="B16" s="112" t="s">
        <v>274</v>
      </c>
      <c r="C16" s="111" t="s">
        <v>291</v>
      </c>
      <c r="D16" s="101">
        <f t="shared" si="2"/>
        <v>11334</v>
      </c>
      <c r="E16" s="101">
        <f t="shared" si="3"/>
        <v>5808</v>
      </c>
      <c r="F16" s="101">
        <v>5808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5526</v>
      </c>
      <c r="L16" s="101">
        <v>0</v>
      </c>
      <c r="M16" s="101">
        <v>5526</v>
      </c>
      <c r="N16" s="101">
        <f t="shared" si="6"/>
        <v>11334</v>
      </c>
      <c r="O16" s="101">
        <f t="shared" si="7"/>
        <v>5808</v>
      </c>
      <c r="P16" s="101">
        <v>5808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5526</v>
      </c>
      <c r="W16" s="101">
        <v>5526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48</v>
      </c>
      <c r="AG16" s="101">
        <v>48</v>
      </c>
      <c r="AH16" s="101">
        <v>0</v>
      </c>
      <c r="AI16" s="101">
        <v>0</v>
      </c>
      <c r="AJ16" s="101">
        <f t="shared" si="11"/>
        <v>400</v>
      </c>
      <c r="AK16" s="101">
        <v>400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48</v>
      </c>
      <c r="AU16" s="101">
        <v>48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96</v>
      </c>
      <c r="B17" s="112" t="s">
        <v>275</v>
      </c>
      <c r="C17" s="111" t="s">
        <v>292</v>
      </c>
      <c r="D17" s="101">
        <f t="shared" si="2"/>
        <v>6619</v>
      </c>
      <c r="E17" s="101">
        <f t="shared" si="3"/>
        <v>3709</v>
      </c>
      <c r="F17" s="101">
        <v>3709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2910</v>
      </c>
      <c r="L17" s="101">
        <v>0</v>
      </c>
      <c r="M17" s="101">
        <v>2910</v>
      </c>
      <c r="N17" s="101">
        <f t="shared" si="6"/>
        <v>6619</v>
      </c>
      <c r="O17" s="101">
        <f t="shared" si="7"/>
        <v>3709</v>
      </c>
      <c r="P17" s="101">
        <v>3709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2910</v>
      </c>
      <c r="W17" s="101">
        <v>2910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250</v>
      </c>
      <c r="AG17" s="101">
        <v>250</v>
      </c>
      <c r="AH17" s="101">
        <v>0</v>
      </c>
      <c r="AI17" s="101">
        <v>0</v>
      </c>
      <c r="AJ17" s="101">
        <f t="shared" si="11"/>
        <v>2615</v>
      </c>
      <c r="AK17" s="101">
        <v>2373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242</v>
      </c>
      <c r="AS17" s="101">
        <v>0</v>
      </c>
      <c r="AT17" s="101">
        <f t="shared" si="12"/>
        <v>8</v>
      </c>
      <c r="AU17" s="101">
        <v>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96</v>
      </c>
      <c r="B18" s="112" t="s">
        <v>276</v>
      </c>
      <c r="C18" s="111" t="s">
        <v>293</v>
      </c>
      <c r="D18" s="101">
        <f t="shared" si="2"/>
        <v>7367</v>
      </c>
      <c r="E18" s="101">
        <f t="shared" si="3"/>
        <v>0</v>
      </c>
      <c r="F18" s="101">
        <v>0</v>
      </c>
      <c r="G18" s="101">
        <v>0</v>
      </c>
      <c r="H18" s="101">
        <f t="shared" si="4"/>
        <v>2899</v>
      </c>
      <c r="I18" s="101">
        <v>2899</v>
      </c>
      <c r="J18" s="101">
        <v>0</v>
      </c>
      <c r="K18" s="101">
        <f t="shared" si="5"/>
        <v>4468</v>
      </c>
      <c r="L18" s="101">
        <v>0</v>
      </c>
      <c r="M18" s="101">
        <v>4468</v>
      </c>
      <c r="N18" s="101">
        <f t="shared" si="6"/>
        <v>7597</v>
      </c>
      <c r="O18" s="101">
        <f t="shared" si="7"/>
        <v>2899</v>
      </c>
      <c r="P18" s="101">
        <v>2899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4468</v>
      </c>
      <c r="W18" s="101">
        <v>4468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230</v>
      </c>
      <c r="AD18" s="101">
        <v>150</v>
      </c>
      <c r="AE18" s="101">
        <v>80</v>
      </c>
      <c r="AF18" s="101">
        <f t="shared" si="10"/>
        <v>333</v>
      </c>
      <c r="AG18" s="101">
        <v>333</v>
      </c>
      <c r="AH18" s="101">
        <v>0</v>
      </c>
      <c r="AI18" s="101">
        <v>0</v>
      </c>
      <c r="AJ18" s="101">
        <f t="shared" si="11"/>
        <v>333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333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96</v>
      </c>
      <c r="B19" s="112" t="s">
        <v>277</v>
      </c>
      <c r="C19" s="111" t="s">
        <v>294</v>
      </c>
      <c r="D19" s="101">
        <f t="shared" si="2"/>
        <v>597</v>
      </c>
      <c r="E19" s="101">
        <f t="shared" si="3"/>
        <v>0</v>
      </c>
      <c r="F19" s="101">
        <v>0</v>
      </c>
      <c r="G19" s="101">
        <v>0</v>
      </c>
      <c r="H19" s="101">
        <f t="shared" si="4"/>
        <v>247</v>
      </c>
      <c r="I19" s="101">
        <v>247</v>
      </c>
      <c r="J19" s="101">
        <v>0</v>
      </c>
      <c r="K19" s="101">
        <f t="shared" si="5"/>
        <v>350</v>
      </c>
      <c r="L19" s="101">
        <v>0</v>
      </c>
      <c r="M19" s="101">
        <v>350</v>
      </c>
      <c r="N19" s="101">
        <f t="shared" si="6"/>
        <v>618</v>
      </c>
      <c r="O19" s="101">
        <f t="shared" si="7"/>
        <v>247</v>
      </c>
      <c r="P19" s="101">
        <v>247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350</v>
      </c>
      <c r="W19" s="101">
        <v>350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21</v>
      </c>
      <c r="AD19" s="101">
        <v>21</v>
      </c>
      <c r="AE19" s="101">
        <v>0</v>
      </c>
      <c r="AF19" s="101">
        <f t="shared" si="10"/>
        <v>10</v>
      </c>
      <c r="AG19" s="101">
        <v>10</v>
      </c>
      <c r="AH19" s="101">
        <v>0</v>
      </c>
      <c r="AI19" s="101">
        <v>0</v>
      </c>
      <c r="AJ19" s="101">
        <f t="shared" si="11"/>
        <v>10</v>
      </c>
      <c r="AK19" s="101">
        <v>0</v>
      </c>
      <c r="AL19" s="101">
        <v>0</v>
      </c>
      <c r="AM19" s="101">
        <v>10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96</v>
      </c>
      <c r="B20" s="112" t="s">
        <v>278</v>
      </c>
      <c r="C20" s="111" t="s">
        <v>295</v>
      </c>
      <c r="D20" s="101">
        <f t="shared" si="2"/>
        <v>2069</v>
      </c>
      <c r="E20" s="101">
        <f t="shared" si="3"/>
        <v>805</v>
      </c>
      <c r="F20" s="101">
        <v>805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1264</v>
      </c>
      <c r="L20" s="101">
        <v>0</v>
      </c>
      <c r="M20" s="101">
        <v>1264</v>
      </c>
      <c r="N20" s="101">
        <f t="shared" si="6"/>
        <v>2069</v>
      </c>
      <c r="O20" s="101">
        <f t="shared" si="7"/>
        <v>805</v>
      </c>
      <c r="P20" s="101">
        <v>805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1264</v>
      </c>
      <c r="W20" s="101">
        <v>1264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10</v>
      </c>
      <c r="AG20" s="101">
        <v>10</v>
      </c>
      <c r="AH20" s="101">
        <v>0</v>
      </c>
      <c r="AI20" s="101">
        <v>0</v>
      </c>
      <c r="AJ20" s="101">
        <f t="shared" si="11"/>
        <v>5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5</v>
      </c>
      <c r="AR20" s="101">
        <v>0</v>
      </c>
      <c r="AS20" s="101">
        <v>0</v>
      </c>
      <c r="AT20" s="101">
        <f t="shared" si="12"/>
        <v>5</v>
      </c>
      <c r="AU20" s="101">
        <v>5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5</v>
      </c>
      <c r="BA20" s="101">
        <v>5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96</v>
      </c>
      <c r="B21" s="112" t="s">
        <v>279</v>
      </c>
      <c r="C21" s="111" t="s">
        <v>296</v>
      </c>
      <c r="D21" s="101">
        <f t="shared" si="2"/>
        <v>5232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5232</v>
      </c>
      <c r="L21" s="101">
        <v>2120</v>
      </c>
      <c r="M21" s="101">
        <v>3112</v>
      </c>
      <c r="N21" s="101">
        <f t="shared" si="6"/>
        <v>5236</v>
      </c>
      <c r="O21" s="101">
        <f t="shared" si="7"/>
        <v>2120</v>
      </c>
      <c r="P21" s="101">
        <v>2120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3112</v>
      </c>
      <c r="W21" s="101">
        <v>3112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4</v>
      </c>
      <c r="AD21" s="101">
        <v>4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96</v>
      </c>
      <c r="B22" s="112" t="s">
        <v>280</v>
      </c>
      <c r="C22" s="111" t="s">
        <v>297</v>
      </c>
      <c r="D22" s="101">
        <f t="shared" si="2"/>
        <v>2948</v>
      </c>
      <c r="E22" s="101">
        <f t="shared" si="3"/>
        <v>0</v>
      </c>
      <c r="F22" s="101">
        <v>0</v>
      </c>
      <c r="G22" s="101">
        <v>0</v>
      </c>
      <c r="H22" s="101">
        <f t="shared" si="4"/>
        <v>1757</v>
      </c>
      <c r="I22" s="101">
        <v>1757</v>
      </c>
      <c r="J22" s="101">
        <v>0</v>
      </c>
      <c r="K22" s="101">
        <f t="shared" si="5"/>
        <v>1191</v>
      </c>
      <c r="L22" s="101">
        <v>0</v>
      </c>
      <c r="M22" s="101">
        <v>1191</v>
      </c>
      <c r="N22" s="101">
        <f t="shared" si="6"/>
        <v>2948</v>
      </c>
      <c r="O22" s="101">
        <f t="shared" si="7"/>
        <v>1757</v>
      </c>
      <c r="P22" s="101">
        <v>1757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1191</v>
      </c>
      <c r="W22" s="101">
        <v>1191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0</v>
      </c>
      <c r="AG22" s="101">
        <v>0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96</v>
      </c>
      <c r="B23" s="112" t="s">
        <v>281</v>
      </c>
      <c r="C23" s="111" t="s">
        <v>298</v>
      </c>
      <c r="D23" s="101">
        <f t="shared" si="2"/>
        <v>4468</v>
      </c>
      <c r="E23" s="101">
        <f t="shared" si="3"/>
        <v>2857</v>
      </c>
      <c r="F23" s="101">
        <v>2857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1611</v>
      </c>
      <c r="L23" s="101">
        <v>0</v>
      </c>
      <c r="M23" s="101">
        <v>1611</v>
      </c>
      <c r="N23" s="101">
        <f t="shared" si="6"/>
        <v>4468</v>
      </c>
      <c r="O23" s="101">
        <f t="shared" si="7"/>
        <v>2857</v>
      </c>
      <c r="P23" s="101">
        <v>2857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1611</v>
      </c>
      <c r="W23" s="101">
        <v>1611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8</v>
      </c>
      <c r="AG23" s="101">
        <v>8</v>
      </c>
      <c r="AH23" s="101">
        <v>0</v>
      </c>
      <c r="AI23" s="101">
        <v>0</v>
      </c>
      <c r="AJ23" s="101">
        <f t="shared" si="11"/>
        <v>8</v>
      </c>
      <c r="AK23" s="101">
        <v>0</v>
      </c>
      <c r="AL23" s="101">
        <v>0</v>
      </c>
      <c r="AM23" s="101">
        <v>8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1</v>
      </c>
      <c r="AU23" s="101">
        <v>0</v>
      </c>
      <c r="AV23" s="101">
        <v>0</v>
      </c>
      <c r="AW23" s="101">
        <v>1</v>
      </c>
      <c r="AX23" s="101">
        <v>0</v>
      </c>
      <c r="AY23" s="101">
        <v>0</v>
      </c>
      <c r="AZ23" s="101">
        <f t="shared" si="13"/>
        <v>75</v>
      </c>
      <c r="BA23" s="101">
        <v>75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96</v>
      </c>
      <c r="B24" s="112" t="s">
        <v>282</v>
      </c>
      <c r="C24" s="111" t="s">
        <v>299</v>
      </c>
      <c r="D24" s="101">
        <f t="shared" si="2"/>
        <v>4161</v>
      </c>
      <c r="E24" s="101">
        <f t="shared" si="3"/>
        <v>1845</v>
      </c>
      <c r="F24" s="101">
        <v>1845</v>
      </c>
      <c r="G24" s="101">
        <v>0</v>
      </c>
      <c r="H24" s="101">
        <f t="shared" si="4"/>
        <v>1082</v>
      </c>
      <c r="I24" s="101">
        <v>355</v>
      </c>
      <c r="J24" s="101">
        <v>727</v>
      </c>
      <c r="K24" s="101">
        <f t="shared" si="5"/>
        <v>1234</v>
      </c>
      <c r="L24" s="101">
        <v>0</v>
      </c>
      <c r="M24" s="101">
        <v>1234</v>
      </c>
      <c r="N24" s="101">
        <f t="shared" si="6"/>
        <v>4190</v>
      </c>
      <c r="O24" s="101">
        <f t="shared" si="7"/>
        <v>2200</v>
      </c>
      <c r="P24" s="101">
        <v>2200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1961</v>
      </c>
      <c r="W24" s="101">
        <v>1961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29</v>
      </c>
      <c r="AD24" s="101">
        <v>29</v>
      </c>
      <c r="AE24" s="101">
        <v>0</v>
      </c>
      <c r="AF24" s="101">
        <f t="shared" si="10"/>
        <v>7</v>
      </c>
      <c r="AG24" s="101">
        <v>7</v>
      </c>
      <c r="AH24" s="101">
        <v>0</v>
      </c>
      <c r="AI24" s="101">
        <v>0</v>
      </c>
      <c r="AJ24" s="101">
        <f t="shared" si="11"/>
        <v>7</v>
      </c>
      <c r="AK24" s="101">
        <v>0</v>
      </c>
      <c r="AL24" s="101">
        <v>0</v>
      </c>
      <c r="AM24" s="101">
        <v>7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1</v>
      </c>
      <c r="AU24" s="101">
        <v>0</v>
      </c>
      <c r="AV24" s="101">
        <v>0</v>
      </c>
      <c r="AW24" s="101">
        <v>1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304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37</v>
      </c>
      <c r="M2" s="19" t="str">
        <f>IF(L2&lt;&gt;"",VLOOKUP(L2,$AI$6:$AJ$52,2,FALSE),"-")</f>
        <v>香川県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176706</v>
      </c>
      <c r="F7" s="164" t="s">
        <v>45</v>
      </c>
      <c r="G7" s="23" t="s">
        <v>46</v>
      </c>
      <c r="H7" s="37">
        <f aca="true" t="shared" si="0" ref="H7:H12">AD14</f>
        <v>80377</v>
      </c>
      <c r="I7" s="37">
        <f aca="true" t="shared" si="1" ref="I7:I12">AD24</f>
        <v>111854</v>
      </c>
      <c r="J7" s="37">
        <f aca="true" t="shared" si="2" ref="J7:J12">SUM(H7:I7)</f>
        <v>192231</v>
      </c>
      <c r="K7" s="38">
        <f aca="true" t="shared" si="3" ref="K7:K12">IF(J$13&gt;0,J7/J$13,0)</f>
        <v>1</v>
      </c>
      <c r="L7" s="39">
        <f>AD34</f>
        <v>2544</v>
      </c>
      <c r="M7" s="40">
        <f>AD37</f>
        <v>2396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176706</v>
      </c>
      <c r="AF7" s="28" t="str">
        <f>'水洗化人口等'!B7</f>
        <v>37000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2810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2810</v>
      </c>
      <c r="AF8" s="28" t="str">
        <f>'水洗化人口等'!B8</f>
        <v>37201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179516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354419</v>
      </c>
      <c r="AF9" s="28" t="str">
        <f>'水洗化人口等'!B9</f>
        <v>37202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354419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466</v>
      </c>
      <c r="AF10" s="28" t="str">
        <f>'水洗化人口等'!B10</f>
        <v>37203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466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485016</v>
      </c>
      <c r="AF11" s="28" t="str">
        <f>'水洗化人口等'!B11</f>
        <v>37204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485016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244269</v>
      </c>
      <c r="AF12" s="28" t="str">
        <f>'水洗化人口等'!B12</f>
        <v>37205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839901</v>
      </c>
      <c r="F13" s="166"/>
      <c r="G13" s="23" t="s">
        <v>49</v>
      </c>
      <c r="H13" s="37">
        <f>SUM(H7:H12)</f>
        <v>80377</v>
      </c>
      <c r="I13" s="37">
        <f>SUM(I7:I12)</f>
        <v>111854</v>
      </c>
      <c r="J13" s="37">
        <f>SUM(J7:J12)</f>
        <v>192231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8862</v>
      </c>
      <c r="AF13" s="28" t="str">
        <f>'水洗化人口等'!B13</f>
        <v>37206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1019417</v>
      </c>
      <c r="F14" s="167" t="s">
        <v>59</v>
      </c>
      <c r="G14" s="168"/>
      <c r="H14" s="37">
        <f>AD20</f>
        <v>962</v>
      </c>
      <c r="I14" s="37">
        <f>AD30</f>
        <v>92</v>
      </c>
      <c r="J14" s="37">
        <f>SUM(H14:I14)</f>
        <v>1054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80377</v>
      </c>
      <c r="AF14" s="28" t="str">
        <f>'水洗化人口等'!B14</f>
        <v>37207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8862</v>
      </c>
      <c r="F15" s="156" t="s">
        <v>4</v>
      </c>
      <c r="G15" s="157"/>
      <c r="H15" s="47">
        <f>SUM(H13:H14)</f>
        <v>81339</v>
      </c>
      <c r="I15" s="47">
        <f>SUM(I13:I14)</f>
        <v>111946</v>
      </c>
      <c r="J15" s="47">
        <f>SUM(J13:J14)</f>
        <v>193285</v>
      </c>
      <c r="K15" s="48" t="s">
        <v>152</v>
      </c>
      <c r="L15" s="49">
        <f>SUM(L7:L9)</f>
        <v>2544</v>
      </c>
      <c r="M15" s="50">
        <f>SUM(M7:M9)</f>
        <v>2396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37208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37322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244269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37324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37341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0.8239032702024784</v>
      </c>
      <c r="F19" s="167" t="s">
        <v>65</v>
      </c>
      <c r="G19" s="168"/>
      <c r="H19" s="37">
        <f>AD21</f>
        <v>29221</v>
      </c>
      <c r="I19" s="37">
        <f>AD31</f>
        <v>2075</v>
      </c>
      <c r="J19" s="41">
        <f>SUM(H19:I19)</f>
        <v>31296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37364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0.17609672979752153</v>
      </c>
      <c r="F20" s="167" t="s">
        <v>67</v>
      </c>
      <c r="G20" s="168"/>
      <c r="H20" s="37">
        <f>AD22</f>
        <v>27052</v>
      </c>
      <c r="I20" s="37">
        <f>AD32</f>
        <v>727</v>
      </c>
      <c r="J20" s="41">
        <f>SUM(H20:I20)</f>
        <v>27779</v>
      </c>
      <c r="AA20" s="20" t="s">
        <v>59</v>
      </c>
      <c r="AB20" s="81" t="s">
        <v>83</v>
      </c>
      <c r="AC20" s="81" t="s">
        <v>158</v>
      </c>
      <c r="AD20" s="28">
        <f ca="1" t="shared" si="4"/>
        <v>962</v>
      </c>
      <c r="AF20" s="28" t="str">
        <f>'水洗化人口等'!B20</f>
        <v>37386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0.34766832414997983</v>
      </c>
      <c r="F21" s="167" t="s">
        <v>69</v>
      </c>
      <c r="G21" s="168"/>
      <c r="H21" s="37">
        <f>AD23</f>
        <v>24104</v>
      </c>
      <c r="I21" s="37">
        <f>AD33</f>
        <v>109052</v>
      </c>
      <c r="J21" s="41">
        <f>SUM(H21:I21)</f>
        <v>133156</v>
      </c>
      <c r="AA21" s="20" t="s">
        <v>65</v>
      </c>
      <c r="AB21" s="81" t="s">
        <v>83</v>
      </c>
      <c r="AC21" s="81" t="s">
        <v>159</v>
      </c>
      <c r="AD21" s="28">
        <f ca="1" t="shared" si="4"/>
        <v>29221</v>
      </c>
      <c r="AF21" s="28" t="str">
        <f>'水洗化人口等'!B21</f>
        <v>37387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0.4757778220296503</v>
      </c>
      <c r="F22" s="156" t="s">
        <v>4</v>
      </c>
      <c r="G22" s="157"/>
      <c r="H22" s="47">
        <f>SUM(H19:H21)</f>
        <v>80377</v>
      </c>
      <c r="I22" s="47">
        <f>SUM(I19:I21)</f>
        <v>111854</v>
      </c>
      <c r="J22" s="52">
        <f>SUM(J19:J21)</f>
        <v>192231</v>
      </c>
      <c r="AA22" s="20" t="s">
        <v>67</v>
      </c>
      <c r="AB22" s="81" t="s">
        <v>83</v>
      </c>
      <c r="AC22" s="81" t="s">
        <v>160</v>
      </c>
      <c r="AD22" s="28">
        <f ca="1" t="shared" si="4"/>
        <v>27052</v>
      </c>
      <c r="AF22" s="28" t="str">
        <f>'水洗化人口等'!B22</f>
        <v>37403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0.23961636896382932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24104</v>
      </c>
      <c r="AF23" s="28" t="str">
        <f>'水洗化人口等'!B23</f>
        <v>37404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0.9843467991711046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111854</v>
      </c>
      <c r="AF24" s="28" t="str">
        <f>'水洗化人口等'!B24</f>
        <v>37406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0.015653200828895476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>
        <f>'水洗化人口等'!B25</f>
        <v>0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>
        <f>'水洗化人口等'!B26</f>
        <v>0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2807</v>
      </c>
      <c r="J27" s="55">
        <f>AD49</f>
        <v>73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>
        <f>'水洗化人口等'!B27</f>
        <v>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121</v>
      </c>
      <c r="J29" s="55">
        <f>AD51</f>
        <v>2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530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92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2075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727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65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109052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318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2544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3751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7594</v>
      </c>
      <c r="J36" s="57">
        <f>SUM(J27:J31)</f>
        <v>75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2396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2807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121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530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65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318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3751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73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2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2010-04-10T02:27:22Z</dcterms:modified>
  <cp:category/>
  <cp:version/>
  <cp:contentType/>
  <cp:contentStatus/>
</cp:coreProperties>
</file>