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<sst xmlns="http://schemas.openxmlformats.org/spreadsheetml/2006/main" count="679" uniqueCount="319">
  <si>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</si>
  <si>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</si>
  <si>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</si>
  <si>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</si>
  <si>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</si>
  <si>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</si>
  <si>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</si>
  <si>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</si>
  <si>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</si>
  <si>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</si>
  <si>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</si>
  <si>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</si>
  <si>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</si>
  <si>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</si>
  <si>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</si>
  <si>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</si>
  <si>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</si>
  <si>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</si>
  <si>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</si>
  <si>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</si>
  <si>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</si>
  <si>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</si>
  <si>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</si>
  <si>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</si>
  <si>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</si>
  <si>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</si>
  <si>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</si>
  <si>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</si>
  <si>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</si>
  <si>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</si>
  <si>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</si>
  <si>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</si>
  <si>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</si>
  <si>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</si>
  <si>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</si>
  <si>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</si>
  <si>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</si>
  <si>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</si>
  <si>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</si>
  <si>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</si>
  <si>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</si>
  <si>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</si>
  <si>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</si>
  <si>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</si>
  <si>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</si>
  <si>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</si>
  <si>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</si>
  <si>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</si>
  <si>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</si>
  <si>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</si>
  <si>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</si>
  <si>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</si>
  <si>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</si>
  <si>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</si>
  <si>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</si>
  <si>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</si>
  <si>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</si>
  <si>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</si>
  <si>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</si>
  <si>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</si>
  <si>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</si>
  <si>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</si>
  <si>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</si>
  <si>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</si>
  <si>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</si>
  <si>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</si>
  <si>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</si>
  <si>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</si>
  <si>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</si>
  <si>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</si>
  <si>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</si>
  <si>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</si>
  <si>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</si>
  <si>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</si>
  <si>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</si>
  <si>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</si>
  <si>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</si>
  <si>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</si>
  <si>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</si>
  <si>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</si>
  <si>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</si>
  <si>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</si>
  <si>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</si>
  <si>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</si>
  <si>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</si>
  <si>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</si>
  <si>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</si>
  <si>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</si>
  <si>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</si>
  <si>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</si>
  <si>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</si>
  <si>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</si>
  <si>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</si>
  <si>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</si>
  <si>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</si>
  <si>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</si>
  <si>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</si>
  <si>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</si>
  <si>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</si>
  <si>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</si>
  <si>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</si>
  <si>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</si>
  <si>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</si>
  <si>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</si>
  <si>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</si>
  <si>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</si>
  <si>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</si>
  <si>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</si>
  <si>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</si>
  <si>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</si>
  <si>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</si>
  <si>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</si>
  <si>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</si>
  <si>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</si>
  <si>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</si>
  <si>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</si>
  <si>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</si>
  <si>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</si>
  <si>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</si>
  <si>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</si>
  <si>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</si>
  <si>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</si>
  <si>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</si>
  <si>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</si>
  <si>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</si>
  <si>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</si>
  <si>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</si>
  <si>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</si>
  <si>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</si>
  <si>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</si>
  <si>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</si>
  <si>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</si>
  <si>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</si>
  <si>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</si>
  <si>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</si>
  <si>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</si>
  <si>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</si>
  <si>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</si>
  <si>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</si>
  <si>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</si>
  <si>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</si>
  <si>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</si>
  <si>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</si>
  <si>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</si>
  <si>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</si>
  <si>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</si>
  <si>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</si>
  <si>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</si>
  <si>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</si>
  <si>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</si>
  <si>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</si>
  <si>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</si>
  <si>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</si>
  <si>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</si>
  <si>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</si>
  <si>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</si>
  <si>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</si>
  <si>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</si>
  <si>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</si>
  <si>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</si>
  <si>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</si>
  <si>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</si>
  <si>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</si>
  <si>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</si>
  <si>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</si>
  <si>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</si>
  <si>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</si>
  <si>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</si>
  <si>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</si>
  <si>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</si>
  <si>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</si>
  <si>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</si>
  <si>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</si>
  <si>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</si>
  <si>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</si>
  <si>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</si>
  <si>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</si>
  <si>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</si>
  <si>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</si>
  <si>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</si>
  <si>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</si>
  <si>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</si>
  <si>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</si>
  <si>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</si>
  <si>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</si>
  <si>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</si>
  <si>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</si>
  <si>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</si>
  <si>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</si>
  <si>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</si>
  <si>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</si>
  <si>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</si>
  <si>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</si>
  <si>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</si>
  <si>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</si>
  <si>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</si>
  <si>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</si>
  <si>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</si>
  <si>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</si>
  <si>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</si>
  <si>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</si>
  <si>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</si>
  <si>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</si>
  <si>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</si>
  <si>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</si>
  <si>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</si>
  <si>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</si>
  <si>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</si>
  <si>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</si>
  <si>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</si>
  <si>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</si>
  <si>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</si>
  <si>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</si>
  <si>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</si>
  <si>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</si>
  <si>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</si>
  <si>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</si>
  <si>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</si>
  <si>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</si>
  <si>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</si>
  <si>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</si>
  <si>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</si>
  <si>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</si>
  <si>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</si>
  <si>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</si>
  <si>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</si>
  <si>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</si>
  <si>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</si>
  <si>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</si>
  <si>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</si>
  <si>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</si>
  <si>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</si>
  <si>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</si>
  <si>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</si>
  <si>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</si>
  <si>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</si>
  <si>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</si>
  <si>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</si>
  <si>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</si>
  <si>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</si>
  <si>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</si>
  <si>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</si>
  <si>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</si>
  <si>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</si>
  <si>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</si>
  <si>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</si>
  <si>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</si>
  <si>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</si>
  <si>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</si>
  <si>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</si>
  <si>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</si>
  <si>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</si>
  <si>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</si>
  <si>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</si>
  <si>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</si>
  <si>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</si>
  <si>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</si>
  <si>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</si>
  <si>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</si>
  <si>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</si>
  <si>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</si>
  <si>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</si>
  <si>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</si>
  <si>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</si>
  <si>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</si>
  <si>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</si>
  <si>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</si>
  <si>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</si>
  <si>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</si>
  <si>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</si>
  <si>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</si>
  <si>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</si>
  <si>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</si>
  <si>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</si>
  <si>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</si>
  <si>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</si>
  <si>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</si>
  <si>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</si>
  <si>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</si>
  <si>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</si>
  <si>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</si>
  <si>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</si>
  <si>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</si>
  <si>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</si>
  <si>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</si>
  <si>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</si>
  <si>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</si>
  <si>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</si>
  <si>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</si>
  <si>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</si>
  <si>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</si>
  <si>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</si>
  <si>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</si>
  <si>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</si>
  <si>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</si>
  <si>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</si>
  <si>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</si>
  <si>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</si>
  <si>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</si>
  <si>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</si>
  <si>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</si>
  <si>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</si>
  <si>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</si>
  <si>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</si>
  <si>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</si>
  <si>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</si>
  <si>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</si>
  <si>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</si>
  <si>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</si>
  <si>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</si>
  <si>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</si>
  <si>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</si>
  <si>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</si>
  <si>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</si>
  <si>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○</t>
  </si>
  <si>
    <t>36000</t>
  </si>
  <si>
    <t>合計</t>
  </si>
  <si>
    <t>徳島県</t>
  </si>
  <si>
    <t>36000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</si>
</sst>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317</v>
      </c>
      <c r="B7" s="100" t="s">
        <v>315</v>
      </c>
      <c r="C7" s="99" t="s">
        <v>316</v>
      </c>
      <c r="D7" s="101">
        <f>SUM(D8:D31)</f>
        <v>803168</v>
      </c>
      <c r="E7" s="101">
        <f>SUM(E8:E31)</f>
        <v>102449</v>
      </c>
      <c r="F7" s="102">
        <f>IF(D7&gt;0,E7/D7*100,0)</f>
        <v>12.755612773417269</v>
      </c>
      <c r="G7" s="101">
        <f>SUM(G8:G31)</f>
        <v>92925</v>
      </c>
      <c r="H7" s="101">
        <f>SUM(H8:H31)</f>
        <v>9524</v>
      </c>
      <c r="I7" s="101">
        <f>SUM(I8:I31)</f>
        <v>700719</v>
      </c>
      <c r="J7" s="102">
        <f>IF($D7&gt;0,I7/$D7*100,0)</f>
        <v>87.24438722658273</v>
      </c>
      <c r="K7" s="101">
        <f>SUM(K8:K31)</f>
        <v>91208</v>
      </c>
      <c r="L7" s="102">
        <f>IF($D7&gt;0,K7/$D7*100,0)</f>
        <v>11.356030120721941</v>
      </c>
      <c r="M7" s="101">
        <f>SUM(M8:M31)</f>
        <v>5426</v>
      </c>
      <c r="N7" s="102">
        <f>IF($D7&gt;0,M7/$D7*100,0)</f>
        <v>0.6755747240925933</v>
      </c>
      <c r="O7" s="101">
        <f>SUM(O8:O31)</f>
        <v>604085</v>
      </c>
      <c r="P7" s="101">
        <f>SUM(P8:P31)</f>
        <v>241905</v>
      </c>
      <c r="Q7" s="102">
        <f>IF($D7&gt;0,O7/$D7*100,0)</f>
        <v>75.21278238176819</v>
      </c>
      <c r="R7" s="101">
        <f>SUM(R8:R31)</f>
        <v>5598</v>
      </c>
      <c r="S7" s="101">
        <f aca="true" t="shared" si="0" ref="S7:Z7">COUNTIF(S8:S31,"○")</f>
        <v>23</v>
      </c>
      <c r="T7" s="101">
        <f t="shared" si="0"/>
        <v>1</v>
      </c>
      <c r="U7" s="101">
        <f t="shared" si="0"/>
        <v>0</v>
      </c>
      <c r="V7" s="101">
        <f t="shared" si="0"/>
        <v>0</v>
      </c>
      <c r="W7" s="101">
        <f t="shared" si="0"/>
        <v>21</v>
      </c>
      <c r="X7" s="101">
        <f t="shared" si="0"/>
        <v>3</v>
      </c>
      <c r="Y7" s="101">
        <f t="shared" si="0"/>
        <v>0</v>
      </c>
      <c r="Z7" s="101">
        <f t="shared" si="0"/>
        <v>0</v>
      </c>
    </row>
    <row r="8" spans="1:58" ht="12" customHeight="1">
      <c r="A8" s="103" t="s">
        <v>97</v>
      </c>
      <c r="B8" s="104" t="s">
        <v>266</v>
      </c>
      <c r="C8" s="103" t="s">
        <v>290</v>
      </c>
      <c r="D8" s="101">
        <f>+SUM(E8,+I8)</f>
        <v>259488</v>
      </c>
      <c r="E8" s="101">
        <f>+SUM(G8,+H8)</f>
        <v>4814</v>
      </c>
      <c r="F8" s="102">
        <f>IF(D8&gt;0,E8/D8*100,0)</f>
        <v>1.855191762239487</v>
      </c>
      <c r="G8" s="101">
        <v>4807</v>
      </c>
      <c r="H8" s="101">
        <v>7</v>
      </c>
      <c r="I8" s="101">
        <f>+SUM(K8,+M8,+O8)</f>
        <v>254674</v>
      </c>
      <c r="J8" s="102">
        <f>IF($D8&gt;0,I8/$D8*100,0)</f>
        <v>98.14480823776051</v>
      </c>
      <c r="K8" s="101">
        <v>72805</v>
      </c>
      <c r="L8" s="102">
        <f>IF($D8&gt;0,K8/$D8*100,0)</f>
        <v>28.057174127512642</v>
      </c>
      <c r="M8" s="101">
        <v>0</v>
      </c>
      <c r="N8" s="102">
        <f>IF($D8&gt;0,M8/$D8*100,0)</f>
        <v>0</v>
      </c>
      <c r="O8" s="101">
        <v>181869</v>
      </c>
      <c r="P8" s="101">
        <v>94708</v>
      </c>
      <c r="Q8" s="102">
        <f>IF($D8&gt;0,O8/$D8*100,0)</f>
        <v>70.08763411024788</v>
      </c>
      <c r="R8" s="101">
        <v>1764</v>
      </c>
      <c r="S8" s="101"/>
      <c r="T8" s="101" t="s">
        <v>314</v>
      </c>
      <c r="U8" s="101"/>
      <c r="V8" s="101"/>
      <c r="W8" s="105"/>
      <c r="X8" s="105" t="s">
        <v>314</v>
      </c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97</v>
      </c>
      <c r="B9" s="104" t="s">
        <v>267</v>
      </c>
      <c r="C9" s="103" t="s">
        <v>291</v>
      </c>
      <c r="D9" s="101">
        <f aca="true" t="shared" si="1" ref="D9:D31">+SUM(E9,+I9)</f>
        <v>63385</v>
      </c>
      <c r="E9" s="101">
        <f aca="true" t="shared" si="2" ref="E9:E31">+SUM(G9,+H9)</f>
        <v>7122</v>
      </c>
      <c r="F9" s="102">
        <f aca="true" t="shared" si="3" ref="F9:F31">IF(D9&gt;0,E9/D9*100,0)</f>
        <v>11.236096868344246</v>
      </c>
      <c r="G9" s="101">
        <v>7122</v>
      </c>
      <c r="H9" s="101">
        <v>0</v>
      </c>
      <c r="I9" s="101">
        <f aca="true" t="shared" si="4" ref="I9:I31">+SUM(K9,+M9,+O9)</f>
        <v>56263</v>
      </c>
      <c r="J9" s="102">
        <f aca="true" t="shared" si="5" ref="J9:J31">IF($D9&gt;0,I9/$D9*100,0)</f>
        <v>88.76390313165575</v>
      </c>
      <c r="K9" s="101">
        <v>600</v>
      </c>
      <c r="L9" s="102">
        <f aca="true" t="shared" si="6" ref="L9:L31">IF($D9&gt;0,K9/$D9*100,0)</f>
        <v>0.9465961978386053</v>
      </c>
      <c r="M9" s="101">
        <v>491</v>
      </c>
      <c r="N9" s="102">
        <f aca="true" t="shared" si="7" ref="N9:N31">IF($D9&gt;0,M9/$D9*100,0)</f>
        <v>0.7746312218979254</v>
      </c>
      <c r="O9" s="101">
        <v>55172</v>
      </c>
      <c r="P9" s="101">
        <v>14560</v>
      </c>
      <c r="Q9" s="102">
        <f aca="true" t="shared" si="8" ref="Q9:Q31">IF($D9&gt;0,O9/$D9*100,0)</f>
        <v>87.04267571191923</v>
      </c>
      <c r="R9" s="101">
        <v>388</v>
      </c>
      <c r="S9" s="101" t="s">
        <v>314</v>
      </c>
      <c r="T9" s="101"/>
      <c r="U9" s="101"/>
      <c r="V9" s="101"/>
      <c r="W9" s="105" t="s">
        <v>314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97</v>
      </c>
      <c r="B10" s="104" t="s">
        <v>268</v>
      </c>
      <c r="C10" s="103" t="s">
        <v>292</v>
      </c>
      <c r="D10" s="101">
        <f t="shared" si="1"/>
        <v>41246</v>
      </c>
      <c r="E10" s="101">
        <f t="shared" si="2"/>
        <v>995</v>
      </c>
      <c r="F10" s="102">
        <f t="shared" si="3"/>
        <v>2.4123551374678756</v>
      </c>
      <c r="G10" s="101">
        <v>947</v>
      </c>
      <c r="H10" s="101">
        <v>48</v>
      </c>
      <c r="I10" s="101">
        <f t="shared" si="4"/>
        <v>40251</v>
      </c>
      <c r="J10" s="102">
        <f t="shared" si="5"/>
        <v>97.58764486253212</v>
      </c>
      <c r="K10" s="101">
        <v>0</v>
      </c>
      <c r="L10" s="102">
        <f t="shared" si="6"/>
        <v>0</v>
      </c>
      <c r="M10" s="101">
        <v>0</v>
      </c>
      <c r="N10" s="102">
        <f t="shared" si="7"/>
        <v>0</v>
      </c>
      <c r="O10" s="101">
        <v>40251</v>
      </c>
      <c r="P10" s="101">
        <v>8843</v>
      </c>
      <c r="Q10" s="102">
        <f t="shared" si="8"/>
        <v>97.58764486253212</v>
      </c>
      <c r="R10" s="101">
        <v>230</v>
      </c>
      <c r="S10" s="101" t="s">
        <v>314</v>
      </c>
      <c r="T10" s="101"/>
      <c r="U10" s="101"/>
      <c r="V10" s="101"/>
      <c r="W10" s="105" t="s">
        <v>314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97</v>
      </c>
      <c r="B11" s="104" t="s">
        <v>269</v>
      </c>
      <c r="C11" s="103" t="s">
        <v>293</v>
      </c>
      <c r="D11" s="101">
        <f t="shared" si="1"/>
        <v>78905</v>
      </c>
      <c r="E11" s="101">
        <f t="shared" si="2"/>
        <v>15754</v>
      </c>
      <c r="F11" s="102">
        <f t="shared" si="3"/>
        <v>19.96578163614473</v>
      </c>
      <c r="G11" s="101">
        <v>15094</v>
      </c>
      <c r="H11" s="101">
        <v>660</v>
      </c>
      <c r="I11" s="101">
        <f t="shared" si="4"/>
        <v>63151</v>
      </c>
      <c r="J11" s="102">
        <f t="shared" si="5"/>
        <v>80.03421836385527</v>
      </c>
      <c r="K11" s="101">
        <v>0</v>
      </c>
      <c r="L11" s="102">
        <f t="shared" si="6"/>
        <v>0</v>
      </c>
      <c r="M11" s="101">
        <v>3358</v>
      </c>
      <c r="N11" s="102">
        <f t="shared" si="7"/>
        <v>4.255750586147899</v>
      </c>
      <c r="O11" s="101">
        <v>59793</v>
      </c>
      <c r="P11" s="101">
        <v>17604</v>
      </c>
      <c r="Q11" s="102">
        <f t="shared" si="8"/>
        <v>75.77846777770738</v>
      </c>
      <c r="R11" s="101">
        <v>410</v>
      </c>
      <c r="S11" s="101" t="s">
        <v>314</v>
      </c>
      <c r="T11" s="101"/>
      <c r="U11" s="101"/>
      <c r="V11" s="101"/>
      <c r="W11" s="105" t="s">
        <v>314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97</v>
      </c>
      <c r="B12" s="104" t="s">
        <v>270</v>
      </c>
      <c r="C12" s="103" t="s">
        <v>294</v>
      </c>
      <c r="D12" s="101">
        <f t="shared" si="1"/>
        <v>46122</v>
      </c>
      <c r="E12" s="101">
        <f t="shared" si="2"/>
        <v>7022</v>
      </c>
      <c r="F12" s="102">
        <f t="shared" si="3"/>
        <v>15.224838471878929</v>
      </c>
      <c r="G12" s="101">
        <v>6973</v>
      </c>
      <c r="H12" s="101">
        <v>49</v>
      </c>
      <c r="I12" s="101">
        <f t="shared" si="4"/>
        <v>39100</v>
      </c>
      <c r="J12" s="102">
        <f t="shared" si="5"/>
        <v>84.77516152812107</v>
      </c>
      <c r="K12" s="101">
        <v>12531</v>
      </c>
      <c r="L12" s="102">
        <f t="shared" si="6"/>
        <v>27.169246780278396</v>
      </c>
      <c r="M12" s="101">
        <v>0</v>
      </c>
      <c r="N12" s="102">
        <f t="shared" si="7"/>
        <v>0</v>
      </c>
      <c r="O12" s="101">
        <v>26569</v>
      </c>
      <c r="P12" s="101">
        <v>7861</v>
      </c>
      <c r="Q12" s="102">
        <f t="shared" si="8"/>
        <v>57.60591474784268</v>
      </c>
      <c r="R12" s="101">
        <v>377</v>
      </c>
      <c r="S12" s="101" t="s">
        <v>314</v>
      </c>
      <c r="T12" s="101"/>
      <c r="U12" s="101"/>
      <c r="V12" s="101"/>
      <c r="W12" s="105" t="s">
        <v>314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97</v>
      </c>
      <c r="B13" s="104" t="s">
        <v>271</v>
      </c>
      <c r="C13" s="103" t="s">
        <v>295</v>
      </c>
      <c r="D13" s="101">
        <f t="shared" si="1"/>
        <v>41853</v>
      </c>
      <c r="E13" s="101">
        <f t="shared" si="2"/>
        <v>8836</v>
      </c>
      <c r="F13" s="102">
        <f t="shared" si="3"/>
        <v>21.111987193271688</v>
      </c>
      <c r="G13" s="101">
        <v>8775</v>
      </c>
      <c r="H13" s="101">
        <v>61</v>
      </c>
      <c r="I13" s="101">
        <f t="shared" si="4"/>
        <v>33017</v>
      </c>
      <c r="J13" s="102">
        <f t="shared" si="5"/>
        <v>78.88801280672831</v>
      </c>
      <c r="K13" s="101">
        <v>0</v>
      </c>
      <c r="L13" s="102">
        <f t="shared" si="6"/>
        <v>0</v>
      </c>
      <c r="M13" s="101">
        <v>0</v>
      </c>
      <c r="N13" s="102">
        <f t="shared" si="7"/>
        <v>0</v>
      </c>
      <c r="O13" s="101">
        <v>33017</v>
      </c>
      <c r="P13" s="101">
        <v>14624</v>
      </c>
      <c r="Q13" s="102">
        <f t="shared" si="8"/>
        <v>78.88801280672831</v>
      </c>
      <c r="R13" s="101">
        <v>412</v>
      </c>
      <c r="S13" s="101" t="s">
        <v>314</v>
      </c>
      <c r="T13" s="101"/>
      <c r="U13" s="101"/>
      <c r="V13" s="101"/>
      <c r="W13" s="105" t="s">
        <v>314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97</v>
      </c>
      <c r="B14" s="104" t="s">
        <v>272</v>
      </c>
      <c r="C14" s="103" t="s">
        <v>296</v>
      </c>
      <c r="D14" s="101">
        <f t="shared" si="1"/>
        <v>33793</v>
      </c>
      <c r="E14" s="101">
        <f t="shared" si="2"/>
        <v>11846</v>
      </c>
      <c r="F14" s="102">
        <f t="shared" si="3"/>
        <v>35.05459710590951</v>
      </c>
      <c r="G14" s="101">
        <v>11696</v>
      </c>
      <c r="H14" s="101">
        <v>150</v>
      </c>
      <c r="I14" s="101">
        <f t="shared" si="4"/>
        <v>21947</v>
      </c>
      <c r="J14" s="102">
        <f t="shared" si="5"/>
        <v>64.94540289409049</v>
      </c>
      <c r="K14" s="101">
        <v>1576</v>
      </c>
      <c r="L14" s="102">
        <f t="shared" si="6"/>
        <v>4.663687745982896</v>
      </c>
      <c r="M14" s="101">
        <v>0</v>
      </c>
      <c r="N14" s="102">
        <f t="shared" si="7"/>
        <v>0</v>
      </c>
      <c r="O14" s="101">
        <v>20371</v>
      </c>
      <c r="P14" s="101">
        <v>10138</v>
      </c>
      <c r="Q14" s="102">
        <f t="shared" si="8"/>
        <v>60.281715148107594</v>
      </c>
      <c r="R14" s="101">
        <v>336</v>
      </c>
      <c r="S14" s="101" t="s">
        <v>314</v>
      </c>
      <c r="T14" s="101"/>
      <c r="U14" s="101"/>
      <c r="V14" s="101"/>
      <c r="W14" s="105" t="s">
        <v>314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97</v>
      </c>
      <c r="B15" s="104" t="s">
        <v>273</v>
      </c>
      <c r="C15" s="103" t="s">
        <v>297</v>
      </c>
      <c r="D15" s="101">
        <f t="shared" si="1"/>
        <v>32744</v>
      </c>
      <c r="E15" s="101">
        <f t="shared" si="2"/>
        <v>13493</v>
      </c>
      <c r="F15" s="102">
        <f t="shared" si="3"/>
        <v>41.20754947471292</v>
      </c>
      <c r="G15" s="101">
        <v>9051</v>
      </c>
      <c r="H15" s="101">
        <v>4442</v>
      </c>
      <c r="I15" s="101">
        <f t="shared" si="4"/>
        <v>19251</v>
      </c>
      <c r="J15" s="102">
        <f t="shared" si="5"/>
        <v>58.79245052528708</v>
      </c>
      <c r="K15" s="101">
        <v>0</v>
      </c>
      <c r="L15" s="102">
        <f t="shared" si="6"/>
        <v>0</v>
      </c>
      <c r="M15" s="101">
        <v>0</v>
      </c>
      <c r="N15" s="102">
        <f t="shared" si="7"/>
        <v>0</v>
      </c>
      <c r="O15" s="101">
        <v>19251</v>
      </c>
      <c r="P15" s="101">
        <v>11688</v>
      </c>
      <c r="Q15" s="102">
        <f t="shared" si="8"/>
        <v>58.79245052528708</v>
      </c>
      <c r="R15" s="101">
        <v>243</v>
      </c>
      <c r="S15" s="101" t="s">
        <v>314</v>
      </c>
      <c r="T15" s="101"/>
      <c r="U15" s="101"/>
      <c r="V15" s="101"/>
      <c r="W15" s="105"/>
      <c r="X15" s="105" t="s">
        <v>314</v>
      </c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97</v>
      </c>
      <c r="B16" s="104" t="s">
        <v>274</v>
      </c>
      <c r="C16" s="103" t="s">
        <v>298</v>
      </c>
      <c r="D16" s="101">
        <f t="shared" si="1"/>
        <v>6161</v>
      </c>
      <c r="E16" s="101">
        <f t="shared" si="2"/>
        <v>1449</v>
      </c>
      <c r="F16" s="102">
        <f t="shared" si="3"/>
        <v>23.518909267975978</v>
      </c>
      <c r="G16" s="101">
        <v>1151</v>
      </c>
      <c r="H16" s="101">
        <v>298</v>
      </c>
      <c r="I16" s="101">
        <f t="shared" si="4"/>
        <v>4712</v>
      </c>
      <c r="J16" s="102">
        <f t="shared" si="5"/>
        <v>76.48109073202403</v>
      </c>
      <c r="K16" s="101">
        <v>0</v>
      </c>
      <c r="L16" s="102">
        <f t="shared" si="6"/>
        <v>0</v>
      </c>
      <c r="M16" s="101">
        <v>56</v>
      </c>
      <c r="N16" s="102">
        <f t="shared" si="7"/>
        <v>0.9089433533517287</v>
      </c>
      <c r="O16" s="101">
        <v>4656</v>
      </c>
      <c r="P16" s="101">
        <v>1602</v>
      </c>
      <c r="Q16" s="102">
        <f t="shared" si="8"/>
        <v>75.5721473786723</v>
      </c>
      <c r="R16" s="101">
        <v>18</v>
      </c>
      <c r="S16" s="101" t="s">
        <v>314</v>
      </c>
      <c r="T16" s="101"/>
      <c r="U16" s="101"/>
      <c r="V16" s="101"/>
      <c r="W16" s="105" t="s">
        <v>314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97</v>
      </c>
      <c r="B17" s="104" t="s">
        <v>275</v>
      </c>
      <c r="C17" s="103" t="s">
        <v>299</v>
      </c>
      <c r="D17" s="101">
        <f t="shared" si="1"/>
        <v>2017</v>
      </c>
      <c r="E17" s="101">
        <f t="shared" si="2"/>
        <v>1295</v>
      </c>
      <c r="F17" s="102">
        <f t="shared" si="3"/>
        <v>64.20426375805653</v>
      </c>
      <c r="G17" s="101">
        <v>480</v>
      </c>
      <c r="H17" s="101">
        <v>815</v>
      </c>
      <c r="I17" s="101">
        <f t="shared" si="4"/>
        <v>722</v>
      </c>
      <c r="J17" s="102">
        <f t="shared" si="5"/>
        <v>35.79573624194348</v>
      </c>
      <c r="K17" s="101">
        <v>0</v>
      </c>
      <c r="L17" s="102">
        <f t="shared" si="6"/>
        <v>0</v>
      </c>
      <c r="M17" s="101">
        <v>0</v>
      </c>
      <c r="N17" s="102">
        <f t="shared" si="7"/>
        <v>0</v>
      </c>
      <c r="O17" s="101">
        <v>722</v>
      </c>
      <c r="P17" s="101">
        <v>341</v>
      </c>
      <c r="Q17" s="102">
        <f t="shared" si="8"/>
        <v>35.79573624194348</v>
      </c>
      <c r="R17" s="101">
        <v>10</v>
      </c>
      <c r="S17" s="101" t="s">
        <v>314</v>
      </c>
      <c r="T17" s="101"/>
      <c r="U17" s="101"/>
      <c r="V17" s="101"/>
      <c r="W17" s="105" t="s">
        <v>314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97</v>
      </c>
      <c r="B18" s="104" t="s">
        <v>276</v>
      </c>
      <c r="C18" s="103" t="s">
        <v>300</v>
      </c>
      <c r="D18" s="101">
        <f t="shared" si="1"/>
        <v>2892</v>
      </c>
      <c r="E18" s="101">
        <f t="shared" si="2"/>
        <v>307</v>
      </c>
      <c r="F18" s="102">
        <f t="shared" si="3"/>
        <v>10.61549100968188</v>
      </c>
      <c r="G18" s="101">
        <v>150</v>
      </c>
      <c r="H18" s="101">
        <v>157</v>
      </c>
      <c r="I18" s="101">
        <f t="shared" si="4"/>
        <v>2585</v>
      </c>
      <c r="J18" s="102">
        <f t="shared" si="5"/>
        <v>89.38450899031812</v>
      </c>
      <c r="K18" s="101">
        <v>0</v>
      </c>
      <c r="L18" s="102">
        <f t="shared" si="6"/>
        <v>0</v>
      </c>
      <c r="M18" s="101">
        <v>0</v>
      </c>
      <c r="N18" s="102">
        <f t="shared" si="7"/>
        <v>0</v>
      </c>
      <c r="O18" s="101">
        <v>2585</v>
      </c>
      <c r="P18" s="101">
        <v>2200</v>
      </c>
      <c r="Q18" s="102">
        <f t="shared" si="8"/>
        <v>89.38450899031812</v>
      </c>
      <c r="R18" s="101">
        <v>16</v>
      </c>
      <c r="S18" s="101" t="s">
        <v>314</v>
      </c>
      <c r="T18" s="101"/>
      <c r="U18" s="101"/>
      <c r="V18" s="101"/>
      <c r="W18" s="105" t="s">
        <v>314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97</v>
      </c>
      <c r="B19" s="104" t="s">
        <v>277</v>
      </c>
      <c r="C19" s="103" t="s">
        <v>301</v>
      </c>
      <c r="D19" s="101">
        <f t="shared" si="1"/>
        <v>26751</v>
      </c>
      <c r="E19" s="101">
        <f t="shared" si="2"/>
        <v>2695</v>
      </c>
      <c r="F19" s="102">
        <f t="shared" si="3"/>
        <v>10.074389742439536</v>
      </c>
      <c r="G19" s="101">
        <v>2695</v>
      </c>
      <c r="H19" s="101">
        <v>0</v>
      </c>
      <c r="I19" s="101">
        <f t="shared" si="4"/>
        <v>24056</v>
      </c>
      <c r="J19" s="102">
        <f t="shared" si="5"/>
        <v>89.92561025756046</v>
      </c>
      <c r="K19" s="101">
        <v>0</v>
      </c>
      <c r="L19" s="102">
        <f t="shared" si="6"/>
        <v>0</v>
      </c>
      <c r="M19" s="101">
        <v>0</v>
      </c>
      <c r="N19" s="102">
        <f t="shared" si="7"/>
        <v>0</v>
      </c>
      <c r="O19" s="101">
        <v>24056</v>
      </c>
      <c r="P19" s="101">
        <v>9611</v>
      </c>
      <c r="Q19" s="102">
        <f t="shared" si="8"/>
        <v>89.92561025756046</v>
      </c>
      <c r="R19" s="101">
        <v>123</v>
      </c>
      <c r="S19" s="101" t="s">
        <v>314</v>
      </c>
      <c r="T19" s="101"/>
      <c r="U19" s="101"/>
      <c r="V19" s="101"/>
      <c r="W19" s="105" t="s">
        <v>314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97</v>
      </c>
      <c r="B20" s="104" t="s">
        <v>278</v>
      </c>
      <c r="C20" s="103" t="s">
        <v>302</v>
      </c>
      <c r="D20" s="101">
        <f t="shared" si="1"/>
        <v>6866</v>
      </c>
      <c r="E20" s="101">
        <f t="shared" si="2"/>
        <v>1450</v>
      </c>
      <c r="F20" s="102">
        <f t="shared" si="3"/>
        <v>21.118555199533937</v>
      </c>
      <c r="G20" s="101">
        <v>1440</v>
      </c>
      <c r="H20" s="101">
        <v>10</v>
      </c>
      <c r="I20" s="101">
        <f t="shared" si="4"/>
        <v>5416</v>
      </c>
      <c r="J20" s="102">
        <f t="shared" si="5"/>
        <v>78.88144480046606</v>
      </c>
      <c r="K20" s="101">
        <v>0</v>
      </c>
      <c r="L20" s="102">
        <f t="shared" si="6"/>
        <v>0</v>
      </c>
      <c r="M20" s="101">
        <v>0</v>
      </c>
      <c r="N20" s="102">
        <f t="shared" si="7"/>
        <v>0</v>
      </c>
      <c r="O20" s="101">
        <v>5416</v>
      </c>
      <c r="P20" s="101">
        <v>2305</v>
      </c>
      <c r="Q20" s="102">
        <f t="shared" si="8"/>
        <v>78.88144480046606</v>
      </c>
      <c r="R20" s="101">
        <v>78</v>
      </c>
      <c r="S20" s="101" t="s">
        <v>314</v>
      </c>
      <c r="T20" s="101"/>
      <c r="U20" s="101"/>
      <c r="V20" s="101"/>
      <c r="W20" s="105" t="s">
        <v>314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97</v>
      </c>
      <c r="B21" s="104" t="s">
        <v>279</v>
      </c>
      <c r="C21" s="103" t="s">
        <v>303</v>
      </c>
      <c r="D21" s="101">
        <f t="shared" si="1"/>
        <v>10760</v>
      </c>
      <c r="E21" s="101">
        <f t="shared" si="2"/>
        <v>3188</v>
      </c>
      <c r="F21" s="102">
        <f t="shared" si="3"/>
        <v>29.62825278810409</v>
      </c>
      <c r="G21" s="101">
        <v>1172</v>
      </c>
      <c r="H21" s="101">
        <v>2016</v>
      </c>
      <c r="I21" s="101">
        <f t="shared" si="4"/>
        <v>7572</v>
      </c>
      <c r="J21" s="102">
        <f t="shared" si="5"/>
        <v>70.37174721189591</v>
      </c>
      <c r="K21" s="101">
        <v>0</v>
      </c>
      <c r="L21" s="102">
        <f t="shared" si="6"/>
        <v>0</v>
      </c>
      <c r="M21" s="101">
        <v>0</v>
      </c>
      <c r="N21" s="102">
        <f t="shared" si="7"/>
        <v>0</v>
      </c>
      <c r="O21" s="101">
        <v>7572</v>
      </c>
      <c r="P21" s="101">
        <v>3073</v>
      </c>
      <c r="Q21" s="102">
        <f t="shared" si="8"/>
        <v>70.37174721189591</v>
      </c>
      <c r="R21" s="101">
        <v>10</v>
      </c>
      <c r="S21" s="101" t="s">
        <v>314</v>
      </c>
      <c r="T21" s="101"/>
      <c r="U21" s="101"/>
      <c r="V21" s="101"/>
      <c r="W21" s="105" t="s">
        <v>314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97</v>
      </c>
      <c r="B22" s="104" t="s">
        <v>280</v>
      </c>
      <c r="C22" s="103" t="s">
        <v>304</v>
      </c>
      <c r="D22" s="101">
        <f t="shared" si="1"/>
        <v>5250</v>
      </c>
      <c r="E22" s="101">
        <f t="shared" si="2"/>
        <v>1782</v>
      </c>
      <c r="F22" s="102">
        <f t="shared" si="3"/>
        <v>33.94285714285714</v>
      </c>
      <c r="G22" s="101">
        <v>1782</v>
      </c>
      <c r="H22" s="101">
        <v>0</v>
      </c>
      <c r="I22" s="101">
        <f t="shared" si="4"/>
        <v>3468</v>
      </c>
      <c r="J22" s="102">
        <f t="shared" si="5"/>
        <v>66.05714285714286</v>
      </c>
      <c r="K22" s="101">
        <v>0</v>
      </c>
      <c r="L22" s="102">
        <f t="shared" si="6"/>
        <v>0</v>
      </c>
      <c r="M22" s="101">
        <v>0</v>
      </c>
      <c r="N22" s="102">
        <f t="shared" si="7"/>
        <v>0</v>
      </c>
      <c r="O22" s="101">
        <v>3468</v>
      </c>
      <c r="P22" s="101">
        <v>1888</v>
      </c>
      <c r="Q22" s="102">
        <f t="shared" si="8"/>
        <v>66.05714285714286</v>
      </c>
      <c r="R22" s="101">
        <v>41</v>
      </c>
      <c r="S22" s="101" t="s">
        <v>314</v>
      </c>
      <c r="T22" s="101"/>
      <c r="U22" s="101"/>
      <c r="V22" s="101"/>
      <c r="W22" s="105" t="s">
        <v>314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97</v>
      </c>
      <c r="B23" s="104" t="s">
        <v>281</v>
      </c>
      <c r="C23" s="103" t="s">
        <v>305</v>
      </c>
      <c r="D23" s="101">
        <f t="shared" si="1"/>
        <v>8406</v>
      </c>
      <c r="E23" s="101">
        <f t="shared" si="2"/>
        <v>4215</v>
      </c>
      <c r="F23" s="102">
        <f t="shared" si="3"/>
        <v>50.142755174875084</v>
      </c>
      <c r="G23" s="101">
        <v>4131</v>
      </c>
      <c r="H23" s="101">
        <v>84</v>
      </c>
      <c r="I23" s="101">
        <f t="shared" si="4"/>
        <v>4191</v>
      </c>
      <c r="J23" s="102">
        <f t="shared" si="5"/>
        <v>49.857244825124916</v>
      </c>
      <c r="K23" s="101">
        <v>1086</v>
      </c>
      <c r="L23" s="102">
        <f t="shared" si="6"/>
        <v>12.919343326195577</v>
      </c>
      <c r="M23" s="101">
        <v>0</v>
      </c>
      <c r="N23" s="102">
        <f t="shared" si="7"/>
        <v>0</v>
      </c>
      <c r="O23" s="101">
        <v>3105</v>
      </c>
      <c r="P23" s="101">
        <v>1015</v>
      </c>
      <c r="Q23" s="102">
        <f t="shared" si="8"/>
        <v>36.937901498929335</v>
      </c>
      <c r="R23" s="101">
        <v>67</v>
      </c>
      <c r="S23" s="101" t="s">
        <v>314</v>
      </c>
      <c r="T23" s="101"/>
      <c r="U23" s="101"/>
      <c r="V23" s="101"/>
      <c r="W23" s="105" t="s">
        <v>314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97</v>
      </c>
      <c r="B24" s="104" t="s">
        <v>282</v>
      </c>
      <c r="C24" s="103" t="s">
        <v>306</v>
      </c>
      <c r="D24" s="101">
        <f t="shared" si="1"/>
        <v>11578</v>
      </c>
      <c r="E24" s="101">
        <f t="shared" si="2"/>
        <v>2636</v>
      </c>
      <c r="F24" s="102">
        <f t="shared" si="3"/>
        <v>22.76731732596303</v>
      </c>
      <c r="G24" s="101">
        <v>2609</v>
      </c>
      <c r="H24" s="101">
        <v>27</v>
      </c>
      <c r="I24" s="101">
        <f t="shared" si="4"/>
        <v>8942</v>
      </c>
      <c r="J24" s="102">
        <f t="shared" si="5"/>
        <v>77.23268267403697</v>
      </c>
      <c r="K24" s="101">
        <v>1403</v>
      </c>
      <c r="L24" s="102">
        <f t="shared" si="6"/>
        <v>12.117809638970462</v>
      </c>
      <c r="M24" s="101">
        <v>0</v>
      </c>
      <c r="N24" s="102">
        <f t="shared" si="7"/>
        <v>0</v>
      </c>
      <c r="O24" s="101">
        <v>7539</v>
      </c>
      <c r="P24" s="101">
        <v>3442</v>
      </c>
      <c r="Q24" s="102">
        <f t="shared" si="8"/>
        <v>65.1148730350665</v>
      </c>
      <c r="R24" s="101">
        <v>149</v>
      </c>
      <c r="S24" s="101" t="s">
        <v>314</v>
      </c>
      <c r="T24" s="101"/>
      <c r="U24" s="101"/>
      <c r="V24" s="101"/>
      <c r="W24" s="105" t="s">
        <v>314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97</v>
      </c>
      <c r="B25" s="104" t="s">
        <v>283</v>
      </c>
      <c r="C25" s="103" t="s">
        <v>307</v>
      </c>
      <c r="D25" s="101">
        <f t="shared" si="1"/>
        <v>15026</v>
      </c>
      <c r="E25" s="101">
        <f t="shared" si="2"/>
        <v>488</v>
      </c>
      <c r="F25" s="102">
        <f t="shared" si="3"/>
        <v>3.2477039797684015</v>
      </c>
      <c r="G25" s="101">
        <v>488</v>
      </c>
      <c r="H25" s="101">
        <v>0</v>
      </c>
      <c r="I25" s="101">
        <f t="shared" si="4"/>
        <v>14538</v>
      </c>
      <c r="J25" s="102">
        <f t="shared" si="5"/>
        <v>96.7522960202316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14538</v>
      </c>
      <c r="P25" s="101">
        <v>4300</v>
      </c>
      <c r="Q25" s="102">
        <f t="shared" si="8"/>
        <v>96.7522960202316</v>
      </c>
      <c r="R25" s="101">
        <v>120</v>
      </c>
      <c r="S25" s="101" t="s">
        <v>314</v>
      </c>
      <c r="T25" s="101"/>
      <c r="U25" s="101"/>
      <c r="V25" s="101"/>
      <c r="W25" s="105" t="s">
        <v>314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97</v>
      </c>
      <c r="B26" s="104" t="s">
        <v>284</v>
      </c>
      <c r="C26" s="103" t="s">
        <v>308</v>
      </c>
      <c r="D26" s="101">
        <f t="shared" si="1"/>
        <v>21612</v>
      </c>
      <c r="E26" s="101">
        <f t="shared" si="2"/>
        <v>483</v>
      </c>
      <c r="F26" s="102">
        <f t="shared" si="3"/>
        <v>2.2348695169350363</v>
      </c>
      <c r="G26" s="101">
        <v>483</v>
      </c>
      <c r="H26" s="101">
        <v>0</v>
      </c>
      <c r="I26" s="101">
        <f t="shared" si="4"/>
        <v>21129</v>
      </c>
      <c r="J26" s="102">
        <f t="shared" si="5"/>
        <v>97.76513048306497</v>
      </c>
      <c r="K26" s="101">
        <v>0</v>
      </c>
      <c r="L26" s="102">
        <f t="shared" si="6"/>
        <v>0</v>
      </c>
      <c r="M26" s="101">
        <v>1521</v>
      </c>
      <c r="N26" s="102">
        <f t="shared" si="7"/>
        <v>7.0377568017767915</v>
      </c>
      <c r="O26" s="101">
        <v>19608</v>
      </c>
      <c r="P26" s="101">
        <v>6560</v>
      </c>
      <c r="Q26" s="102">
        <f t="shared" si="8"/>
        <v>90.72737368128817</v>
      </c>
      <c r="R26" s="101">
        <v>138</v>
      </c>
      <c r="S26" s="101" t="s">
        <v>314</v>
      </c>
      <c r="T26" s="101"/>
      <c r="U26" s="101"/>
      <c r="V26" s="101"/>
      <c r="W26" s="105" t="s">
        <v>314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97</v>
      </c>
      <c r="B27" s="104" t="s">
        <v>285</v>
      </c>
      <c r="C27" s="103" t="s">
        <v>309</v>
      </c>
      <c r="D27" s="101">
        <f t="shared" si="1"/>
        <v>33042</v>
      </c>
      <c r="E27" s="101">
        <f t="shared" si="2"/>
        <v>943</v>
      </c>
      <c r="F27" s="102">
        <f t="shared" si="3"/>
        <v>2.8539434658918954</v>
      </c>
      <c r="G27" s="101">
        <v>943</v>
      </c>
      <c r="H27" s="101">
        <v>0</v>
      </c>
      <c r="I27" s="101">
        <f t="shared" si="4"/>
        <v>32099</v>
      </c>
      <c r="J27" s="102">
        <f t="shared" si="5"/>
        <v>97.14605653410811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32099</v>
      </c>
      <c r="P27" s="101">
        <v>11260</v>
      </c>
      <c r="Q27" s="102">
        <f t="shared" si="8"/>
        <v>97.14605653410811</v>
      </c>
      <c r="R27" s="101">
        <v>187</v>
      </c>
      <c r="S27" s="101" t="s">
        <v>314</v>
      </c>
      <c r="T27" s="101"/>
      <c r="U27" s="101"/>
      <c r="V27" s="101"/>
      <c r="W27" s="105" t="s">
        <v>314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97</v>
      </c>
      <c r="B28" s="104" t="s">
        <v>286</v>
      </c>
      <c r="C28" s="103" t="s">
        <v>310</v>
      </c>
      <c r="D28" s="101">
        <f t="shared" si="1"/>
        <v>14368</v>
      </c>
      <c r="E28" s="101">
        <f t="shared" si="2"/>
        <v>779</v>
      </c>
      <c r="F28" s="102">
        <f t="shared" si="3"/>
        <v>5.421770601336303</v>
      </c>
      <c r="G28" s="101">
        <v>779</v>
      </c>
      <c r="H28" s="101">
        <v>0</v>
      </c>
      <c r="I28" s="101">
        <f t="shared" si="4"/>
        <v>13589</v>
      </c>
      <c r="J28" s="102">
        <f t="shared" si="5"/>
        <v>94.5782293986637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13589</v>
      </c>
      <c r="P28" s="101">
        <v>3030</v>
      </c>
      <c r="Q28" s="102">
        <f t="shared" si="8"/>
        <v>94.5782293986637</v>
      </c>
      <c r="R28" s="101">
        <v>166</v>
      </c>
      <c r="S28" s="101" t="s">
        <v>314</v>
      </c>
      <c r="T28" s="101"/>
      <c r="U28" s="101"/>
      <c r="V28" s="101"/>
      <c r="W28" s="105" t="s">
        <v>314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97</v>
      </c>
      <c r="B29" s="104" t="s">
        <v>287</v>
      </c>
      <c r="C29" s="103" t="s">
        <v>311</v>
      </c>
      <c r="D29" s="101">
        <f t="shared" si="1"/>
        <v>13229</v>
      </c>
      <c r="E29" s="101">
        <f t="shared" si="2"/>
        <v>1944</v>
      </c>
      <c r="F29" s="102">
        <f t="shared" si="3"/>
        <v>14.694988283316956</v>
      </c>
      <c r="G29" s="101">
        <v>1914</v>
      </c>
      <c r="H29" s="101">
        <v>30</v>
      </c>
      <c r="I29" s="101">
        <f t="shared" si="4"/>
        <v>11285</v>
      </c>
      <c r="J29" s="102">
        <f t="shared" si="5"/>
        <v>85.30501171668304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11285</v>
      </c>
      <c r="P29" s="101">
        <v>4326</v>
      </c>
      <c r="Q29" s="102">
        <f t="shared" si="8"/>
        <v>85.30501171668304</v>
      </c>
      <c r="R29" s="101">
        <v>134</v>
      </c>
      <c r="S29" s="101" t="s">
        <v>314</v>
      </c>
      <c r="T29" s="101"/>
      <c r="U29" s="101"/>
      <c r="V29" s="101"/>
      <c r="W29" s="105" t="s">
        <v>314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97</v>
      </c>
      <c r="B30" s="104" t="s">
        <v>288</v>
      </c>
      <c r="C30" s="103" t="s">
        <v>312</v>
      </c>
      <c r="D30" s="101">
        <f t="shared" si="1"/>
        <v>11626</v>
      </c>
      <c r="E30" s="101">
        <f t="shared" si="2"/>
        <v>4386</v>
      </c>
      <c r="F30" s="102">
        <f t="shared" si="3"/>
        <v>37.72578702907276</v>
      </c>
      <c r="G30" s="101">
        <v>3956</v>
      </c>
      <c r="H30" s="101">
        <v>430</v>
      </c>
      <c r="I30" s="101">
        <f t="shared" si="4"/>
        <v>7240</v>
      </c>
      <c r="J30" s="102">
        <f t="shared" si="5"/>
        <v>62.27421297092724</v>
      </c>
      <c r="K30" s="101">
        <v>0</v>
      </c>
      <c r="L30" s="102">
        <f t="shared" si="6"/>
        <v>0</v>
      </c>
      <c r="M30" s="101">
        <v>0</v>
      </c>
      <c r="N30" s="102">
        <f t="shared" si="7"/>
        <v>0</v>
      </c>
      <c r="O30" s="101">
        <v>7240</v>
      </c>
      <c r="P30" s="101">
        <v>3192</v>
      </c>
      <c r="Q30" s="102">
        <f t="shared" si="8"/>
        <v>62.27421297092724</v>
      </c>
      <c r="R30" s="101">
        <v>67</v>
      </c>
      <c r="S30" s="101" t="s">
        <v>314</v>
      </c>
      <c r="T30" s="101"/>
      <c r="U30" s="101"/>
      <c r="V30" s="101"/>
      <c r="W30" s="105" t="s">
        <v>314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97</v>
      </c>
      <c r="B31" s="104" t="s">
        <v>289</v>
      </c>
      <c r="C31" s="103" t="s">
        <v>313</v>
      </c>
      <c r="D31" s="101">
        <f t="shared" si="1"/>
        <v>16048</v>
      </c>
      <c r="E31" s="101">
        <f t="shared" si="2"/>
        <v>4527</v>
      </c>
      <c r="F31" s="102">
        <f t="shared" si="3"/>
        <v>28.20912263210369</v>
      </c>
      <c r="G31" s="101">
        <v>4287</v>
      </c>
      <c r="H31" s="101">
        <v>240</v>
      </c>
      <c r="I31" s="101">
        <f t="shared" si="4"/>
        <v>11521</v>
      </c>
      <c r="J31" s="102">
        <f t="shared" si="5"/>
        <v>71.79087736789631</v>
      </c>
      <c r="K31" s="101">
        <v>1207</v>
      </c>
      <c r="L31" s="102">
        <f t="shared" si="6"/>
        <v>7.521186440677965</v>
      </c>
      <c r="M31" s="101">
        <v>0</v>
      </c>
      <c r="N31" s="102">
        <f t="shared" si="7"/>
        <v>0</v>
      </c>
      <c r="O31" s="101">
        <v>10314</v>
      </c>
      <c r="P31" s="101">
        <v>3734</v>
      </c>
      <c r="Q31" s="102">
        <f t="shared" si="8"/>
        <v>64.26969092721835</v>
      </c>
      <c r="R31" s="101">
        <v>114</v>
      </c>
      <c r="S31" s="101" t="s">
        <v>314</v>
      </c>
      <c r="T31" s="101"/>
      <c r="U31" s="101"/>
      <c r="V31" s="101"/>
      <c r="W31" s="105"/>
      <c r="X31" s="105" t="s">
        <v>314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317</v>
      </c>
      <c r="B7" s="109" t="s">
        <v>315</v>
      </c>
      <c r="C7" s="108" t="s">
        <v>316</v>
      </c>
      <c r="D7" s="110">
        <f aca="true" t="shared" si="0" ref="D7:AI7">SUM(D8:D31)</f>
        <v>277431</v>
      </c>
      <c r="E7" s="110">
        <f t="shared" si="0"/>
        <v>13422</v>
      </c>
      <c r="F7" s="110">
        <f t="shared" si="0"/>
        <v>6173</v>
      </c>
      <c r="G7" s="110">
        <f t="shared" si="0"/>
        <v>7249</v>
      </c>
      <c r="H7" s="110">
        <f t="shared" si="0"/>
        <v>40123</v>
      </c>
      <c r="I7" s="110">
        <f t="shared" si="0"/>
        <v>5230</v>
      </c>
      <c r="J7" s="110">
        <f t="shared" si="0"/>
        <v>34893</v>
      </c>
      <c r="K7" s="110">
        <f t="shared" si="0"/>
        <v>223886</v>
      </c>
      <c r="L7" s="110">
        <f t="shared" si="0"/>
        <v>36391</v>
      </c>
      <c r="M7" s="110">
        <f t="shared" si="0"/>
        <v>187495</v>
      </c>
      <c r="N7" s="110">
        <f t="shared" si="0"/>
        <v>281757</v>
      </c>
      <c r="O7" s="110">
        <f t="shared" si="0"/>
        <v>47794</v>
      </c>
      <c r="P7" s="110">
        <f t="shared" si="0"/>
        <v>47794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229509</v>
      </c>
      <c r="W7" s="110">
        <f t="shared" si="0"/>
        <v>229509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4454</v>
      </c>
      <c r="AD7" s="110">
        <f t="shared" si="0"/>
        <v>4100</v>
      </c>
      <c r="AE7" s="110">
        <f t="shared" si="0"/>
        <v>354</v>
      </c>
      <c r="AF7" s="110">
        <f t="shared" si="0"/>
        <v>3425</v>
      </c>
      <c r="AG7" s="110">
        <f t="shared" si="0"/>
        <v>3425</v>
      </c>
      <c r="AH7" s="110">
        <f t="shared" si="0"/>
        <v>0</v>
      </c>
      <c r="AI7" s="110">
        <f t="shared" si="0"/>
        <v>0</v>
      </c>
      <c r="AJ7" s="110">
        <f aca="true" t="shared" si="1" ref="AJ7:BC7">SUM(AJ8:AJ31)</f>
        <v>2926</v>
      </c>
      <c r="AK7" s="110">
        <f t="shared" si="1"/>
        <v>540</v>
      </c>
      <c r="AL7" s="110">
        <f t="shared" si="1"/>
        <v>0</v>
      </c>
      <c r="AM7" s="110">
        <f t="shared" si="1"/>
        <v>111</v>
      </c>
      <c r="AN7" s="110">
        <f t="shared" si="1"/>
        <v>130</v>
      </c>
      <c r="AO7" s="110">
        <f t="shared" si="1"/>
        <v>0</v>
      </c>
      <c r="AP7" s="110">
        <f t="shared" si="1"/>
        <v>84</v>
      </c>
      <c r="AQ7" s="110">
        <f t="shared" si="1"/>
        <v>1344</v>
      </c>
      <c r="AR7" s="110">
        <f t="shared" si="1"/>
        <v>279</v>
      </c>
      <c r="AS7" s="110">
        <f t="shared" si="1"/>
        <v>438</v>
      </c>
      <c r="AT7" s="110">
        <f t="shared" si="1"/>
        <v>1042</v>
      </c>
      <c r="AU7" s="110">
        <f t="shared" si="1"/>
        <v>907</v>
      </c>
      <c r="AV7" s="110">
        <f t="shared" si="1"/>
        <v>132</v>
      </c>
      <c r="AW7" s="110">
        <f t="shared" si="1"/>
        <v>3</v>
      </c>
      <c r="AX7" s="110">
        <f t="shared" si="1"/>
        <v>0</v>
      </c>
      <c r="AY7" s="110">
        <f t="shared" si="1"/>
        <v>0</v>
      </c>
      <c r="AZ7" s="110">
        <f t="shared" si="1"/>
        <v>0</v>
      </c>
      <c r="BA7" s="110">
        <f t="shared" si="1"/>
        <v>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97</v>
      </c>
      <c r="B8" s="112" t="s">
        <v>266</v>
      </c>
      <c r="C8" s="111" t="s">
        <v>290</v>
      </c>
      <c r="D8" s="101">
        <f>SUM(E8,+H8,+K8)</f>
        <v>68413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68413</v>
      </c>
      <c r="L8" s="101">
        <v>5076</v>
      </c>
      <c r="M8" s="101">
        <v>63337</v>
      </c>
      <c r="N8" s="101">
        <f>SUM(O8,+V8,+AC8)</f>
        <v>68420</v>
      </c>
      <c r="O8" s="101">
        <f>SUM(P8:U8)</f>
        <v>5076</v>
      </c>
      <c r="P8" s="101">
        <v>5076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63337</v>
      </c>
      <c r="W8" s="101">
        <v>63337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7</v>
      </c>
      <c r="AD8" s="101">
        <v>7</v>
      </c>
      <c r="AE8" s="101">
        <v>0</v>
      </c>
      <c r="AF8" s="101">
        <f>SUM(AG8:AI8)</f>
        <v>483</v>
      </c>
      <c r="AG8" s="101">
        <v>483</v>
      </c>
      <c r="AH8" s="101">
        <v>0</v>
      </c>
      <c r="AI8" s="101">
        <v>0</v>
      </c>
      <c r="AJ8" s="101">
        <f>SUM(AK8:AS8)</f>
        <v>133</v>
      </c>
      <c r="AK8" s="101">
        <v>0</v>
      </c>
      <c r="AL8" s="101">
        <v>0</v>
      </c>
      <c r="AM8" s="101">
        <v>83</v>
      </c>
      <c r="AN8" s="101">
        <v>50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350</v>
      </c>
      <c r="AU8" s="101">
        <v>350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97</v>
      </c>
      <c r="B9" s="112" t="s">
        <v>267</v>
      </c>
      <c r="C9" s="111" t="s">
        <v>291</v>
      </c>
      <c r="D9" s="101">
        <f aca="true" t="shared" si="2" ref="D9:D31">SUM(E9,+H9,+K9)</f>
        <v>25030</v>
      </c>
      <c r="E9" s="101">
        <f aca="true" t="shared" si="3" ref="E9:E31">SUM(F9:G9)</f>
        <v>128</v>
      </c>
      <c r="F9" s="101">
        <v>0</v>
      </c>
      <c r="G9" s="101">
        <v>128</v>
      </c>
      <c r="H9" s="101">
        <f aca="true" t="shared" si="4" ref="H9:H31">SUM(I9:J9)</f>
        <v>0</v>
      </c>
      <c r="I9" s="101">
        <v>0</v>
      </c>
      <c r="J9" s="101">
        <v>0</v>
      </c>
      <c r="K9" s="101">
        <f aca="true" t="shared" si="5" ref="K9:K31">SUM(L9:M9)</f>
        <v>24902</v>
      </c>
      <c r="L9" s="101">
        <v>3650</v>
      </c>
      <c r="M9" s="101">
        <v>21252</v>
      </c>
      <c r="N9" s="101">
        <f aca="true" t="shared" si="6" ref="N9:N31">SUM(O9,+V9,+AC9)</f>
        <v>24902</v>
      </c>
      <c r="O9" s="101">
        <f aca="true" t="shared" si="7" ref="O9:O31">SUM(P9:U9)</f>
        <v>3650</v>
      </c>
      <c r="P9" s="101">
        <v>3650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1">SUM(W9:AB9)</f>
        <v>21252</v>
      </c>
      <c r="W9" s="101">
        <v>21252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1">SUM(AD9:AE9)</f>
        <v>0</v>
      </c>
      <c r="AD9" s="101">
        <v>0</v>
      </c>
      <c r="AE9" s="101">
        <v>0</v>
      </c>
      <c r="AF9" s="101">
        <f aca="true" t="shared" si="10" ref="AF9:AF31">SUM(AG9:AI9)</f>
        <v>123</v>
      </c>
      <c r="AG9" s="101">
        <v>123</v>
      </c>
      <c r="AH9" s="101">
        <v>0</v>
      </c>
      <c r="AI9" s="101">
        <v>0</v>
      </c>
      <c r="AJ9" s="101">
        <f aca="true" t="shared" si="11" ref="AJ9:AJ31">SUM(AK9:AS9)</f>
        <v>80</v>
      </c>
      <c r="AK9" s="101">
        <v>0</v>
      </c>
      <c r="AL9" s="101">
        <v>0</v>
      </c>
      <c r="AM9" s="101">
        <v>0</v>
      </c>
      <c r="AN9" s="101">
        <v>80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1">SUM(AU9:AY9)</f>
        <v>43</v>
      </c>
      <c r="AU9" s="101">
        <v>43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1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97</v>
      </c>
      <c r="B10" s="112" t="s">
        <v>268</v>
      </c>
      <c r="C10" s="111" t="s">
        <v>292</v>
      </c>
      <c r="D10" s="101">
        <f t="shared" si="2"/>
        <v>17795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17795</v>
      </c>
      <c r="L10" s="101">
        <v>1826</v>
      </c>
      <c r="M10" s="101">
        <v>15969</v>
      </c>
      <c r="N10" s="101">
        <f t="shared" si="6"/>
        <v>17814</v>
      </c>
      <c r="O10" s="101">
        <f t="shared" si="7"/>
        <v>1826</v>
      </c>
      <c r="P10" s="101">
        <v>1826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15969</v>
      </c>
      <c r="W10" s="101">
        <v>15969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19</v>
      </c>
      <c r="AD10" s="101">
        <v>19</v>
      </c>
      <c r="AE10" s="101">
        <v>0</v>
      </c>
      <c r="AF10" s="101">
        <f t="shared" si="10"/>
        <v>62</v>
      </c>
      <c r="AG10" s="101">
        <v>62</v>
      </c>
      <c r="AH10" s="101">
        <v>0</v>
      </c>
      <c r="AI10" s="101">
        <v>0</v>
      </c>
      <c r="AJ10" s="101">
        <f t="shared" si="11"/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62</v>
      </c>
      <c r="AU10" s="101">
        <v>62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97</v>
      </c>
      <c r="B11" s="112" t="s">
        <v>269</v>
      </c>
      <c r="C11" s="111" t="s">
        <v>293</v>
      </c>
      <c r="D11" s="101">
        <f t="shared" si="2"/>
        <v>31702</v>
      </c>
      <c r="E11" s="101">
        <f t="shared" si="3"/>
        <v>0</v>
      </c>
      <c r="F11" s="101">
        <v>0</v>
      </c>
      <c r="G11" s="101">
        <v>0</v>
      </c>
      <c r="H11" s="101">
        <f t="shared" si="4"/>
        <v>31702</v>
      </c>
      <c r="I11" s="101">
        <v>4547</v>
      </c>
      <c r="J11" s="101">
        <v>27155</v>
      </c>
      <c r="K11" s="101">
        <f t="shared" si="5"/>
        <v>0</v>
      </c>
      <c r="L11" s="101">
        <v>0</v>
      </c>
      <c r="M11" s="101">
        <v>0</v>
      </c>
      <c r="N11" s="101">
        <f t="shared" si="6"/>
        <v>31879</v>
      </c>
      <c r="O11" s="101">
        <f t="shared" si="7"/>
        <v>4547</v>
      </c>
      <c r="P11" s="101">
        <v>4547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27155</v>
      </c>
      <c r="W11" s="101">
        <v>27155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177</v>
      </c>
      <c r="AD11" s="101">
        <v>177</v>
      </c>
      <c r="AE11" s="101">
        <v>0</v>
      </c>
      <c r="AF11" s="101">
        <f t="shared" si="10"/>
        <v>376</v>
      </c>
      <c r="AG11" s="101">
        <v>376</v>
      </c>
      <c r="AH11" s="101">
        <v>0</v>
      </c>
      <c r="AI11" s="101">
        <v>0</v>
      </c>
      <c r="AJ11" s="101">
        <f t="shared" si="11"/>
        <v>240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240</v>
      </c>
      <c r="AR11" s="101">
        <v>0</v>
      </c>
      <c r="AS11" s="101">
        <v>0</v>
      </c>
      <c r="AT11" s="101">
        <f t="shared" si="12"/>
        <v>136</v>
      </c>
      <c r="AU11" s="101">
        <v>136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97</v>
      </c>
      <c r="B12" s="112" t="s">
        <v>270</v>
      </c>
      <c r="C12" s="111" t="s">
        <v>294</v>
      </c>
      <c r="D12" s="101">
        <f t="shared" si="2"/>
        <v>12032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12032</v>
      </c>
      <c r="L12" s="101">
        <v>2527</v>
      </c>
      <c r="M12" s="101">
        <v>9505</v>
      </c>
      <c r="N12" s="101">
        <f t="shared" si="6"/>
        <v>12050</v>
      </c>
      <c r="O12" s="101">
        <f t="shared" si="7"/>
        <v>2527</v>
      </c>
      <c r="P12" s="101">
        <v>2527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9505</v>
      </c>
      <c r="W12" s="101">
        <v>9505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18</v>
      </c>
      <c r="AD12" s="101">
        <v>18</v>
      </c>
      <c r="AE12" s="101">
        <v>0</v>
      </c>
      <c r="AF12" s="101">
        <f t="shared" si="10"/>
        <v>366</v>
      </c>
      <c r="AG12" s="101">
        <v>366</v>
      </c>
      <c r="AH12" s="101">
        <v>0</v>
      </c>
      <c r="AI12" s="101">
        <v>0</v>
      </c>
      <c r="AJ12" s="101">
        <f t="shared" si="11"/>
        <v>361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361</v>
      </c>
      <c r="AR12" s="101">
        <v>0</v>
      </c>
      <c r="AS12" s="101">
        <v>0</v>
      </c>
      <c r="AT12" s="101">
        <f t="shared" si="12"/>
        <v>5</v>
      </c>
      <c r="AU12" s="101">
        <v>5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97</v>
      </c>
      <c r="B13" s="112" t="s">
        <v>271</v>
      </c>
      <c r="C13" s="111" t="s">
        <v>295</v>
      </c>
      <c r="D13" s="101">
        <f t="shared" si="2"/>
        <v>15110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15110</v>
      </c>
      <c r="L13" s="101">
        <v>3173</v>
      </c>
      <c r="M13" s="101">
        <v>11937</v>
      </c>
      <c r="N13" s="101">
        <f t="shared" si="6"/>
        <v>15132</v>
      </c>
      <c r="O13" s="101">
        <f t="shared" si="7"/>
        <v>3173</v>
      </c>
      <c r="P13" s="101">
        <v>3173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11937</v>
      </c>
      <c r="W13" s="101">
        <v>11937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22</v>
      </c>
      <c r="AD13" s="101">
        <v>22</v>
      </c>
      <c r="AE13" s="101">
        <v>0</v>
      </c>
      <c r="AF13" s="101">
        <f t="shared" si="10"/>
        <v>460</v>
      </c>
      <c r="AG13" s="101">
        <v>460</v>
      </c>
      <c r="AH13" s="101">
        <v>0</v>
      </c>
      <c r="AI13" s="101">
        <v>0</v>
      </c>
      <c r="AJ13" s="101">
        <f t="shared" si="11"/>
        <v>453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453</v>
      </c>
      <c r="AR13" s="101">
        <v>0</v>
      </c>
      <c r="AS13" s="101">
        <v>0</v>
      </c>
      <c r="AT13" s="101">
        <f t="shared" si="12"/>
        <v>7</v>
      </c>
      <c r="AU13" s="101">
        <v>7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97</v>
      </c>
      <c r="B14" s="112" t="s">
        <v>272</v>
      </c>
      <c r="C14" s="111" t="s">
        <v>296</v>
      </c>
      <c r="D14" s="101">
        <f t="shared" si="2"/>
        <v>13905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13905</v>
      </c>
      <c r="L14" s="101">
        <v>7108</v>
      </c>
      <c r="M14" s="101">
        <v>6797</v>
      </c>
      <c r="N14" s="101">
        <f t="shared" si="6"/>
        <v>13996</v>
      </c>
      <c r="O14" s="101">
        <f t="shared" si="7"/>
        <v>7108</v>
      </c>
      <c r="P14" s="101">
        <v>7108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6797</v>
      </c>
      <c r="W14" s="101">
        <v>6797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91</v>
      </c>
      <c r="AD14" s="101">
        <v>91</v>
      </c>
      <c r="AE14" s="101">
        <v>0</v>
      </c>
      <c r="AF14" s="101">
        <f t="shared" si="10"/>
        <v>201</v>
      </c>
      <c r="AG14" s="101">
        <v>201</v>
      </c>
      <c r="AH14" s="101">
        <v>0</v>
      </c>
      <c r="AI14" s="101">
        <v>0</v>
      </c>
      <c r="AJ14" s="101">
        <f t="shared" si="11"/>
        <v>201</v>
      </c>
      <c r="AK14" s="101">
        <v>0</v>
      </c>
      <c r="AL14" s="101">
        <v>0</v>
      </c>
      <c r="AM14" s="101">
        <v>20</v>
      </c>
      <c r="AN14" s="101">
        <v>0</v>
      </c>
      <c r="AO14" s="101">
        <v>0</v>
      </c>
      <c r="AP14" s="101">
        <v>0</v>
      </c>
      <c r="AQ14" s="101">
        <v>22</v>
      </c>
      <c r="AR14" s="101">
        <v>159</v>
      </c>
      <c r="AS14" s="101">
        <v>0</v>
      </c>
      <c r="AT14" s="101">
        <f t="shared" si="12"/>
        <v>2</v>
      </c>
      <c r="AU14" s="101">
        <v>0</v>
      </c>
      <c r="AV14" s="101">
        <v>0</v>
      </c>
      <c r="AW14" s="101">
        <v>2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97</v>
      </c>
      <c r="B15" s="112" t="s">
        <v>273</v>
      </c>
      <c r="C15" s="111" t="s">
        <v>297</v>
      </c>
      <c r="D15" s="101">
        <f t="shared" si="2"/>
        <v>15328</v>
      </c>
      <c r="E15" s="101">
        <f t="shared" si="3"/>
        <v>2708</v>
      </c>
      <c r="F15" s="101">
        <v>1136</v>
      </c>
      <c r="G15" s="101">
        <v>1572</v>
      </c>
      <c r="H15" s="101">
        <f t="shared" si="4"/>
        <v>0</v>
      </c>
      <c r="I15" s="101">
        <v>0</v>
      </c>
      <c r="J15" s="101">
        <v>0</v>
      </c>
      <c r="K15" s="101">
        <f t="shared" si="5"/>
        <v>12620</v>
      </c>
      <c r="L15" s="101">
        <v>4135</v>
      </c>
      <c r="M15" s="101">
        <v>8485</v>
      </c>
      <c r="N15" s="101">
        <f t="shared" si="6"/>
        <v>17586</v>
      </c>
      <c r="O15" s="101">
        <f t="shared" si="7"/>
        <v>5271</v>
      </c>
      <c r="P15" s="101">
        <v>5271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10057</v>
      </c>
      <c r="W15" s="101">
        <v>10057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2258</v>
      </c>
      <c r="AD15" s="101">
        <v>2258</v>
      </c>
      <c r="AE15" s="101">
        <v>0</v>
      </c>
      <c r="AF15" s="101">
        <f t="shared" si="10"/>
        <v>209</v>
      </c>
      <c r="AG15" s="101">
        <v>209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209</v>
      </c>
      <c r="AU15" s="101">
        <v>120</v>
      </c>
      <c r="AV15" s="101">
        <v>89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97</v>
      </c>
      <c r="B16" s="112" t="s">
        <v>274</v>
      </c>
      <c r="C16" s="111" t="s">
        <v>298</v>
      </c>
      <c r="D16" s="101">
        <f t="shared" si="2"/>
        <v>1902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1902</v>
      </c>
      <c r="L16" s="101">
        <v>223</v>
      </c>
      <c r="M16" s="101">
        <v>1679</v>
      </c>
      <c r="N16" s="101">
        <f t="shared" si="6"/>
        <v>1960</v>
      </c>
      <c r="O16" s="101">
        <f t="shared" si="7"/>
        <v>223</v>
      </c>
      <c r="P16" s="101">
        <v>223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1679</v>
      </c>
      <c r="W16" s="101">
        <v>1679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58</v>
      </c>
      <c r="AD16" s="101">
        <v>58</v>
      </c>
      <c r="AE16" s="101">
        <v>0</v>
      </c>
      <c r="AF16" s="101">
        <f t="shared" si="10"/>
        <v>7</v>
      </c>
      <c r="AG16" s="101">
        <v>7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7</v>
      </c>
      <c r="AU16" s="101">
        <v>7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97</v>
      </c>
      <c r="B17" s="112" t="s">
        <v>275</v>
      </c>
      <c r="C17" s="111" t="s">
        <v>299</v>
      </c>
      <c r="D17" s="101">
        <f t="shared" si="2"/>
        <v>614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614</v>
      </c>
      <c r="L17" s="101">
        <v>93</v>
      </c>
      <c r="M17" s="101">
        <v>521</v>
      </c>
      <c r="N17" s="101">
        <f t="shared" si="6"/>
        <v>1031</v>
      </c>
      <c r="O17" s="101">
        <f t="shared" si="7"/>
        <v>93</v>
      </c>
      <c r="P17" s="101">
        <v>93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521</v>
      </c>
      <c r="W17" s="101">
        <v>521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417</v>
      </c>
      <c r="AD17" s="101">
        <v>63</v>
      </c>
      <c r="AE17" s="101">
        <v>354</v>
      </c>
      <c r="AF17" s="101">
        <f t="shared" si="10"/>
        <v>2</v>
      </c>
      <c r="AG17" s="101">
        <v>2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2</v>
      </c>
      <c r="AU17" s="101">
        <v>2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97</v>
      </c>
      <c r="B18" s="112" t="s">
        <v>276</v>
      </c>
      <c r="C18" s="111" t="s">
        <v>300</v>
      </c>
      <c r="D18" s="101">
        <f t="shared" si="2"/>
        <v>510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510</v>
      </c>
      <c r="L18" s="101">
        <v>8</v>
      </c>
      <c r="M18" s="101">
        <v>502</v>
      </c>
      <c r="N18" s="101">
        <f t="shared" si="6"/>
        <v>546</v>
      </c>
      <c r="O18" s="101">
        <f t="shared" si="7"/>
        <v>8</v>
      </c>
      <c r="P18" s="101">
        <v>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502</v>
      </c>
      <c r="W18" s="101">
        <v>502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36</v>
      </c>
      <c r="AD18" s="101">
        <v>36</v>
      </c>
      <c r="AE18" s="101">
        <v>0</v>
      </c>
      <c r="AF18" s="101">
        <f t="shared" si="10"/>
        <v>2</v>
      </c>
      <c r="AG18" s="101">
        <v>2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2</v>
      </c>
      <c r="AU18" s="101">
        <v>0</v>
      </c>
      <c r="AV18" s="101">
        <v>2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97</v>
      </c>
      <c r="B19" s="112" t="s">
        <v>277</v>
      </c>
      <c r="C19" s="111" t="s">
        <v>301</v>
      </c>
      <c r="D19" s="101">
        <f t="shared" si="2"/>
        <v>10443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10443</v>
      </c>
      <c r="L19" s="101">
        <v>1234</v>
      </c>
      <c r="M19" s="101">
        <v>9209</v>
      </c>
      <c r="N19" s="101">
        <f t="shared" si="6"/>
        <v>10443</v>
      </c>
      <c r="O19" s="101">
        <f t="shared" si="7"/>
        <v>1234</v>
      </c>
      <c r="P19" s="101">
        <v>1234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9209</v>
      </c>
      <c r="W19" s="101">
        <v>9209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47</v>
      </c>
      <c r="AG19" s="101">
        <v>47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47</v>
      </c>
      <c r="AU19" s="101">
        <v>47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97</v>
      </c>
      <c r="B20" s="112" t="s">
        <v>278</v>
      </c>
      <c r="C20" s="111" t="s">
        <v>302</v>
      </c>
      <c r="D20" s="101">
        <f t="shared" si="2"/>
        <v>2879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2879</v>
      </c>
      <c r="L20" s="101">
        <v>605</v>
      </c>
      <c r="M20" s="101">
        <v>2274</v>
      </c>
      <c r="N20" s="101">
        <f t="shared" si="6"/>
        <v>2883</v>
      </c>
      <c r="O20" s="101">
        <f t="shared" si="7"/>
        <v>605</v>
      </c>
      <c r="P20" s="101">
        <v>605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2274</v>
      </c>
      <c r="W20" s="101">
        <v>2274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4</v>
      </c>
      <c r="AD20" s="101">
        <v>4</v>
      </c>
      <c r="AE20" s="101">
        <v>0</v>
      </c>
      <c r="AF20" s="101">
        <f t="shared" si="10"/>
        <v>86</v>
      </c>
      <c r="AG20" s="101">
        <v>86</v>
      </c>
      <c r="AH20" s="101">
        <v>0</v>
      </c>
      <c r="AI20" s="101">
        <v>0</v>
      </c>
      <c r="AJ20" s="101">
        <f t="shared" si="11"/>
        <v>85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85</v>
      </c>
      <c r="AR20" s="101">
        <v>0</v>
      </c>
      <c r="AS20" s="101">
        <v>0</v>
      </c>
      <c r="AT20" s="101">
        <f t="shared" si="12"/>
        <v>1</v>
      </c>
      <c r="AU20" s="101">
        <v>1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97</v>
      </c>
      <c r="B21" s="112" t="s">
        <v>279</v>
      </c>
      <c r="C21" s="111" t="s">
        <v>303</v>
      </c>
      <c r="D21" s="101">
        <f t="shared" si="2"/>
        <v>3807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3807</v>
      </c>
      <c r="L21" s="101">
        <v>440</v>
      </c>
      <c r="M21" s="101">
        <v>3367</v>
      </c>
      <c r="N21" s="101">
        <f t="shared" si="6"/>
        <v>4726</v>
      </c>
      <c r="O21" s="101">
        <f t="shared" si="7"/>
        <v>440</v>
      </c>
      <c r="P21" s="101">
        <v>440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3367</v>
      </c>
      <c r="W21" s="101">
        <v>3367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919</v>
      </c>
      <c r="AD21" s="101">
        <v>919</v>
      </c>
      <c r="AE21" s="101">
        <v>0</v>
      </c>
      <c r="AF21" s="101">
        <f t="shared" si="10"/>
        <v>77</v>
      </c>
      <c r="AG21" s="101">
        <v>77</v>
      </c>
      <c r="AH21" s="101">
        <v>0</v>
      </c>
      <c r="AI21" s="101">
        <v>0</v>
      </c>
      <c r="AJ21" s="101">
        <f t="shared" si="11"/>
        <v>67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7</v>
      </c>
      <c r="AR21" s="101">
        <v>0</v>
      </c>
      <c r="AS21" s="101">
        <v>60</v>
      </c>
      <c r="AT21" s="101">
        <f t="shared" si="12"/>
        <v>10</v>
      </c>
      <c r="AU21" s="101">
        <v>10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97</v>
      </c>
      <c r="B22" s="112" t="s">
        <v>280</v>
      </c>
      <c r="C22" s="111" t="s">
        <v>304</v>
      </c>
      <c r="D22" s="101">
        <f t="shared" si="2"/>
        <v>2472</v>
      </c>
      <c r="E22" s="101">
        <f t="shared" si="3"/>
        <v>2472</v>
      </c>
      <c r="F22" s="101">
        <v>1303</v>
      </c>
      <c r="G22" s="101">
        <v>1169</v>
      </c>
      <c r="H22" s="101">
        <f t="shared" si="4"/>
        <v>0</v>
      </c>
      <c r="I22" s="101">
        <v>0</v>
      </c>
      <c r="J22" s="101">
        <v>0</v>
      </c>
      <c r="K22" s="101">
        <f t="shared" si="5"/>
        <v>0</v>
      </c>
      <c r="L22" s="101">
        <v>0</v>
      </c>
      <c r="M22" s="101">
        <v>0</v>
      </c>
      <c r="N22" s="101">
        <f t="shared" si="6"/>
        <v>2472</v>
      </c>
      <c r="O22" s="101">
        <f t="shared" si="7"/>
        <v>1303</v>
      </c>
      <c r="P22" s="101">
        <v>1303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1169</v>
      </c>
      <c r="W22" s="101">
        <v>1169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31</v>
      </c>
      <c r="AG22" s="101">
        <v>31</v>
      </c>
      <c r="AH22" s="101">
        <v>0</v>
      </c>
      <c r="AI22" s="101">
        <v>0</v>
      </c>
      <c r="AJ22" s="101">
        <f t="shared" si="11"/>
        <v>29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29</v>
      </c>
      <c r="AT22" s="101">
        <f t="shared" si="12"/>
        <v>2</v>
      </c>
      <c r="AU22" s="101">
        <v>2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97</v>
      </c>
      <c r="B23" s="112" t="s">
        <v>281</v>
      </c>
      <c r="C23" s="111" t="s">
        <v>305</v>
      </c>
      <c r="D23" s="101">
        <f t="shared" si="2"/>
        <v>3556</v>
      </c>
      <c r="E23" s="101">
        <f t="shared" si="3"/>
        <v>3556</v>
      </c>
      <c r="F23" s="101">
        <v>1885</v>
      </c>
      <c r="G23" s="101">
        <v>1671</v>
      </c>
      <c r="H23" s="101">
        <f t="shared" si="4"/>
        <v>0</v>
      </c>
      <c r="I23" s="101">
        <v>0</v>
      </c>
      <c r="J23" s="101">
        <v>0</v>
      </c>
      <c r="K23" s="101">
        <f t="shared" si="5"/>
        <v>0</v>
      </c>
      <c r="L23" s="101">
        <v>0</v>
      </c>
      <c r="M23" s="101">
        <v>0</v>
      </c>
      <c r="N23" s="101">
        <f t="shared" si="6"/>
        <v>3599</v>
      </c>
      <c r="O23" s="101">
        <f t="shared" si="7"/>
        <v>1885</v>
      </c>
      <c r="P23" s="101">
        <v>1885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1671</v>
      </c>
      <c r="W23" s="101">
        <v>1671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43</v>
      </c>
      <c r="AD23" s="101">
        <v>43</v>
      </c>
      <c r="AE23" s="101">
        <v>0</v>
      </c>
      <c r="AF23" s="101">
        <f t="shared" si="10"/>
        <v>8</v>
      </c>
      <c r="AG23" s="101">
        <v>8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8</v>
      </c>
      <c r="AU23" s="101">
        <v>8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97</v>
      </c>
      <c r="B24" s="112" t="s">
        <v>282</v>
      </c>
      <c r="C24" s="111" t="s">
        <v>306</v>
      </c>
      <c r="D24" s="101">
        <f t="shared" si="2"/>
        <v>4219</v>
      </c>
      <c r="E24" s="101">
        <f t="shared" si="3"/>
        <v>4219</v>
      </c>
      <c r="F24" s="101">
        <v>1808</v>
      </c>
      <c r="G24" s="101">
        <v>2411</v>
      </c>
      <c r="H24" s="101">
        <f t="shared" si="4"/>
        <v>0</v>
      </c>
      <c r="I24" s="101">
        <v>0</v>
      </c>
      <c r="J24" s="101">
        <v>0</v>
      </c>
      <c r="K24" s="101">
        <f t="shared" si="5"/>
        <v>0</v>
      </c>
      <c r="L24" s="101">
        <v>0</v>
      </c>
      <c r="M24" s="101">
        <v>0</v>
      </c>
      <c r="N24" s="101">
        <f t="shared" si="6"/>
        <v>4233</v>
      </c>
      <c r="O24" s="101">
        <f t="shared" si="7"/>
        <v>1808</v>
      </c>
      <c r="P24" s="101">
        <v>1808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2411</v>
      </c>
      <c r="W24" s="101">
        <v>2411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14</v>
      </c>
      <c r="AD24" s="101">
        <v>14</v>
      </c>
      <c r="AE24" s="101">
        <v>0</v>
      </c>
      <c r="AF24" s="101">
        <f t="shared" si="10"/>
        <v>93</v>
      </c>
      <c r="AG24" s="101">
        <v>93</v>
      </c>
      <c r="AH24" s="101">
        <v>0</v>
      </c>
      <c r="AI24" s="101">
        <v>0</v>
      </c>
      <c r="AJ24" s="101">
        <f t="shared" si="11"/>
        <v>84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84</v>
      </c>
      <c r="AQ24" s="101">
        <v>0</v>
      </c>
      <c r="AR24" s="101">
        <v>0</v>
      </c>
      <c r="AS24" s="101">
        <v>0</v>
      </c>
      <c r="AT24" s="101">
        <f t="shared" si="12"/>
        <v>9</v>
      </c>
      <c r="AU24" s="101">
        <v>9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97</v>
      </c>
      <c r="B25" s="112" t="s">
        <v>283</v>
      </c>
      <c r="C25" s="111" t="s">
        <v>307</v>
      </c>
      <c r="D25" s="101">
        <f t="shared" si="2"/>
        <v>6311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6311</v>
      </c>
      <c r="L25" s="101">
        <v>427</v>
      </c>
      <c r="M25" s="101">
        <v>5884</v>
      </c>
      <c r="N25" s="101">
        <f t="shared" si="6"/>
        <v>6311</v>
      </c>
      <c r="O25" s="101">
        <f t="shared" si="7"/>
        <v>427</v>
      </c>
      <c r="P25" s="101">
        <v>427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5884</v>
      </c>
      <c r="W25" s="101">
        <v>5884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50</v>
      </c>
      <c r="AG25" s="101">
        <v>50</v>
      </c>
      <c r="AH25" s="101">
        <v>0</v>
      </c>
      <c r="AI25" s="101">
        <v>0</v>
      </c>
      <c r="AJ25" s="101">
        <f t="shared" si="11"/>
        <v>40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40</v>
      </c>
      <c r="AT25" s="101">
        <f t="shared" si="12"/>
        <v>10</v>
      </c>
      <c r="AU25" s="101">
        <v>10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97</v>
      </c>
      <c r="B26" s="112" t="s">
        <v>284</v>
      </c>
      <c r="C26" s="111" t="s">
        <v>308</v>
      </c>
      <c r="D26" s="101">
        <f t="shared" si="2"/>
        <v>9216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9216</v>
      </c>
      <c r="L26" s="101">
        <v>378</v>
      </c>
      <c r="M26" s="101">
        <v>8838</v>
      </c>
      <c r="N26" s="101">
        <f t="shared" si="6"/>
        <v>9216</v>
      </c>
      <c r="O26" s="101">
        <f t="shared" si="7"/>
        <v>378</v>
      </c>
      <c r="P26" s="101">
        <v>378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8838</v>
      </c>
      <c r="W26" s="101">
        <v>8838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44</v>
      </c>
      <c r="AG26" s="101">
        <v>44</v>
      </c>
      <c r="AH26" s="101">
        <v>0</v>
      </c>
      <c r="AI26" s="101">
        <v>0</v>
      </c>
      <c r="AJ26" s="101">
        <f t="shared" si="11"/>
        <v>481</v>
      </c>
      <c r="AK26" s="101">
        <v>469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12</v>
      </c>
      <c r="AT26" s="101">
        <f t="shared" si="12"/>
        <v>32</v>
      </c>
      <c r="AU26" s="101">
        <v>32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97</v>
      </c>
      <c r="B27" s="112" t="s">
        <v>285</v>
      </c>
      <c r="C27" s="111" t="s">
        <v>309</v>
      </c>
      <c r="D27" s="101">
        <f t="shared" si="2"/>
        <v>8421</v>
      </c>
      <c r="E27" s="101">
        <f t="shared" si="3"/>
        <v>0</v>
      </c>
      <c r="F27" s="101">
        <v>0</v>
      </c>
      <c r="G27" s="101">
        <v>0</v>
      </c>
      <c r="H27" s="101">
        <f t="shared" si="4"/>
        <v>8421</v>
      </c>
      <c r="I27" s="101">
        <v>683</v>
      </c>
      <c r="J27" s="101">
        <v>7738</v>
      </c>
      <c r="K27" s="101">
        <f t="shared" si="5"/>
        <v>0</v>
      </c>
      <c r="L27" s="101">
        <v>0</v>
      </c>
      <c r="M27" s="101">
        <v>0</v>
      </c>
      <c r="N27" s="101">
        <f t="shared" si="6"/>
        <v>8421</v>
      </c>
      <c r="O27" s="101">
        <f t="shared" si="7"/>
        <v>683</v>
      </c>
      <c r="P27" s="101">
        <v>683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7738</v>
      </c>
      <c r="W27" s="101">
        <v>7738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84</v>
      </c>
      <c r="AG27" s="101">
        <v>84</v>
      </c>
      <c r="AH27" s="101">
        <v>0</v>
      </c>
      <c r="AI27" s="101">
        <v>0</v>
      </c>
      <c r="AJ27" s="101">
        <f t="shared" si="11"/>
        <v>155</v>
      </c>
      <c r="AK27" s="101">
        <v>71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84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97</v>
      </c>
      <c r="B28" s="112" t="s">
        <v>286</v>
      </c>
      <c r="C28" s="111" t="s">
        <v>310</v>
      </c>
      <c r="D28" s="101">
        <f t="shared" si="2"/>
        <v>7727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7727</v>
      </c>
      <c r="L28" s="101">
        <v>936</v>
      </c>
      <c r="M28" s="101">
        <v>6791</v>
      </c>
      <c r="N28" s="101">
        <f t="shared" si="6"/>
        <v>7727</v>
      </c>
      <c r="O28" s="101">
        <f t="shared" si="7"/>
        <v>936</v>
      </c>
      <c r="P28" s="101">
        <v>936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6791</v>
      </c>
      <c r="W28" s="101">
        <v>6791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297</v>
      </c>
      <c r="AG28" s="101">
        <v>297</v>
      </c>
      <c r="AH28" s="101">
        <v>0</v>
      </c>
      <c r="AI28" s="101">
        <v>0</v>
      </c>
      <c r="AJ28" s="101">
        <f t="shared" si="11"/>
        <v>297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297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97</v>
      </c>
      <c r="B29" s="112" t="s">
        <v>287</v>
      </c>
      <c r="C29" s="111" t="s">
        <v>311</v>
      </c>
      <c r="D29" s="101">
        <f t="shared" si="2"/>
        <v>5706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5706</v>
      </c>
      <c r="L29" s="101">
        <v>827</v>
      </c>
      <c r="M29" s="101">
        <v>4879</v>
      </c>
      <c r="N29" s="101">
        <f t="shared" si="6"/>
        <v>5719</v>
      </c>
      <c r="O29" s="101">
        <f t="shared" si="7"/>
        <v>827</v>
      </c>
      <c r="P29" s="101">
        <v>827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4879</v>
      </c>
      <c r="W29" s="101">
        <v>4879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13</v>
      </c>
      <c r="AD29" s="101">
        <v>13</v>
      </c>
      <c r="AE29" s="101">
        <v>0</v>
      </c>
      <c r="AF29" s="101">
        <f t="shared" si="10"/>
        <v>174</v>
      </c>
      <c r="AG29" s="101">
        <v>174</v>
      </c>
      <c r="AH29" s="101">
        <v>0</v>
      </c>
      <c r="AI29" s="101">
        <v>0</v>
      </c>
      <c r="AJ29" s="101">
        <f t="shared" si="11"/>
        <v>174</v>
      </c>
      <c r="AK29" s="101">
        <v>0</v>
      </c>
      <c r="AL29" s="101">
        <v>0</v>
      </c>
      <c r="AM29" s="101">
        <v>3</v>
      </c>
      <c r="AN29" s="101">
        <v>0</v>
      </c>
      <c r="AO29" s="101">
        <v>0</v>
      </c>
      <c r="AP29" s="101">
        <v>0</v>
      </c>
      <c r="AQ29" s="101">
        <v>171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97</v>
      </c>
      <c r="B30" s="112" t="s">
        <v>288</v>
      </c>
      <c r="C30" s="111" t="s">
        <v>312</v>
      </c>
      <c r="D30" s="101">
        <f t="shared" si="2"/>
        <v>3153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3153</v>
      </c>
      <c r="L30" s="101">
        <v>1684</v>
      </c>
      <c r="M30" s="101">
        <v>1469</v>
      </c>
      <c r="N30" s="101">
        <f t="shared" si="6"/>
        <v>3388</v>
      </c>
      <c r="O30" s="101">
        <f t="shared" si="7"/>
        <v>1684</v>
      </c>
      <c r="P30" s="101">
        <v>1684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1469</v>
      </c>
      <c r="W30" s="101">
        <v>1469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235</v>
      </c>
      <c r="AD30" s="101">
        <v>235</v>
      </c>
      <c r="AE30" s="101">
        <v>0</v>
      </c>
      <c r="AF30" s="101">
        <f t="shared" si="10"/>
        <v>46</v>
      </c>
      <c r="AG30" s="101">
        <v>46</v>
      </c>
      <c r="AH30" s="101">
        <v>0</v>
      </c>
      <c r="AI30" s="101">
        <v>0</v>
      </c>
      <c r="AJ30" s="101">
        <f t="shared" si="11"/>
        <v>46</v>
      </c>
      <c r="AK30" s="101">
        <v>0</v>
      </c>
      <c r="AL30" s="101">
        <v>0</v>
      </c>
      <c r="AM30" s="101">
        <v>5</v>
      </c>
      <c r="AN30" s="101">
        <v>0</v>
      </c>
      <c r="AO30" s="101">
        <v>0</v>
      </c>
      <c r="AP30" s="101">
        <v>0</v>
      </c>
      <c r="AQ30" s="101">
        <v>5</v>
      </c>
      <c r="AR30" s="101">
        <v>36</v>
      </c>
      <c r="AS30" s="101">
        <v>0</v>
      </c>
      <c r="AT30" s="101">
        <f t="shared" si="12"/>
        <v>1</v>
      </c>
      <c r="AU30" s="101">
        <v>0</v>
      </c>
      <c r="AV30" s="101">
        <v>0</v>
      </c>
      <c r="AW30" s="101">
        <v>1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97</v>
      </c>
      <c r="B31" s="112" t="s">
        <v>289</v>
      </c>
      <c r="C31" s="111" t="s">
        <v>313</v>
      </c>
      <c r="D31" s="101">
        <f t="shared" si="2"/>
        <v>7180</v>
      </c>
      <c r="E31" s="101">
        <f t="shared" si="3"/>
        <v>339</v>
      </c>
      <c r="F31" s="101">
        <v>41</v>
      </c>
      <c r="G31" s="101">
        <v>298</v>
      </c>
      <c r="H31" s="101">
        <f t="shared" si="4"/>
        <v>0</v>
      </c>
      <c r="I31" s="101">
        <v>0</v>
      </c>
      <c r="J31" s="101">
        <v>0</v>
      </c>
      <c r="K31" s="101">
        <f t="shared" si="5"/>
        <v>6841</v>
      </c>
      <c r="L31" s="101">
        <v>2041</v>
      </c>
      <c r="M31" s="101">
        <v>4800</v>
      </c>
      <c r="N31" s="101">
        <f t="shared" si="6"/>
        <v>7303</v>
      </c>
      <c r="O31" s="101">
        <f t="shared" si="7"/>
        <v>2082</v>
      </c>
      <c r="P31" s="101">
        <v>2082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5098</v>
      </c>
      <c r="W31" s="101">
        <v>5098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123</v>
      </c>
      <c r="AD31" s="101">
        <v>123</v>
      </c>
      <c r="AE31" s="101">
        <v>0</v>
      </c>
      <c r="AF31" s="101">
        <f t="shared" si="10"/>
        <v>97</v>
      </c>
      <c r="AG31" s="101">
        <v>97</v>
      </c>
      <c r="AH31" s="101">
        <v>0</v>
      </c>
      <c r="AI31" s="101">
        <v>0</v>
      </c>
      <c r="AJ31" s="101">
        <f t="shared" si="11"/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97</v>
      </c>
      <c r="AU31" s="101">
        <v>56</v>
      </c>
      <c r="AV31" s="101">
        <v>41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318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36</v>
      </c>
      <c r="M2" s="19" t="str">
        <f>IF(L2&lt;&gt;"",VLOOKUP(L2,$AI$6:$AJ$52,2,FALSE),"-")</f>
        <v>徳島県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92925</v>
      </c>
      <c r="F7" s="164" t="s">
        <v>45</v>
      </c>
      <c r="G7" s="23" t="s">
        <v>46</v>
      </c>
      <c r="H7" s="37">
        <f aca="true" t="shared" si="0" ref="H7:H12">AD14</f>
        <v>47794</v>
      </c>
      <c r="I7" s="37">
        <f aca="true" t="shared" si="1" ref="I7:I12">AD24</f>
        <v>229509</v>
      </c>
      <c r="J7" s="37">
        <f aca="true" t="shared" si="2" ref="J7:J12">SUM(H7:I7)</f>
        <v>277303</v>
      </c>
      <c r="K7" s="38">
        <f aca="true" t="shared" si="3" ref="K7:K12">IF(J$13&gt;0,J7/J$13,0)</f>
        <v>1</v>
      </c>
      <c r="L7" s="39">
        <f>AD34</f>
        <v>3425</v>
      </c>
      <c r="M7" s="40">
        <f>AD37</f>
        <v>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92925</v>
      </c>
      <c r="AF7" s="28" t="str">
        <f>'水洗化人口等'!B7</f>
        <v>36000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9524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9524</v>
      </c>
      <c r="AF8" s="28" t="str">
        <f>'水洗化人口等'!B8</f>
        <v>36201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102449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91208</v>
      </c>
      <c r="AF9" s="28" t="str">
        <f>'水洗化人口等'!B9</f>
        <v>36202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91208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5426</v>
      </c>
      <c r="AF10" s="28" t="str">
        <f>'水洗化人口等'!B10</f>
        <v>36203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5426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604085</v>
      </c>
      <c r="AF11" s="28" t="str">
        <f>'水洗化人口等'!B11</f>
        <v>36204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604085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241905</v>
      </c>
      <c r="AF12" s="28" t="str">
        <f>'水洗化人口等'!B12</f>
        <v>36205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700719</v>
      </c>
      <c r="F13" s="166"/>
      <c r="G13" s="23" t="s">
        <v>49</v>
      </c>
      <c r="H13" s="37">
        <f>SUM(H7:H12)</f>
        <v>47794</v>
      </c>
      <c r="I13" s="37">
        <f>SUM(I7:I12)</f>
        <v>229509</v>
      </c>
      <c r="J13" s="37">
        <f>SUM(J7:J12)</f>
        <v>277303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5598</v>
      </c>
      <c r="AF13" s="28" t="str">
        <f>'水洗化人口等'!B13</f>
        <v>36206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803168</v>
      </c>
      <c r="F14" s="167" t="s">
        <v>59</v>
      </c>
      <c r="G14" s="168"/>
      <c r="H14" s="37">
        <f>AD20</f>
        <v>4100</v>
      </c>
      <c r="I14" s="37">
        <f>AD30</f>
        <v>354</v>
      </c>
      <c r="J14" s="37">
        <f>SUM(H14:I14)</f>
        <v>4454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47794</v>
      </c>
      <c r="AF14" s="28" t="str">
        <f>'水洗化人口等'!B14</f>
        <v>36207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5598</v>
      </c>
      <c r="F15" s="156" t="s">
        <v>4</v>
      </c>
      <c r="G15" s="157"/>
      <c r="H15" s="47">
        <f>SUM(H13:H14)</f>
        <v>51894</v>
      </c>
      <c r="I15" s="47">
        <f>SUM(I13:I14)</f>
        <v>229863</v>
      </c>
      <c r="J15" s="47">
        <f>SUM(J13:J14)</f>
        <v>281757</v>
      </c>
      <c r="K15" s="48" t="s">
        <v>152</v>
      </c>
      <c r="L15" s="49">
        <f>SUM(L7:L9)</f>
        <v>3425</v>
      </c>
      <c r="M15" s="50">
        <f>SUM(M7:M9)</f>
        <v>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36208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36301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241905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36302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36321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0.8724438722658273</v>
      </c>
      <c r="F19" s="167" t="s">
        <v>65</v>
      </c>
      <c r="G19" s="168"/>
      <c r="H19" s="37">
        <f>AD21</f>
        <v>6173</v>
      </c>
      <c r="I19" s="37">
        <f>AD31</f>
        <v>7249</v>
      </c>
      <c r="J19" s="41">
        <f>SUM(H19:I19)</f>
        <v>13422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36341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0.1275561277341727</v>
      </c>
      <c r="F20" s="167" t="s">
        <v>67</v>
      </c>
      <c r="G20" s="168"/>
      <c r="H20" s="37">
        <f>AD22</f>
        <v>5230</v>
      </c>
      <c r="I20" s="37">
        <f>AD32</f>
        <v>34893</v>
      </c>
      <c r="J20" s="41">
        <f>SUM(H20:I20)</f>
        <v>40123</v>
      </c>
      <c r="AA20" s="20" t="s">
        <v>59</v>
      </c>
      <c r="AB20" s="81" t="s">
        <v>83</v>
      </c>
      <c r="AC20" s="81" t="s">
        <v>158</v>
      </c>
      <c r="AD20" s="28">
        <f ca="1" t="shared" si="4"/>
        <v>4100</v>
      </c>
      <c r="AF20" s="28" t="str">
        <f>'水洗化人口等'!B20</f>
        <v>36342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0.11356030120721941</v>
      </c>
      <c r="F21" s="167" t="s">
        <v>69</v>
      </c>
      <c r="G21" s="168"/>
      <c r="H21" s="37">
        <f>AD23</f>
        <v>36391</v>
      </c>
      <c r="I21" s="37">
        <f>AD33</f>
        <v>187495</v>
      </c>
      <c r="J21" s="41">
        <f>SUM(H21:I21)</f>
        <v>223886</v>
      </c>
      <c r="AA21" s="20" t="s">
        <v>65</v>
      </c>
      <c r="AB21" s="81" t="s">
        <v>83</v>
      </c>
      <c r="AC21" s="81" t="s">
        <v>159</v>
      </c>
      <c r="AD21" s="28">
        <f ca="1" t="shared" si="4"/>
        <v>6173</v>
      </c>
      <c r="AF21" s="28" t="str">
        <f>'水洗化人口等'!B21</f>
        <v>36368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0.752127823817682</v>
      </c>
      <c r="F22" s="156" t="s">
        <v>4</v>
      </c>
      <c r="G22" s="157"/>
      <c r="H22" s="47">
        <f>SUM(H19:H21)</f>
        <v>47794</v>
      </c>
      <c r="I22" s="47">
        <f>SUM(I19:I21)</f>
        <v>229637</v>
      </c>
      <c r="J22" s="52">
        <f>SUM(J19:J21)</f>
        <v>277431</v>
      </c>
      <c r="AA22" s="20" t="s">
        <v>67</v>
      </c>
      <c r="AB22" s="81" t="s">
        <v>83</v>
      </c>
      <c r="AC22" s="81" t="s">
        <v>160</v>
      </c>
      <c r="AD22" s="28">
        <f ca="1" t="shared" si="4"/>
        <v>5230</v>
      </c>
      <c r="AF22" s="28" t="str">
        <f>'水洗化人口等'!B22</f>
        <v>36383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0.3011885433682617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36391</v>
      </c>
      <c r="AF23" s="28" t="str">
        <f>'水洗化人口等'!B23</f>
        <v>36387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0.9070366719050454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229509</v>
      </c>
      <c r="AF24" s="28" t="str">
        <f>'水洗化人口等'!B24</f>
        <v>36388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0.09296332809495456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36401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36402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540</v>
      </c>
      <c r="J27" s="55">
        <f>AD49</f>
        <v>907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36403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132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36404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111</v>
      </c>
      <c r="J29" s="55">
        <f>AD51</f>
        <v>3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36405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130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354</v>
      </c>
      <c r="AF30" s="28" t="str">
        <f>'水洗化人口等'!B30</f>
        <v>36468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7249</v>
      </c>
      <c r="AF31" s="28" t="str">
        <f>'水洗化人口等'!B31</f>
        <v>36489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84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34893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1344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187495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279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3425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438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2926</v>
      </c>
      <c r="J36" s="57">
        <f>SUM(J27:J31)</f>
        <v>1042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0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540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111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130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84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1344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279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438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907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132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3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2010-04-10T02:25:44Z</dcterms:modified>
  <cp:category/>
  <cp:version/>
  <cp:contentType/>
  <cp:contentStatus/>
</cp:coreProperties>
</file>