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<sst xmlns="http://schemas.openxmlformats.org/spreadsheetml/2006/main" count="671" uniqueCount="317">
  <si>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</si>
  <si>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</si>
  <si>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</si>
  <si>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</si>
  <si>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</si>
  <si>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</si>
  <si>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</si>
  <si>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</si>
  <si>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</si>
  <si>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</si>
  <si>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</si>
  <si>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</si>
  <si>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</si>
  <si>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</si>
  <si>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</si>
  <si>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</si>
  <si>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</si>
  <si>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</si>
  <si>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</si>
  <si>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</si>
  <si>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</si>
  <si>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</si>
  <si>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</si>
  <si>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</si>
  <si>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</si>
  <si>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</si>
  <si>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</si>
  <si>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</si>
  <si>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</si>
  <si>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</si>
  <si>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</si>
  <si>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</si>
  <si>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</si>
  <si>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</si>
  <si>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</si>
  <si>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</si>
  <si>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</si>
  <si>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</si>
  <si>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</si>
  <si>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</si>
  <si>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</si>
  <si>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</si>
  <si>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</si>
  <si>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</si>
  <si>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</si>
  <si>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</si>
  <si>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</si>
  <si>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</si>
  <si>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</si>
  <si>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</si>
  <si>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</si>
  <si>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</si>
  <si>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</si>
  <si>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</si>
  <si>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</si>
  <si>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</si>
  <si>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</si>
  <si>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</si>
  <si>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</si>
  <si>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</si>
  <si>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</si>
  <si>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</si>
  <si>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</si>
  <si>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</si>
  <si>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</si>
  <si>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</si>
  <si>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</si>
  <si>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</si>
  <si>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</si>
  <si>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</si>
  <si>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</si>
  <si>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</si>
  <si>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</si>
  <si>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</si>
  <si>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</si>
  <si>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</si>
  <si>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</si>
  <si>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</si>
  <si>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</si>
  <si>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</si>
  <si>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</si>
  <si>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</si>
  <si>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</si>
  <si>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</si>
  <si>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</si>
  <si>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</si>
  <si>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</si>
  <si>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</si>
  <si>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</si>
  <si>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</si>
  <si>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</si>
  <si>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</si>
  <si>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</si>
  <si>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</si>
  <si>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</si>
  <si>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</si>
  <si>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</si>
  <si>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</si>
  <si>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</si>
  <si>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</si>
  <si>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</si>
  <si>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</si>
  <si>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</si>
  <si>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</si>
  <si>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</si>
  <si>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</si>
  <si>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</si>
  <si>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</si>
  <si>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</si>
  <si>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</si>
  <si>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</si>
  <si>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</si>
  <si>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</si>
  <si>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</si>
  <si>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</si>
  <si>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</si>
  <si>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</si>
  <si>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</si>
  <si>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</si>
  <si>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</si>
  <si>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</si>
  <si>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</si>
  <si>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</si>
  <si>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</si>
  <si>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</si>
  <si>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</si>
  <si>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</si>
  <si>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</si>
  <si>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</si>
  <si>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</si>
  <si>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</si>
  <si>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</si>
  <si>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</si>
  <si>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</si>
  <si>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</si>
  <si>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</si>
  <si>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</si>
  <si>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</si>
  <si>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</si>
  <si>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</si>
  <si>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</si>
  <si>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</si>
  <si>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</si>
  <si>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</si>
  <si>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</si>
  <si>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</si>
  <si>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</si>
  <si>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</si>
  <si>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</si>
  <si>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</si>
  <si>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</si>
  <si>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</si>
  <si>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</si>
  <si>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</si>
  <si>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</si>
  <si>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</si>
  <si>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</si>
  <si>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</si>
  <si>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</si>
  <si>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</si>
  <si>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</si>
  <si>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</si>
  <si>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</si>
  <si>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</si>
  <si>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</si>
  <si>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</si>
  <si>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</si>
  <si>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</si>
  <si>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</si>
  <si>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</si>
  <si>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</si>
  <si>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</si>
  <si>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</si>
  <si>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</si>
  <si>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</si>
  <si>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</si>
  <si>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</si>
  <si>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</si>
  <si>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</si>
  <si>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</si>
  <si>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</si>
  <si>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</si>
  <si>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</si>
  <si>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</si>
  <si>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</si>
  <si>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</si>
  <si>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</si>
  <si>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</si>
  <si>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</si>
  <si>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</si>
  <si>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</si>
  <si>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</si>
  <si>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</si>
  <si>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</si>
  <si>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</si>
  <si>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</si>
  <si>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</si>
  <si>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</si>
  <si>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</si>
  <si>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</si>
  <si>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</si>
  <si>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</si>
  <si>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</si>
  <si>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</si>
  <si>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</si>
  <si>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</si>
  <si>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</si>
  <si>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</si>
  <si>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</si>
  <si>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</si>
  <si>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</si>
  <si>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</si>
  <si>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</si>
  <si>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</si>
  <si>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</si>
  <si>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</si>
  <si>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</si>
  <si>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</si>
  <si>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</si>
  <si>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</si>
  <si>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</si>
  <si>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</si>
  <si>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</si>
  <si>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</si>
  <si>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</si>
  <si>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</si>
  <si>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</si>
  <si>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</si>
  <si>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</si>
  <si>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</si>
  <si>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</si>
  <si>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</si>
  <si>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</si>
  <si>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</si>
  <si>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</si>
  <si>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</si>
  <si>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</si>
  <si>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</si>
  <si>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</si>
  <si>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</si>
  <si>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</si>
  <si>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</si>
  <si>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</si>
  <si>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</si>
  <si>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</si>
  <si>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</si>
  <si>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</si>
  <si>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</si>
  <si>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</si>
  <si>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</si>
  <si>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</si>
  <si>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</si>
  <si>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</si>
  <si>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</si>
  <si>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</si>
  <si>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</si>
  <si>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</si>
  <si>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</si>
  <si>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</si>
  <si>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</si>
  <si>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</si>
  <si>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</si>
  <si>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</si>
  <si>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</si>
  <si>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</si>
  <si>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</si>
  <si>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34100</t>
  </si>
  <si>
    <t>34202</t>
  </si>
  <si>
    <t>34203</t>
  </si>
  <si>
    <t>34204</t>
  </si>
  <si>
    <t>34205</t>
  </si>
  <si>
    <t>34207</t>
  </si>
  <si>
    <t>34208</t>
  </si>
  <si>
    <t>34209</t>
  </si>
  <si>
    <t>34210</t>
  </si>
  <si>
    <t>34211</t>
  </si>
  <si>
    <t>34212</t>
  </si>
  <si>
    <t>34213</t>
  </si>
  <si>
    <t>34214</t>
  </si>
  <si>
    <t>34215</t>
  </si>
  <si>
    <t>34302</t>
  </si>
  <si>
    <t>34304</t>
  </si>
  <si>
    <t>34307</t>
  </si>
  <si>
    <t>34309</t>
  </si>
  <si>
    <t>34368</t>
  </si>
  <si>
    <t>34369</t>
  </si>
  <si>
    <t>34431</t>
  </si>
  <si>
    <t>34462</t>
  </si>
  <si>
    <t>34545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</si>
  <si>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</si>
  <si>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</si>
  <si>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</si>
  <si>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</si>
  <si>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</si>
  <si>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</si>
  <si>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</si>
  <si>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</si>
  <si>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</si>
  <si>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</si>
  <si>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</si>
  <si>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</si>
  <si>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</si>
  <si>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</si>
  <si>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</si>
  <si>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</si>
  <si>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</si>
  <si>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</si>
  <si>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</si>
  <si>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</si>
  <si>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</si>
  <si>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</si>
  <si>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</si>
  <si>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○</t>
  </si>
  <si>
    <t>34000</t>
  </si>
  <si>
    <t>合計</t>
  </si>
  <si>
    <t>広島県</t>
  </si>
  <si>
    <t>34000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</si>
</sst>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4" t="s">
        <v>260</v>
      </c>
      <c r="B2" s="120" t="s">
        <v>259</v>
      </c>
      <c r="C2" s="123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7" t="s">
        <v>1</v>
      </c>
      <c r="T2" s="128"/>
      <c r="U2" s="128"/>
      <c r="V2" s="129"/>
      <c r="W2" s="133" t="s">
        <v>2</v>
      </c>
      <c r="X2" s="128"/>
      <c r="Y2" s="128"/>
      <c r="Z2" s="129"/>
    </row>
    <row r="3" spans="1:26" s="67" customFormat="1" ht="18.75" customHeight="1">
      <c r="A3" s="118"/>
      <c r="B3" s="121"/>
      <c r="C3" s="124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0"/>
      <c r="T3" s="131"/>
      <c r="U3" s="131"/>
      <c r="V3" s="132"/>
      <c r="W3" s="130"/>
      <c r="X3" s="131"/>
      <c r="Y3" s="131"/>
      <c r="Z3" s="132"/>
    </row>
    <row r="4" spans="1:26" s="67" customFormat="1" ht="26.25" customHeight="1">
      <c r="A4" s="118"/>
      <c r="B4" s="121"/>
      <c r="C4" s="124"/>
      <c r="D4" s="88"/>
      <c r="E4" s="113" t="s">
        <v>4</v>
      </c>
      <c r="F4" s="116" t="s">
        <v>247</v>
      </c>
      <c r="G4" s="116" t="s">
        <v>248</v>
      </c>
      <c r="H4" s="116" t="s">
        <v>249</v>
      </c>
      <c r="I4" s="113" t="s">
        <v>4</v>
      </c>
      <c r="J4" s="116" t="s">
        <v>250</v>
      </c>
      <c r="K4" s="116" t="s">
        <v>251</v>
      </c>
      <c r="L4" s="116" t="s">
        <v>252</v>
      </c>
      <c r="M4" s="116" t="s">
        <v>263</v>
      </c>
      <c r="N4" s="116" t="s">
        <v>264</v>
      </c>
      <c r="O4" s="126" t="s">
        <v>253</v>
      </c>
      <c r="P4" s="91"/>
      <c r="Q4" s="116" t="s">
        <v>254</v>
      </c>
      <c r="R4" s="92"/>
      <c r="S4" s="116" t="s">
        <v>5</v>
      </c>
      <c r="T4" s="116" t="s">
        <v>6</v>
      </c>
      <c r="U4" s="114" t="s">
        <v>7</v>
      </c>
      <c r="V4" s="114" t="s">
        <v>8</v>
      </c>
      <c r="W4" s="116" t="s">
        <v>5</v>
      </c>
      <c r="X4" s="116" t="s">
        <v>6</v>
      </c>
      <c r="Y4" s="114" t="s">
        <v>7</v>
      </c>
      <c r="Z4" s="114" t="s">
        <v>8</v>
      </c>
    </row>
    <row r="5" spans="1:26" s="67" customFormat="1" ht="23.25" customHeight="1">
      <c r="A5" s="118"/>
      <c r="B5" s="121"/>
      <c r="C5" s="124"/>
      <c r="D5" s="88"/>
      <c r="E5" s="113"/>
      <c r="F5" s="117"/>
      <c r="G5" s="117"/>
      <c r="H5" s="117"/>
      <c r="I5" s="113"/>
      <c r="J5" s="117"/>
      <c r="K5" s="117"/>
      <c r="L5" s="117"/>
      <c r="M5" s="117"/>
      <c r="N5" s="117"/>
      <c r="O5" s="117"/>
      <c r="P5" s="93" t="s">
        <v>9</v>
      </c>
      <c r="Q5" s="117"/>
      <c r="R5" s="94"/>
      <c r="S5" s="117"/>
      <c r="T5" s="117"/>
      <c r="U5" s="115"/>
      <c r="V5" s="115"/>
      <c r="W5" s="117"/>
      <c r="X5" s="117"/>
      <c r="Y5" s="115"/>
      <c r="Z5" s="115"/>
    </row>
    <row r="6" spans="1:26" s="6" customFormat="1" ht="18" customHeight="1">
      <c r="A6" s="119"/>
      <c r="B6" s="122"/>
      <c r="C6" s="125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315</v>
      </c>
      <c r="B7" s="100" t="s">
        <v>313</v>
      </c>
      <c r="C7" s="99" t="s">
        <v>314</v>
      </c>
      <c r="D7" s="101">
        <f>SUM(D8:D30)</f>
        <v>2864240</v>
      </c>
      <c r="E7" s="101">
        <f>SUM(E8:E30)</f>
        <v>384994</v>
      </c>
      <c r="F7" s="102">
        <f>IF(D7&gt;0,E7/D7*100,0)</f>
        <v>13.441401558528614</v>
      </c>
      <c r="G7" s="101">
        <f>SUM(G8:G30)</f>
        <v>364650</v>
      </c>
      <c r="H7" s="101">
        <f>SUM(H8:H30)</f>
        <v>20344</v>
      </c>
      <c r="I7" s="101">
        <f>SUM(I8:I30)</f>
        <v>2479246</v>
      </c>
      <c r="J7" s="102">
        <f>IF($D7&gt;0,I7/$D7*100,0)</f>
        <v>86.55859844147139</v>
      </c>
      <c r="K7" s="101">
        <f>SUM(K8:K30)</f>
        <v>1785260</v>
      </c>
      <c r="L7" s="102">
        <f>IF($D7&gt;0,K7/$D7*100,0)</f>
        <v>62.32927408317739</v>
      </c>
      <c r="M7" s="101">
        <f>SUM(M8:M30)</f>
        <v>953</v>
      </c>
      <c r="N7" s="102">
        <f>IF($D7&gt;0,M7/$D7*100,0)</f>
        <v>0.03327235147892635</v>
      </c>
      <c r="O7" s="101">
        <f>SUM(O8:O30)</f>
        <v>693033</v>
      </c>
      <c r="P7" s="101">
        <f>SUM(P8:P30)</f>
        <v>382186</v>
      </c>
      <c r="Q7" s="102">
        <f>IF($D7&gt;0,O7/$D7*100,0)</f>
        <v>24.196052006815073</v>
      </c>
      <c r="R7" s="101">
        <f>SUM(R8:R30)</f>
        <v>40978</v>
      </c>
      <c r="S7" s="101">
        <f aca="true" t="shared" si="0" ref="S7:Z7">COUNTIF(S8:S30,"○")</f>
        <v>18</v>
      </c>
      <c r="T7" s="101">
        <f t="shared" si="0"/>
        <v>5</v>
      </c>
      <c r="U7" s="101">
        <f t="shared" si="0"/>
        <v>0</v>
      </c>
      <c r="V7" s="101">
        <f t="shared" si="0"/>
        <v>0</v>
      </c>
      <c r="W7" s="101">
        <f t="shared" si="0"/>
        <v>18</v>
      </c>
      <c r="X7" s="101">
        <f t="shared" si="0"/>
        <v>0</v>
      </c>
      <c r="Y7" s="101">
        <f t="shared" si="0"/>
        <v>2</v>
      </c>
      <c r="Z7" s="101">
        <f t="shared" si="0"/>
        <v>3</v>
      </c>
    </row>
    <row r="8" spans="1:58" ht="12" customHeight="1">
      <c r="A8" s="103" t="s">
        <v>99</v>
      </c>
      <c r="B8" s="104" t="s">
        <v>266</v>
      </c>
      <c r="C8" s="103" t="s">
        <v>289</v>
      </c>
      <c r="D8" s="101">
        <f>+SUM(E8,+I8)</f>
        <v>1152304</v>
      </c>
      <c r="E8" s="101">
        <f>+SUM(G8,+H8)</f>
        <v>35933</v>
      </c>
      <c r="F8" s="102">
        <f>IF(D8&gt;0,E8/D8*100,0)</f>
        <v>3.1183611269248392</v>
      </c>
      <c r="G8" s="101">
        <v>35275</v>
      </c>
      <c r="H8" s="101">
        <v>658</v>
      </c>
      <c r="I8" s="101">
        <f>+SUM(K8,+M8,+O8)</f>
        <v>1116371</v>
      </c>
      <c r="J8" s="102">
        <f>IF($D8&gt;0,I8/$D8*100,0)</f>
        <v>96.88163887307516</v>
      </c>
      <c r="K8" s="101">
        <v>1015850</v>
      </c>
      <c r="L8" s="102">
        <f>IF($D8&gt;0,K8/$D8*100,0)</f>
        <v>88.15815965231397</v>
      </c>
      <c r="M8" s="101">
        <v>0</v>
      </c>
      <c r="N8" s="102">
        <f>IF($D8&gt;0,M8/$D8*100,0)</f>
        <v>0</v>
      </c>
      <c r="O8" s="101">
        <v>100521</v>
      </c>
      <c r="P8" s="101">
        <v>58291</v>
      </c>
      <c r="Q8" s="102">
        <f>IF($D8&gt;0,O8/$D8*100,0)</f>
        <v>8.723479220761188</v>
      </c>
      <c r="R8" s="101">
        <v>16578</v>
      </c>
      <c r="S8" s="101" t="s">
        <v>312</v>
      </c>
      <c r="T8" s="101"/>
      <c r="U8" s="101"/>
      <c r="V8" s="101"/>
      <c r="W8" s="105"/>
      <c r="X8" s="105"/>
      <c r="Y8" s="105" t="s">
        <v>312</v>
      </c>
      <c r="Z8" s="105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99</v>
      </c>
      <c r="B9" s="104" t="s">
        <v>267</v>
      </c>
      <c r="C9" s="103" t="s">
        <v>290</v>
      </c>
      <c r="D9" s="101">
        <f aca="true" t="shared" si="1" ref="D9:D30">+SUM(E9,+I9)</f>
        <v>247125</v>
      </c>
      <c r="E9" s="101">
        <f aca="true" t="shared" si="2" ref="E9:E30">+SUM(G9,+H9)</f>
        <v>21008</v>
      </c>
      <c r="F9" s="102">
        <f aca="true" t="shared" si="3" ref="F9:F30">IF(D9&gt;0,E9/D9*100,0)</f>
        <v>8.50096105209914</v>
      </c>
      <c r="G9" s="101">
        <v>21008</v>
      </c>
      <c r="H9" s="101">
        <v>0</v>
      </c>
      <c r="I9" s="101">
        <f aca="true" t="shared" si="4" ref="I9:I30">+SUM(K9,+M9,+O9)</f>
        <v>226117</v>
      </c>
      <c r="J9" s="102">
        <f aca="true" t="shared" si="5" ref="J9:J30">IF($D9&gt;0,I9/$D9*100,0)</f>
        <v>91.49903894790086</v>
      </c>
      <c r="K9" s="101">
        <v>194342</v>
      </c>
      <c r="L9" s="102">
        <f aca="true" t="shared" si="6" ref="L9:L30">IF($D9&gt;0,K9/$D9*100,0)</f>
        <v>78.64117349519474</v>
      </c>
      <c r="M9" s="101">
        <v>900</v>
      </c>
      <c r="N9" s="102">
        <f aca="true" t="shared" si="7" ref="N9:N30">IF($D9&gt;0,M9/$D9*100,0)</f>
        <v>0.3641881638846738</v>
      </c>
      <c r="O9" s="101">
        <v>30875</v>
      </c>
      <c r="P9" s="101">
        <v>11617</v>
      </c>
      <c r="Q9" s="102">
        <f aca="true" t="shared" si="8" ref="Q9:Q30">IF($D9&gt;0,O9/$D9*100,0)</f>
        <v>12.493677288821447</v>
      </c>
      <c r="R9" s="101">
        <v>3200</v>
      </c>
      <c r="S9" s="101" t="s">
        <v>312</v>
      </c>
      <c r="T9" s="101"/>
      <c r="U9" s="101"/>
      <c r="V9" s="101"/>
      <c r="W9" s="105"/>
      <c r="X9" s="105"/>
      <c r="Y9" s="105" t="s">
        <v>312</v>
      </c>
      <c r="Z9" s="105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99</v>
      </c>
      <c r="B10" s="104" t="s">
        <v>268</v>
      </c>
      <c r="C10" s="103" t="s">
        <v>291</v>
      </c>
      <c r="D10" s="101">
        <f t="shared" si="1"/>
        <v>30091</v>
      </c>
      <c r="E10" s="101">
        <f t="shared" si="2"/>
        <v>11605</v>
      </c>
      <c r="F10" s="102">
        <f t="shared" si="3"/>
        <v>38.56634874214882</v>
      </c>
      <c r="G10" s="101">
        <v>11605</v>
      </c>
      <c r="H10" s="101">
        <v>0</v>
      </c>
      <c r="I10" s="101">
        <f t="shared" si="4"/>
        <v>18486</v>
      </c>
      <c r="J10" s="102">
        <f t="shared" si="5"/>
        <v>61.43365125785118</v>
      </c>
      <c r="K10" s="101">
        <v>1591</v>
      </c>
      <c r="L10" s="102">
        <f t="shared" si="6"/>
        <v>5.28729520454621</v>
      </c>
      <c r="M10" s="101">
        <v>0</v>
      </c>
      <c r="N10" s="102">
        <f t="shared" si="7"/>
        <v>0</v>
      </c>
      <c r="O10" s="101">
        <v>16895</v>
      </c>
      <c r="P10" s="101">
        <v>4990</v>
      </c>
      <c r="Q10" s="102">
        <f t="shared" si="8"/>
        <v>56.14635605330498</v>
      </c>
      <c r="R10" s="101">
        <v>217</v>
      </c>
      <c r="S10" s="101" t="s">
        <v>312</v>
      </c>
      <c r="T10" s="101"/>
      <c r="U10" s="101"/>
      <c r="V10" s="101"/>
      <c r="W10" s="105" t="s">
        <v>312</v>
      </c>
      <c r="X10" s="105"/>
      <c r="Y10" s="105"/>
      <c r="Z10" s="105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99</v>
      </c>
      <c r="B11" s="104" t="s">
        <v>269</v>
      </c>
      <c r="C11" s="103" t="s">
        <v>292</v>
      </c>
      <c r="D11" s="101">
        <f t="shared" si="1"/>
        <v>102801</v>
      </c>
      <c r="E11" s="101">
        <f t="shared" si="2"/>
        <v>28858</v>
      </c>
      <c r="F11" s="102">
        <f t="shared" si="3"/>
        <v>28.07171136467544</v>
      </c>
      <c r="G11" s="101">
        <v>27113</v>
      </c>
      <c r="H11" s="101">
        <v>1745</v>
      </c>
      <c r="I11" s="101">
        <f t="shared" si="4"/>
        <v>73943</v>
      </c>
      <c r="J11" s="102">
        <f t="shared" si="5"/>
        <v>71.92828863532455</v>
      </c>
      <c r="K11" s="101">
        <v>25373</v>
      </c>
      <c r="L11" s="102">
        <f t="shared" si="6"/>
        <v>24.68166652075369</v>
      </c>
      <c r="M11" s="101">
        <v>0</v>
      </c>
      <c r="N11" s="102">
        <f t="shared" si="7"/>
        <v>0</v>
      </c>
      <c r="O11" s="101">
        <v>48570</v>
      </c>
      <c r="P11" s="101">
        <v>25403</v>
      </c>
      <c r="Q11" s="102">
        <f t="shared" si="8"/>
        <v>47.24662211457087</v>
      </c>
      <c r="R11" s="101">
        <v>1498</v>
      </c>
      <c r="S11" s="101"/>
      <c r="T11" s="101" t="s">
        <v>312</v>
      </c>
      <c r="U11" s="101"/>
      <c r="V11" s="101"/>
      <c r="W11" s="105" t="s">
        <v>312</v>
      </c>
      <c r="X11" s="105"/>
      <c r="Y11" s="105"/>
      <c r="Z11" s="105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99</v>
      </c>
      <c r="B12" s="104" t="s">
        <v>270</v>
      </c>
      <c r="C12" s="103" t="s">
        <v>293</v>
      </c>
      <c r="D12" s="101">
        <f t="shared" si="1"/>
        <v>150167</v>
      </c>
      <c r="E12" s="101">
        <f t="shared" si="2"/>
        <v>50191</v>
      </c>
      <c r="F12" s="102">
        <f t="shared" si="3"/>
        <v>33.42345521985523</v>
      </c>
      <c r="G12" s="101">
        <v>50166</v>
      </c>
      <c r="H12" s="101">
        <v>25</v>
      </c>
      <c r="I12" s="101">
        <f t="shared" si="4"/>
        <v>99976</v>
      </c>
      <c r="J12" s="102">
        <f t="shared" si="5"/>
        <v>66.57654478014477</v>
      </c>
      <c r="K12" s="101">
        <v>12559</v>
      </c>
      <c r="L12" s="102">
        <f t="shared" si="6"/>
        <v>8.363355464249802</v>
      </c>
      <c r="M12" s="101">
        <v>0</v>
      </c>
      <c r="N12" s="102">
        <f t="shared" si="7"/>
        <v>0</v>
      </c>
      <c r="O12" s="101">
        <v>87417</v>
      </c>
      <c r="P12" s="101">
        <v>38121</v>
      </c>
      <c r="Q12" s="102">
        <f t="shared" si="8"/>
        <v>58.21318931589497</v>
      </c>
      <c r="R12" s="101">
        <v>2178</v>
      </c>
      <c r="S12" s="101" t="s">
        <v>312</v>
      </c>
      <c r="T12" s="101"/>
      <c r="U12" s="101"/>
      <c r="V12" s="101"/>
      <c r="W12" s="105" t="s">
        <v>312</v>
      </c>
      <c r="X12" s="105"/>
      <c r="Y12" s="105"/>
      <c r="Z12" s="105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99</v>
      </c>
      <c r="B13" s="104" t="s">
        <v>271</v>
      </c>
      <c r="C13" s="103" t="s">
        <v>294</v>
      </c>
      <c r="D13" s="101">
        <f t="shared" si="1"/>
        <v>464100</v>
      </c>
      <c r="E13" s="101">
        <f t="shared" si="2"/>
        <v>72355</v>
      </c>
      <c r="F13" s="102">
        <f t="shared" si="3"/>
        <v>15.590390002154708</v>
      </c>
      <c r="G13" s="101">
        <v>68106</v>
      </c>
      <c r="H13" s="101">
        <v>4249</v>
      </c>
      <c r="I13" s="101">
        <f t="shared" si="4"/>
        <v>391745</v>
      </c>
      <c r="J13" s="102">
        <f t="shared" si="5"/>
        <v>84.4096099978453</v>
      </c>
      <c r="K13" s="101">
        <v>274502</v>
      </c>
      <c r="L13" s="102">
        <f t="shared" si="6"/>
        <v>59.14716655893126</v>
      </c>
      <c r="M13" s="101">
        <v>0</v>
      </c>
      <c r="N13" s="102">
        <f t="shared" si="7"/>
        <v>0</v>
      </c>
      <c r="O13" s="101">
        <v>117243</v>
      </c>
      <c r="P13" s="101">
        <v>43016</v>
      </c>
      <c r="Q13" s="102">
        <f t="shared" si="8"/>
        <v>25.26244343891403</v>
      </c>
      <c r="R13" s="101">
        <v>6517</v>
      </c>
      <c r="S13" s="101"/>
      <c r="T13" s="101" t="s">
        <v>312</v>
      </c>
      <c r="U13" s="101"/>
      <c r="V13" s="101"/>
      <c r="W13" s="105" t="s">
        <v>312</v>
      </c>
      <c r="X13" s="105"/>
      <c r="Y13" s="105"/>
      <c r="Z13" s="105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99</v>
      </c>
      <c r="B14" s="104" t="s">
        <v>272</v>
      </c>
      <c r="C14" s="103" t="s">
        <v>295</v>
      </c>
      <c r="D14" s="101">
        <f t="shared" si="1"/>
        <v>44920</v>
      </c>
      <c r="E14" s="101">
        <f t="shared" si="2"/>
        <v>10147</v>
      </c>
      <c r="F14" s="102">
        <f t="shared" si="3"/>
        <v>22.589047195013357</v>
      </c>
      <c r="G14" s="101">
        <v>9537</v>
      </c>
      <c r="H14" s="101">
        <v>610</v>
      </c>
      <c r="I14" s="101">
        <f t="shared" si="4"/>
        <v>34773</v>
      </c>
      <c r="J14" s="102">
        <f t="shared" si="5"/>
        <v>77.41095280498665</v>
      </c>
      <c r="K14" s="101">
        <v>7788</v>
      </c>
      <c r="L14" s="102">
        <f t="shared" si="6"/>
        <v>17.33748886910062</v>
      </c>
      <c r="M14" s="101">
        <v>0</v>
      </c>
      <c r="N14" s="102">
        <f t="shared" si="7"/>
        <v>0</v>
      </c>
      <c r="O14" s="101">
        <v>26985</v>
      </c>
      <c r="P14" s="101">
        <v>9808</v>
      </c>
      <c r="Q14" s="102">
        <f t="shared" si="8"/>
        <v>60.07346393588602</v>
      </c>
      <c r="R14" s="101">
        <v>392</v>
      </c>
      <c r="S14" s="101" t="s">
        <v>312</v>
      </c>
      <c r="T14" s="101"/>
      <c r="U14" s="101"/>
      <c r="V14" s="101"/>
      <c r="W14" s="105" t="s">
        <v>312</v>
      </c>
      <c r="X14" s="105"/>
      <c r="Y14" s="105"/>
      <c r="Z14" s="105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99</v>
      </c>
      <c r="B15" s="104" t="s">
        <v>273</v>
      </c>
      <c r="C15" s="103" t="s">
        <v>296</v>
      </c>
      <c r="D15" s="101">
        <f t="shared" si="1"/>
        <v>58828</v>
      </c>
      <c r="E15" s="101">
        <f t="shared" si="2"/>
        <v>19450</v>
      </c>
      <c r="F15" s="102">
        <f t="shared" si="3"/>
        <v>33.06248725096893</v>
      </c>
      <c r="G15" s="101">
        <v>13712</v>
      </c>
      <c r="H15" s="101">
        <v>5738</v>
      </c>
      <c r="I15" s="101">
        <f t="shared" si="4"/>
        <v>39378</v>
      </c>
      <c r="J15" s="102">
        <f t="shared" si="5"/>
        <v>66.93751274903107</v>
      </c>
      <c r="K15" s="101">
        <v>15620</v>
      </c>
      <c r="L15" s="102">
        <f t="shared" si="6"/>
        <v>26.55198204936425</v>
      </c>
      <c r="M15" s="101">
        <v>0</v>
      </c>
      <c r="N15" s="102">
        <f t="shared" si="7"/>
        <v>0</v>
      </c>
      <c r="O15" s="101">
        <v>23758</v>
      </c>
      <c r="P15" s="101">
        <v>17910</v>
      </c>
      <c r="Q15" s="102">
        <f t="shared" si="8"/>
        <v>40.38553069966683</v>
      </c>
      <c r="R15" s="101">
        <v>580</v>
      </c>
      <c r="S15" s="101" t="s">
        <v>312</v>
      </c>
      <c r="T15" s="101"/>
      <c r="U15" s="101"/>
      <c r="V15" s="101"/>
      <c r="W15" s="105" t="s">
        <v>312</v>
      </c>
      <c r="X15" s="105"/>
      <c r="Y15" s="105"/>
      <c r="Z15" s="10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99</v>
      </c>
      <c r="B16" s="104" t="s">
        <v>274</v>
      </c>
      <c r="C16" s="103" t="s">
        <v>297</v>
      </c>
      <c r="D16" s="101">
        <f t="shared" si="1"/>
        <v>41845</v>
      </c>
      <c r="E16" s="101">
        <f t="shared" si="2"/>
        <v>16067</v>
      </c>
      <c r="F16" s="102">
        <f t="shared" si="3"/>
        <v>38.39646313777034</v>
      </c>
      <c r="G16" s="101">
        <v>12758</v>
      </c>
      <c r="H16" s="101">
        <v>3309</v>
      </c>
      <c r="I16" s="101">
        <f t="shared" si="4"/>
        <v>25778</v>
      </c>
      <c r="J16" s="102">
        <f t="shared" si="5"/>
        <v>61.60353686222966</v>
      </c>
      <c r="K16" s="101">
        <v>15085</v>
      </c>
      <c r="L16" s="102">
        <f t="shared" si="6"/>
        <v>36.04970725295734</v>
      </c>
      <c r="M16" s="101">
        <v>0</v>
      </c>
      <c r="N16" s="102">
        <f t="shared" si="7"/>
        <v>0</v>
      </c>
      <c r="O16" s="101">
        <v>10693</v>
      </c>
      <c r="P16" s="101">
        <v>9193</v>
      </c>
      <c r="Q16" s="102">
        <f t="shared" si="8"/>
        <v>25.553829609272317</v>
      </c>
      <c r="R16" s="101">
        <v>335</v>
      </c>
      <c r="S16" s="101" t="s">
        <v>312</v>
      </c>
      <c r="T16" s="101"/>
      <c r="U16" s="101"/>
      <c r="V16" s="101"/>
      <c r="W16" s="105" t="s">
        <v>312</v>
      </c>
      <c r="X16" s="105"/>
      <c r="Y16" s="105"/>
      <c r="Z16" s="10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99</v>
      </c>
      <c r="B17" s="104" t="s">
        <v>275</v>
      </c>
      <c r="C17" s="103" t="s">
        <v>298</v>
      </c>
      <c r="D17" s="101">
        <f t="shared" si="1"/>
        <v>29567</v>
      </c>
      <c r="E17" s="101">
        <f t="shared" si="2"/>
        <v>349</v>
      </c>
      <c r="F17" s="102">
        <f t="shared" si="3"/>
        <v>1.180370007102513</v>
      </c>
      <c r="G17" s="101">
        <v>349</v>
      </c>
      <c r="H17" s="101">
        <v>0</v>
      </c>
      <c r="I17" s="101">
        <f t="shared" si="4"/>
        <v>29218</v>
      </c>
      <c r="J17" s="102">
        <f t="shared" si="5"/>
        <v>98.81962999289749</v>
      </c>
      <c r="K17" s="101">
        <v>27572</v>
      </c>
      <c r="L17" s="102">
        <f t="shared" si="6"/>
        <v>93.25261271011601</v>
      </c>
      <c r="M17" s="101">
        <v>0</v>
      </c>
      <c r="N17" s="102">
        <f t="shared" si="7"/>
        <v>0</v>
      </c>
      <c r="O17" s="101">
        <v>1646</v>
      </c>
      <c r="P17" s="101">
        <v>1410</v>
      </c>
      <c r="Q17" s="102">
        <f t="shared" si="8"/>
        <v>5.567017282781479</v>
      </c>
      <c r="R17" s="101">
        <v>242</v>
      </c>
      <c r="S17" s="101" t="s">
        <v>312</v>
      </c>
      <c r="T17" s="101"/>
      <c r="U17" s="101"/>
      <c r="V17" s="101"/>
      <c r="W17" s="105" t="s">
        <v>312</v>
      </c>
      <c r="X17" s="105"/>
      <c r="Y17" s="105"/>
      <c r="Z17" s="105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99</v>
      </c>
      <c r="B18" s="104" t="s">
        <v>276</v>
      </c>
      <c r="C18" s="103" t="s">
        <v>299</v>
      </c>
      <c r="D18" s="101">
        <f t="shared" si="1"/>
        <v>177931</v>
      </c>
      <c r="E18" s="101">
        <f t="shared" si="2"/>
        <v>53631</v>
      </c>
      <c r="F18" s="102">
        <f t="shared" si="3"/>
        <v>30.14145932974018</v>
      </c>
      <c r="G18" s="101">
        <v>53631</v>
      </c>
      <c r="H18" s="101">
        <v>0</v>
      </c>
      <c r="I18" s="101">
        <f t="shared" si="4"/>
        <v>124300</v>
      </c>
      <c r="J18" s="102">
        <f t="shared" si="5"/>
        <v>69.85854067025981</v>
      </c>
      <c r="K18" s="101">
        <v>49846</v>
      </c>
      <c r="L18" s="102">
        <f t="shared" si="6"/>
        <v>28.014230235315935</v>
      </c>
      <c r="M18" s="101">
        <v>0</v>
      </c>
      <c r="N18" s="102">
        <f t="shared" si="7"/>
        <v>0</v>
      </c>
      <c r="O18" s="101">
        <v>74454</v>
      </c>
      <c r="P18" s="101">
        <v>55735</v>
      </c>
      <c r="Q18" s="102">
        <f t="shared" si="8"/>
        <v>41.844310434943885</v>
      </c>
      <c r="R18" s="101">
        <v>4567</v>
      </c>
      <c r="S18" s="101" t="s">
        <v>312</v>
      </c>
      <c r="T18" s="101"/>
      <c r="U18" s="101"/>
      <c r="V18" s="101"/>
      <c r="W18" s="105" t="s">
        <v>312</v>
      </c>
      <c r="X18" s="105"/>
      <c r="Y18" s="105"/>
      <c r="Z18" s="105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99</v>
      </c>
      <c r="B19" s="104" t="s">
        <v>277</v>
      </c>
      <c r="C19" s="103" t="s">
        <v>300</v>
      </c>
      <c r="D19" s="101">
        <f t="shared" si="1"/>
        <v>117496</v>
      </c>
      <c r="E19" s="101">
        <f t="shared" si="2"/>
        <v>12749</v>
      </c>
      <c r="F19" s="102">
        <f t="shared" si="3"/>
        <v>10.850582147477361</v>
      </c>
      <c r="G19" s="101">
        <v>12337</v>
      </c>
      <c r="H19" s="101">
        <v>412</v>
      </c>
      <c r="I19" s="101">
        <f t="shared" si="4"/>
        <v>104747</v>
      </c>
      <c r="J19" s="102">
        <f t="shared" si="5"/>
        <v>89.14941785252265</v>
      </c>
      <c r="K19" s="101">
        <v>29446</v>
      </c>
      <c r="L19" s="102">
        <f t="shared" si="6"/>
        <v>25.061278681827464</v>
      </c>
      <c r="M19" s="101">
        <v>0</v>
      </c>
      <c r="N19" s="102">
        <f t="shared" si="7"/>
        <v>0</v>
      </c>
      <c r="O19" s="101">
        <v>75301</v>
      </c>
      <c r="P19" s="101">
        <v>57878</v>
      </c>
      <c r="Q19" s="102">
        <f t="shared" si="8"/>
        <v>64.08813917069517</v>
      </c>
      <c r="R19" s="101">
        <v>819</v>
      </c>
      <c r="S19" s="101" t="s">
        <v>312</v>
      </c>
      <c r="T19" s="101"/>
      <c r="U19" s="101"/>
      <c r="V19" s="101"/>
      <c r="W19" s="105" t="s">
        <v>312</v>
      </c>
      <c r="X19" s="105"/>
      <c r="Y19" s="105"/>
      <c r="Z19" s="105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99</v>
      </c>
      <c r="B20" s="104" t="s">
        <v>278</v>
      </c>
      <c r="C20" s="103" t="s">
        <v>301</v>
      </c>
      <c r="D20" s="101">
        <f t="shared" si="1"/>
        <v>32634</v>
      </c>
      <c r="E20" s="101">
        <f t="shared" si="2"/>
        <v>13339</v>
      </c>
      <c r="F20" s="102">
        <f t="shared" si="3"/>
        <v>40.87454801740516</v>
      </c>
      <c r="G20" s="101">
        <v>13339</v>
      </c>
      <c r="H20" s="101">
        <v>0</v>
      </c>
      <c r="I20" s="101">
        <f t="shared" si="4"/>
        <v>19295</v>
      </c>
      <c r="J20" s="102">
        <f t="shared" si="5"/>
        <v>59.12545198259483</v>
      </c>
      <c r="K20" s="101">
        <v>5594</v>
      </c>
      <c r="L20" s="102">
        <f t="shared" si="6"/>
        <v>17.141631427345715</v>
      </c>
      <c r="M20" s="101">
        <v>53</v>
      </c>
      <c r="N20" s="102">
        <f t="shared" si="7"/>
        <v>0.16240730526444813</v>
      </c>
      <c r="O20" s="101">
        <v>13648</v>
      </c>
      <c r="P20" s="101">
        <v>10970</v>
      </c>
      <c r="Q20" s="102">
        <f t="shared" si="8"/>
        <v>41.82141324998468</v>
      </c>
      <c r="R20" s="101">
        <v>621</v>
      </c>
      <c r="S20" s="101" t="s">
        <v>312</v>
      </c>
      <c r="T20" s="101"/>
      <c r="U20" s="101"/>
      <c r="V20" s="101"/>
      <c r="W20" s="105" t="s">
        <v>312</v>
      </c>
      <c r="X20" s="105"/>
      <c r="Y20" s="105"/>
      <c r="Z20" s="105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99</v>
      </c>
      <c r="B21" s="104" t="s">
        <v>279</v>
      </c>
      <c r="C21" s="103" t="s">
        <v>302</v>
      </c>
      <c r="D21" s="101">
        <f t="shared" si="1"/>
        <v>28467</v>
      </c>
      <c r="E21" s="101">
        <f t="shared" si="2"/>
        <v>10971</v>
      </c>
      <c r="F21" s="102">
        <f t="shared" si="3"/>
        <v>38.53936136579197</v>
      </c>
      <c r="G21" s="101">
        <v>10971</v>
      </c>
      <c r="H21" s="101">
        <v>0</v>
      </c>
      <c r="I21" s="101">
        <f t="shared" si="4"/>
        <v>17496</v>
      </c>
      <c r="J21" s="102">
        <f t="shared" si="5"/>
        <v>61.46063863420803</v>
      </c>
      <c r="K21" s="101">
        <v>7576</v>
      </c>
      <c r="L21" s="102">
        <f t="shared" si="6"/>
        <v>26.6132715073594</v>
      </c>
      <c r="M21" s="101">
        <v>0</v>
      </c>
      <c r="N21" s="102">
        <f t="shared" si="7"/>
        <v>0</v>
      </c>
      <c r="O21" s="101">
        <v>9920</v>
      </c>
      <c r="P21" s="101">
        <v>4107</v>
      </c>
      <c r="Q21" s="102">
        <f t="shared" si="8"/>
        <v>34.84736712684863</v>
      </c>
      <c r="R21" s="101">
        <v>350</v>
      </c>
      <c r="S21" s="101" t="s">
        <v>312</v>
      </c>
      <c r="T21" s="101"/>
      <c r="U21" s="101"/>
      <c r="V21" s="101"/>
      <c r="W21" s="105" t="s">
        <v>312</v>
      </c>
      <c r="X21" s="105"/>
      <c r="Y21" s="105"/>
      <c r="Z21" s="105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99</v>
      </c>
      <c r="B22" s="104" t="s">
        <v>280</v>
      </c>
      <c r="C22" s="103" t="s">
        <v>303</v>
      </c>
      <c r="D22" s="101">
        <f t="shared" si="1"/>
        <v>51170</v>
      </c>
      <c r="E22" s="101">
        <f t="shared" si="2"/>
        <v>2480</v>
      </c>
      <c r="F22" s="102">
        <f t="shared" si="3"/>
        <v>4.846589798710181</v>
      </c>
      <c r="G22" s="101">
        <v>2450</v>
      </c>
      <c r="H22" s="101">
        <v>30</v>
      </c>
      <c r="I22" s="101">
        <f t="shared" si="4"/>
        <v>48690</v>
      </c>
      <c r="J22" s="102">
        <f t="shared" si="5"/>
        <v>95.15341020128983</v>
      </c>
      <c r="K22" s="101">
        <v>38902</v>
      </c>
      <c r="L22" s="102">
        <f t="shared" si="6"/>
        <v>76.02501465702561</v>
      </c>
      <c r="M22" s="101">
        <v>0</v>
      </c>
      <c r="N22" s="102">
        <f t="shared" si="7"/>
        <v>0</v>
      </c>
      <c r="O22" s="101">
        <v>9788</v>
      </c>
      <c r="P22" s="101">
        <v>1054</v>
      </c>
      <c r="Q22" s="102">
        <f t="shared" si="8"/>
        <v>19.12839554426422</v>
      </c>
      <c r="R22" s="101">
        <v>691</v>
      </c>
      <c r="S22" s="101" t="s">
        <v>312</v>
      </c>
      <c r="T22" s="101"/>
      <c r="U22" s="101"/>
      <c r="V22" s="101"/>
      <c r="W22" s="105" t="s">
        <v>312</v>
      </c>
      <c r="X22" s="105"/>
      <c r="Y22" s="105"/>
      <c r="Z22" s="105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99</v>
      </c>
      <c r="B23" s="104" t="s">
        <v>281</v>
      </c>
      <c r="C23" s="103" t="s">
        <v>304</v>
      </c>
      <c r="D23" s="101">
        <f t="shared" si="1"/>
        <v>28012</v>
      </c>
      <c r="E23" s="101">
        <f t="shared" si="2"/>
        <v>1673</v>
      </c>
      <c r="F23" s="102">
        <f t="shared" si="3"/>
        <v>5.972440382693132</v>
      </c>
      <c r="G23" s="101">
        <v>1673</v>
      </c>
      <c r="H23" s="101">
        <v>0</v>
      </c>
      <c r="I23" s="101">
        <f t="shared" si="4"/>
        <v>26339</v>
      </c>
      <c r="J23" s="102">
        <f t="shared" si="5"/>
        <v>94.02755961730686</v>
      </c>
      <c r="K23" s="101">
        <v>21440</v>
      </c>
      <c r="L23" s="102">
        <f t="shared" si="6"/>
        <v>76.53862630301299</v>
      </c>
      <c r="M23" s="101">
        <v>0</v>
      </c>
      <c r="N23" s="102">
        <f t="shared" si="7"/>
        <v>0</v>
      </c>
      <c r="O23" s="101">
        <v>4899</v>
      </c>
      <c r="P23" s="101">
        <v>738</v>
      </c>
      <c r="Q23" s="102">
        <f t="shared" si="8"/>
        <v>17.488933314293874</v>
      </c>
      <c r="R23" s="101">
        <v>1256</v>
      </c>
      <c r="S23" s="101"/>
      <c r="T23" s="101" t="s">
        <v>312</v>
      </c>
      <c r="U23" s="101"/>
      <c r="V23" s="101"/>
      <c r="W23" s="105"/>
      <c r="X23" s="105"/>
      <c r="Y23" s="105"/>
      <c r="Z23" s="105" t="s">
        <v>312</v>
      </c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99</v>
      </c>
      <c r="B24" s="104" t="s">
        <v>282</v>
      </c>
      <c r="C24" s="103" t="s">
        <v>305</v>
      </c>
      <c r="D24" s="101">
        <f t="shared" si="1"/>
        <v>25702</v>
      </c>
      <c r="E24" s="101">
        <f t="shared" si="2"/>
        <v>2857</v>
      </c>
      <c r="F24" s="102">
        <f t="shared" si="3"/>
        <v>11.115866469535444</v>
      </c>
      <c r="G24" s="101">
        <v>1958</v>
      </c>
      <c r="H24" s="101">
        <v>899</v>
      </c>
      <c r="I24" s="101">
        <f t="shared" si="4"/>
        <v>22845</v>
      </c>
      <c r="J24" s="102">
        <f t="shared" si="5"/>
        <v>88.88413353046457</v>
      </c>
      <c r="K24" s="101">
        <v>20336</v>
      </c>
      <c r="L24" s="102">
        <f t="shared" si="6"/>
        <v>79.12224729593028</v>
      </c>
      <c r="M24" s="101">
        <v>0</v>
      </c>
      <c r="N24" s="102">
        <f t="shared" si="7"/>
        <v>0</v>
      </c>
      <c r="O24" s="101">
        <v>2509</v>
      </c>
      <c r="P24" s="101">
        <v>2064</v>
      </c>
      <c r="Q24" s="102">
        <f t="shared" si="8"/>
        <v>9.761886234534277</v>
      </c>
      <c r="R24" s="101">
        <v>194</v>
      </c>
      <c r="S24" s="101"/>
      <c r="T24" s="101" t="s">
        <v>312</v>
      </c>
      <c r="U24" s="101"/>
      <c r="V24" s="101"/>
      <c r="W24" s="105"/>
      <c r="X24" s="105"/>
      <c r="Y24" s="105"/>
      <c r="Z24" s="105" t="s">
        <v>312</v>
      </c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2" customHeight="1">
      <c r="A25" s="103" t="s">
        <v>99</v>
      </c>
      <c r="B25" s="104" t="s">
        <v>283</v>
      </c>
      <c r="C25" s="103" t="s">
        <v>306</v>
      </c>
      <c r="D25" s="101">
        <f t="shared" si="1"/>
        <v>13348</v>
      </c>
      <c r="E25" s="101">
        <f t="shared" si="2"/>
        <v>390</v>
      </c>
      <c r="F25" s="102">
        <f t="shared" si="3"/>
        <v>2.921786035361103</v>
      </c>
      <c r="G25" s="101">
        <v>390</v>
      </c>
      <c r="H25" s="101">
        <v>0</v>
      </c>
      <c r="I25" s="101">
        <f t="shared" si="4"/>
        <v>12958</v>
      </c>
      <c r="J25" s="102">
        <f t="shared" si="5"/>
        <v>97.07821396463889</v>
      </c>
      <c r="K25" s="101">
        <v>12689</v>
      </c>
      <c r="L25" s="102">
        <f t="shared" si="6"/>
        <v>95.06293077614623</v>
      </c>
      <c r="M25" s="101">
        <v>0</v>
      </c>
      <c r="N25" s="102">
        <f t="shared" si="7"/>
        <v>0</v>
      </c>
      <c r="O25" s="101">
        <v>269</v>
      </c>
      <c r="P25" s="101">
        <v>99</v>
      </c>
      <c r="Q25" s="102">
        <f t="shared" si="8"/>
        <v>2.015283188492658</v>
      </c>
      <c r="R25" s="101">
        <v>66</v>
      </c>
      <c r="S25" s="101"/>
      <c r="T25" s="101" t="s">
        <v>312</v>
      </c>
      <c r="U25" s="101"/>
      <c r="V25" s="101"/>
      <c r="W25" s="105"/>
      <c r="X25" s="105"/>
      <c r="Y25" s="105"/>
      <c r="Z25" s="105" t="s">
        <v>312</v>
      </c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  <row r="26" spans="1:58" ht="12" customHeight="1">
      <c r="A26" s="103" t="s">
        <v>99</v>
      </c>
      <c r="B26" s="104" t="s">
        <v>284</v>
      </c>
      <c r="C26" s="103" t="s">
        <v>307</v>
      </c>
      <c r="D26" s="101">
        <f t="shared" si="1"/>
        <v>8006</v>
      </c>
      <c r="E26" s="101">
        <f t="shared" si="2"/>
        <v>2663</v>
      </c>
      <c r="F26" s="102">
        <f t="shared" si="3"/>
        <v>33.262553085186106</v>
      </c>
      <c r="G26" s="101">
        <v>2401</v>
      </c>
      <c r="H26" s="101">
        <v>262</v>
      </c>
      <c r="I26" s="101">
        <f t="shared" si="4"/>
        <v>5343</v>
      </c>
      <c r="J26" s="102">
        <f t="shared" si="5"/>
        <v>66.73744691481389</v>
      </c>
      <c r="K26" s="101">
        <v>1676</v>
      </c>
      <c r="L26" s="102">
        <f t="shared" si="6"/>
        <v>20.934299275543342</v>
      </c>
      <c r="M26" s="101">
        <v>0</v>
      </c>
      <c r="N26" s="102">
        <f t="shared" si="7"/>
        <v>0</v>
      </c>
      <c r="O26" s="101">
        <v>3667</v>
      </c>
      <c r="P26" s="101">
        <v>3355</v>
      </c>
      <c r="Q26" s="102">
        <f t="shared" si="8"/>
        <v>45.80314763927055</v>
      </c>
      <c r="R26" s="101">
        <v>30</v>
      </c>
      <c r="S26" s="101" t="s">
        <v>312</v>
      </c>
      <c r="T26" s="101"/>
      <c r="U26" s="101"/>
      <c r="V26" s="101"/>
      <c r="W26" s="105" t="s">
        <v>312</v>
      </c>
      <c r="X26" s="105"/>
      <c r="Y26" s="105"/>
      <c r="Z26" s="105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</row>
    <row r="27" spans="1:58" ht="12" customHeight="1">
      <c r="A27" s="103" t="s">
        <v>99</v>
      </c>
      <c r="B27" s="104" t="s">
        <v>285</v>
      </c>
      <c r="C27" s="103" t="s">
        <v>308</v>
      </c>
      <c r="D27" s="101">
        <f t="shared" si="1"/>
        <v>20585</v>
      </c>
      <c r="E27" s="101">
        <f t="shared" si="2"/>
        <v>3501</v>
      </c>
      <c r="F27" s="102">
        <f t="shared" si="3"/>
        <v>17.007529754675733</v>
      </c>
      <c r="G27" s="101">
        <v>2749</v>
      </c>
      <c r="H27" s="101">
        <v>752</v>
      </c>
      <c r="I27" s="101">
        <f t="shared" si="4"/>
        <v>17084</v>
      </c>
      <c r="J27" s="102">
        <f t="shared" si="5"/>
        <v>82.99247024532427</v>
      </c>
      <c r="K27" s="101">
        <v>6340</v>
      </c>
      <c r="L27" s="102">
        <f t="shared" si="6"/>
        <v>30.799125576876367</v>
      </c>
      <c r="M27" s="101">
        <v>0</v>
      </c>
      <c r="N27" s="102">
        <f t="shared" si="7"/>
        <v>0</v>
      </c>
      <c r="O27" s="101">
        <v>10744</v>
      </c>
      <c r="P27" s="101">
        <v>9248</v>
      </c>
      <c r="Q27" s="102">
        <f t="shared" si="8"/>
        <v>52.19334466844789</v>
      </c>
      <c r="R27" s="101">
        <v>254</v>
      </c>
      <c r="S27" s="101" t="s">
        <v>312</v>
      </c>
      <c r="T27" s="101"/>
      <c r="U27" s="101"/>
      <c r="V27" s="101"/>
      <c r="W27" s="105" t="s">
        <v>312</v>
      </c>
      <c r="X27" s="105"/>
      <c r="Y27" s="105"/>
      <c r="Z27" s="105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</row>
    <row r="28" spans="1:58" ht="12" customHeight="1">
      <c r="A28" s="103" t="s">
        <v>99</v>
      </c>
      <c r="B28" s="104" t="s">
        <v>286</v>
      </c>
      <c r="C28" s="103" t="s">
        <v>309</v>
      </c>
      <c r="D28" s="101">
        <f t="shared" si="1"/>
        <v>8942</v>
      </c>
      <c r="E28" s="101">
        <f t="shared" si="2"/>
        <v>4484</v>
      </c>
      <c r="F28" s="102">
        <f t="shared" si="3"/>
        <v>50.14538134645493</v>
      </c>
      <c r="G28" s="101">
        <v>4484</v>
      </c>
      <c r="H28" s="101">
        <v>0</v>
      </c>
      <c r="I28" s="101">
        <f t="shared" si="4"/>
        <v>4458</v>
      </c>
      <c r="J28" s="102">
        <f t="shared" si="5"/>
        <v>49.85461865354507</v>
      </c>
      <c r="K28" s="101">
        <v>1133</v>
      </c>
      <c r="L28" s="102">
        <f t="shared" si="6"/>
        <v>12.670543502572132</v>
      </c>
      <c r="M28" s="101">
        <v>0</v>
      </c>
      <c r="N28" s="102">
        <f t="shared" si="7"/>
        <v>0</v>
      </c>
      <c r="O28" s="101">
        <v>3325</v>
      </c>
      <c r="P28" s="101">
        <v>2704</v>
      </c>
      <c r="Q28" s="102">
        <f t="shared" si="8"/>
        <v>37.18407515097294</v>
      </c>
      <c r="R28" s="101">
        <v>93</v>
      </c>
      <c r="S28" s="101" t="s">
        <v>312</v>
      </c>
      <c r="T28" s="101"/>
      <c r="U28" s="101"/>
      <c r="V28" s="101"/>
      <c r="W28" s="105" t="s">
        <v>312</v>
      </c>
      <c r="X28" s="105"/>
      <c r="Y28" s="105"/>
      <c r="Z28" s="105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</row>
    <row r="29" spans="1:58" ht="12" customHeight="1">
      <c r="A29" s="103" t="s">
        <v>99</v>
      </c>
      <c r="B29" s="104" t="s">
        <v>287</v>
      </c>
      <c r="C29" s="103" t="s">
        <v>310</v>
      </c>
      <c r="D29" s="101">
        <f t="shared" si="1"/>
        <v>18731</v>
      </c>
      <c r="E29" s="101">
        <f t="shared" si="2"/>
        <v>6228</v>
      </c>
      <c r="F29" s="102">
        <f t="shared" si="3"/>
        <v>33.24969302226256</v>
      </c>
      <c r="G29" s="101">
        <v>6093</v>
      </c>
      <c r="H29" s="101">
        <v>135</v>
      </c>
      <c r="I29" s="101">
        <f t="shared" si="4"/>
        <v>12503</v>
      </c>
      <c r="J29" s="102">
        <f t="shared" si="5"/>
        <v>66.75030697773744</v>
      </c>
      <c r="K29" s="101">
        <v>0</v>
      </c>
      <c r="L29" s="102">
        <f t="shared" si="6"/>
        <v>0</v>
      </c>
      <c r="M29" s="101">
        <v>0</v>
      </c>
      <c r="N29" s="102">
        <f t="shared" si="7"/>
        <v>0</v>
      </c>
      <c r="O29" s="101">
        <v>12503</v>
      </c>
      <c r="P29" s="101">
        <v>7628</v>
      </c>
      <c r="Q29" s="102">
        <f t="shared" si="8"/>
        <v>66.75030697773744</v>
      </c>
      <c r="R29" s="101">
        <v>244</v>
      </c>
      <c r="S29" s="101" t="s">
        <v>312</v>
      </c>
      <c r="T29" s="101"/>
      <c r="U29" s="101"/>
      <c r="V29" s="101"/>
      <c r="W29" s="105" t="s">
        <v>312</v>
      </c>
      <c r="X29" s="105"/>
      <c r="Y29" s="105"/>
      <c r="Z29" s="105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</row>
    <row r="30" spans="1:58" ht="12" customHeight="1">
      <c r="A30" s="103" t="s">
        <v>99</v>
      </c>
      <c r="B30" s="104" t="s">
        <v>288</v>
      </c>
      <c r="C30" s="103" t="s">
        <v>311</v>
      </c>
      <c r="D30" s="101">
        <f t="shared" si="1"/>
        <v>11468</v>
      </c>
      <c r="E30" s="101">
        <f t="shared" si="2"/>
        <v>4065</v>
      </c>
      <c r="F30" s="102">
        <f t="shared" si="3"/>
        <v>35.44645971398674</v>
      </c>
      <c r="G30" s="101">
        <v>2545</v>
      </c>
      <c r="H30" s="101">
        <v>1520</v>
      </c>
      <c r="I30" s="101">
        <f t="shared" si="4"/>
        <v>7403</v>
      </c>
      <c r="J30" s="102">
        <f t="shared" si="5"/>
        <v>64.55354028601326</v>
      </c>
      <c r="K30" s="101">
        <v>0</v>
      </c>
      <c r="L30" s="102">
        <f t="shared" si="6"/>
        <v>0</v>
      </c>
      <c r="M30" s="101">
        <v>0</v>
      </c>
      <c r="N30" s="102">
        <f t="shared" si="7"/>
        <v>0</v>
      </c>
      <c r="O30" s="101">
        <v>7403</v>
      </c>
      <c r="P30" s="101">
        <v>6847</v>
      </c>
      <c r="Q30" s="102">
        <f t="shared" si="8"/>
        <v>64.55354028601326</v>
      </c>
      <c r="R30" s="101">
        <v>56</v>
      </c>
      <c r="S30" s="101" t="s">
        <v>312</v>
      </c>
      <c r="T30" s="101"/>
      <c r="U30" s="101"/>
      <c r="V30" s="101"/>
      <c r="W30" s="105" t="s">
        <v>312</v>
      </c>
      <c r="X30" s="105"/>
      <c r="Y30" s="105"/>
      <c r="Z30" s="105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4" t="s">
        <v>260</v>
      </c>
      <c r="B2" s="147" t="s">
        <v>259</v>
      </c>
      <c r="C2" s="150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4" t="s">
        <v>13</v>
      </c>
      <c r="AG2" s="135"/>
      <c r="AH2" s="135"/>
      <c r="AI2" s="136"/>
      <c r="AJ2" s="134" t="s">
        <v>135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55" t="s">
        <v>14</v>
      </c>
      <c r="AU2" s="142"/>
      <c r="AV2" s="142"/>
      <c r="AW2" s="142"/>
      <c r="AX2" s="142"/>
      <c r="AY2" s="142"/>
      <c r="AZ2" s="134" t="s">
        <v>15</v>
      </c>
      <c r="BA2" s="135"/>
      <c r="BB2" s="135"/>
      <c r="BC2" s="136"/>
    </row>
    <row r="3" spans="1:55" s="67" customFormat="1" ht="26.25" customHeight="1">
      <c r="A3" s="145"/>
      <c r="B3" s="148"/>
      <c r="C3" s="151"/>
      <c r="D3" s="70" t="s">
        <v>16</v>
      </c>
      <c r="E3" s="137" t="s">
        <v>17</v>
      </c>
      <c r="F3" s="135"/>
      <c r="G3" s="136"/>
      <c r="H3" s="138" t="s">
        <v>18</v>
      </c>
      <c r="I3" s="139"/>
      <c r="J3" s="140"/>
      <c r="K3" s="137" t="s">
        <v>19</v>
      </c>
      <c r="L3" s="139"/>
      <c r="M3" s="140"/>
      <c r="N3" s="70" t="s">
        <v>16</v>
      </c>
      <c r="O3" s="137" t="s">
        <v>133</v>
      </c>
      <c r="P3" s="153"/>
      <c r="Q3" s="153"/>
      <c r="R3" s="153"/>
      <c r="S3" s="153"/>
      <c r="T3" s="153"/>
      <c r="U3" s="154"/>
      <c r="V3" s="137" t="s">
        <v>134</v>
      </c>
      <c r="W3" s="153"/>
      <c r="X3" s="153"/>
      <c r="Y3" s="153"/>
      <c r="Z3" s="153"/>
      <c r="AA3" s="153"/>
      <c r="AB3" s="154"/>
      <c r="AC3" s="16" t="s">
        <v>20</v>
      </c>
      <c r="AD3" s="68"/>
      <c r="AE3" s="69"/>
      <c r="AF3" s="141" t="s">
        <v>16</v>
      </c>
      <c r="AG3" s="142" t="s">
        <v>21</v>
      </c>
      <c r="AH3" s="142" t="s">
        <v>22</v>
      </c>
      <c r="AI3" s="142" t="s">
        <v>23</v>
      </c>
      <c r="AJ3" s="143" t="s">
        <v>16</v>
      </c>
      <c r="AK3" s="142" t="s">
        <v>24</v>
      </c>
      <c r="AL3" s="142" t="s">
        <v>25</v>
      </c>
      <c r="AM3" s="142" t="s">
        <v>26</v>
      </c>
      <c r="AN3" s="142" t="s">
        <v>22</v>
      </c>
      <c r="AO3" s="142" t="s">
        <v>27</v>
      </c>
      <c r="AP3" s="142" t="s">
        <v>28</v>
      </c>
      <c r="AQ3" s="142" t="s">
        <v>29</v>
      </c>
      <c r="AR3" s="142" t="s">
        <v>30</v>
      </c>
      <c r="AS3" s="142" t="s">
        <v>31</v>
      </c>
      <c r="AT3" s="141" t="s">
        <v>16</v>
      </c>
      <c r="AU3" s="142" t="s">
        <v>24</v>
      </c>
      <c r="AV3" s="142" t="s">
        <v>25</v>
      </c>
      <c r="AW3" s="142" t="s">
        <v>26</v>
      </c>
      <c r="AX3" s="142" t="s">
        <v>22</v>
      </c>
      <c r="AY3" s="142" t="s">
        <v>27</v>
      </c>
      <c r="AZ3" s="141" t="s">
        <v>16</v>
      </c>
      <c r="BA3" s="142" t="s">
        <v>21</v>
      </c>
      <c r="BB3" s="142" t="s">
        <v>22</v>
      </c>
      <c r="BC3" s="142" t="s">
        <v>23</v>
      </c>
    </row>
    <row r="4" spans="1:55" s="67" customFormat="1" ht="26.25" customHeight="1">
      <c r="A4" s="145"/>
      <c r="B4" s="148"/>
      <c r="C4" s="151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78" customFormat="1" ht="23.25" customHeight="1">
      <c r="A5" s="145"/>
      <c r="B5" s="148"/>
      <c r="C5" s="151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3"/>
      <c r="AM5" s="71"/>
      <c r="AN5" s="71"/>
      <c r="AO5" s="71"/>
      <c r="AP5" s="71"/>
      <c r="AQ5" s="71"/>
      <c r="AR5" s="71"/>
      <c r="AS5" s="71"/>
      <c r="AT5" s="71"/>
      <c r="AU5" s="71"/>
      <c r="AV5" s="143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6"/>
      <c r="B6" s="149"/>
      <c r="C6" s="152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315</v>
      </c>
      <c r="B7" s="109" t="s">
        <v>313</v>
      </c>
      <c r="C7" s="108" t="s">
        <v>314</v>
      </c>
      <c r="D7" s="110">
        <f aca="true" t="shared" si="0" ref="D7:AI7">SUM(D8:D30)</f>
        <v>716684</v>
      </c>
      <c r="E7" s="110">
        <f t="shared" si="0"/>
        <v>16340</v>
      </c>
      <c r="F7" s="110">
        <f t="shared" si="0"/>
        <v>16340</v>
      </c>
      <c r="G7" s="110">
        <f t="shared" si="0"/>
        <v>0</v>
      </c>
      <c r="H7" s="110">
        <f t="shared" si="0"/>
        <v>54898</v>
      </c>
      <c r="I7" s="110">
        <f t="shared" si="0"/>
        <v>50777</v>
      </c>
      <c r="J7" s="110">
        <f t="shared" si="0"/>
        <v>4121</v>
      </c>
      <c r="K7" s="110">
        <f t="shared" si="0"/>
        <v>645446</v>
      </c>
      <c r="L7" s="110">
        <f t="shared" si="0"/>
        <v>219704</v>
      </c>
      <c r="M7" s="110">
        <f t="shared" si="0"/>
        <v>425742</v>
      </c>
      <c r="N7" s="110">
        <f t="shared" si="0"/>
        <v>729703</v>
      </c>
      <c r="O7" s="110">
        <f t="shared" si="0"/>
        <v>286937</v>
      </c>
      <c r="P7" s="110">
        <f t="shared" si="0"/>
        <v>282611</v>
      </c>
      <c r="Q7" s="110">
        <f t="shared" si="0"/>
        <v>0</v>
      </c>
      <c r="R7" s="110">
        <f t="shared" si="0"/>
        <v>0</v>
      </c>
      <c r="S7" s="110">
        <f t="shared" si="0"/>
        <v>4326</v>
      </c>
      <c r="T7" s="110">
        <f t="shared" si="0"/>
        <v>0</v>
      </c>
      <c r="U7" s="110">
        <f t="shared" si="0"/>
        <v>0</v>
      </c>
      <c r="V7" s="110">
        <f t="shared" si="0"/>
        <v>429863</v>
      </c>
      <c r="W7" s="110">
        <f t="shared" si="0"/>
        <v>423322</v>
      </c>
      <c r="X7" s="110">
        <f t="shared" si="0"/>
        <v>0</v>
      </c>
      <c r="Y7" s="110">
        <f t="shared" si="0"/>
        <v>0</v>
      </c>
      <c r="Z7" s="110">
        <f t="shared" si="0"/>
        <v>6541</v>
      </c>
      <c r="AA7" s="110">
        <f t="shared" si="0"/>
        <v>0</v>
      </c>
      <c r="AB7" s="110">
        <f t="shared" si="0"/>
        <v>0</v>
      </c>
      <c r="AC7" s="110">
        <f t="shared" si="0"/>
        <v>12903</v>
      </c>
      <c r="AD7" s="110">
        <f t="shared" si="0"/>
        <v>12903</v>
      </c>
      <c r="AE7" s="110">
        <f t="shared" si="0"/>
        <v>0</v>
      </c>
      <c r="AF7" s="110">
        <f t="shared" si="0"/>
        <v>104608</v>
      </c>
      <c r="AG7" s="110">
        <f t="shared" si="0"/>
        <v>104608</v>
      </c>
      <c r="AH7" s="110">
        <f t="shared" si="0"/>
        <v>0</v>
      </c>
      <c r="AI7" s="110">
        <f t="shared" si="0"/>
        <v>0</v>
      </c>
      <c r="AJ7" s="110">
        <f aca="true" t="shared" si="1" ref="AJ7:BC7">SUM(AJ8:AJ30)</f>
        <v>161241</v>
      </c>
      <c r="AK7" s="110">
        <f t="shared" si="1"/>
        <v>57649</v>
      </c>
      <c r="AL7" s="110">
        <f t="shared" si="1"/>
        <v>40</v>
      </c>
      <c r="AM7" s="110">
        <f t="shared" si="1"/>
        <v>7338</v>
      </c>
      <c r="AN7" s="110">
        <f t="shared" si="1"/>
        <v>1979</v>
      </c>
      <c r="AO7" s="110">
        <f t="shared" si="1"/>
        <v>0</v>
      </c>
      <c r="AP7" s="110">
        <f t="shared" si="1"/>
        <v>90909</v>
      </c>
      <c r="AQ7" s="110">
        <f t="shared" si="1"/>
        <v>820</v>
      </c>
      <c r="AR7" s="110">
        <f t="shared" si="1"/>
        <v>110</v>
      </c>
      <c r="AS7" s="110">
        <f t="shared" si="1"/>
        <v>2396</v>
      </c>
      <c r="AT7" s="110">
        <f t="shared" si="1"/>
        <v>1099</v>
      </c>
      <c r="AU7" s="110">
        <f t="shared" si="1"/>
        <v>1051</v>
      </c>
      <c r="AV7" s="110">
        <f t="shared" si="1"/>
        <v>5</v>
      </c>
      <c r="AW7" s="110">
        <f t="shared" si="1"/>
        <v>43</v>
      </c>
      <c r="AX7" s="110">
        <f t="shared" si="1"/>
        <v>0</v>
      </c>
      <c r="AY7" s="110">
        <f t="shared" si="1"/>
        <v>0</v>
      </c>
      <c r="AZ7" s="110">
        <f t="shared" si="1"/>
        <v>108</v>
      </c>
      <c r="BA7" s="110">
        <f t="shared" si="1"/>
        <v>108</v>
      </c>
      <c r="BB7" s="110">
        <f t="shared" si="1"/>
        <v>0</v>
      </c>
      <c r="BC7" s="110">
        <f t="shared" si="1"/>
        <v>0</v>
      </c>
    </row>
    <row r="8" spans="1:58" ht="12" customHeight="1">
      <c r="A8" s="111" t="s">
        <v>99</v>
      </c>
      <c r="B8" s="112" t="s">
        <v>266</v>
      </c>
      <c r="C8" s="111" t="s">
        <v>289</v>
      </c>
      <c r="D8" s="101">
        <f>SUM(E8,+H8,+K8)</f>
        <v>89200</v>
      </c>
      <c r="E8" s="101">
        <f>SUM(F8:G8)</f>
        <v>0</v>
      </c>
      <c r="F8" s="101">
        <v>0</v>
      </c>
      <c r="G8" s="101">
        <v>0</v>
      </c>
      <c r="H8" s="101">
        <f>SUM(I8:J8)</f>
        <v>39278</v>
      </c>
      <c r="I8" s="101">
        <v>39278</v>
      </c>
      <c r="J8" s="101">
        <v>0</v>
      </c>
      <c r="K8" s="101">
        <f>SUM(L8:M8)</f>
        <v>49922</v>
      </c>
      <c r="L8" s="101">
        <v>0</v>
      </c>
      <c r="M8" s="101">
        <v>49922</v>
      </c>
      <c r="N8" s="101">
        <f>SUM(O8,+V8,+AC8)</f>
        <v>89841</v>
      </c>
      <c r="O8" s="101">
        <f>SUM(P8:U8)</f>
        <v>39278</v>
      </c>
      <c r="P8" s="101">
        <v>39278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49922</v>
      </c>
      <c r="W8" s="101">
        <v>49922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641</v>
      </c>
      <c r="AD8" s="101">
        <v>641</v>
      </c>
      <c r="AE8" s="101">
        <v>0</v>
      </c>
      <c r="AF8" s="101">
        <f>SUM(AG8:AI8)</f>
        <v>328</v>
      </c>
      <c r="AG8" s="101">
        <v>328</v>
      </c>
      <c r="AH8" s="101">
        <v>0</v>
      </c>
      <c r="AI8" s="101">
        <v>0</v>
      </c>
      <c r="AJ8" s="101">
        <f>SUM(AK8:AS8)</f>
        <v>0</v>
      </c>
      <c r="AK8" s="101">
        <v>0</v>
      </c>
      <c r="AL8" s="101">
        <v>0</v>
      </c>
      <c r="AM8" s="101">
        <v>0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328</v>
      </c>
      <c r="AU8" s="101">
        <v>328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99</v>
      </c>
      <c r="B9" s="112" t="s">
        <v>267</v>
      </c>
      <c r="C9" s="111" t="s">
        <v>290</v>
      </c>
      <c r="D9" s="101">
        <f aca="true" t="shared" si="2" ref="D9:D30">SUM(E9,+H9,+K9)</f>
        <v>41088</v>
      </c>
      <c r="E9" s="101">
        <f aca="true" t="shared" si="3" ref="E9:E30">SUM(F9:G9)</f>
        <v>0</v>
      </c>
      <c r="F9" s="101">
        <v>0</v>
      </c>
      <c r="G9" s="101">
        <v>0</v>
      </c>
      <c r="H9" s="101">
        <f aca="true" t="shared" si="4" ref="H9:H30">SUM(I9:J9)</f>
        <v>123</v>
      </c>
      <c r="I9" s="101">
        <v>123</v>
      </c>
      <c r="J9" s="101">
        <v>0</v>
      </c>
      <c r="K9" s="101">
        <f aca="true" t="shared" si="5" ref="K9:K30">SUM(L9:M9)</f>
        <v>40965</v>
      </c>
      <c r="L9" s="101">
        <v>21694</v>
      </c>
      <c r="M9" s="101">
        <v>19271</v>
      </c>
      <c r="N9" s="101">
        <f aca="true" t="shared" si="6" ref="N9:N30">SUM(O9,+V9,+AC9)</f>
        <v>41088</v>
      </c>
      <c r="O9" s="101">
        <f aca="true" t="shared" si="7" ref="O9:O30">SUM(P9:U9)</f>
        <v>21817</v>
      </c>
      <c r="P9" s="101">
        <v>19448</v>
      </c>
      <c r="Q9" s="101">
        <v>0</v>
      </c>
      <c r="R9" s="101">
        <v>0</v>
      </c>
      <c r="S9" s="101">
        <v>2369</v>
      </c>
      <c r="T9" s="101">
        <v>0</v>
      </c>
      <c r="U9" s="101">
        <v>0</v>
      </c>
      <c r="V9" s="101">
        <f aca="true" t="shared" si="8" ref="V9:V30">SUM(W9:AB9)</f>
        <v>19271</v>
      </c>
      <c r="W9" s="101">
        <v>16116</v>
      </c>
      <c r="X9" s="101">
        <v>0</v>
      </c>
      <c r="Y9" s="101">
        <v>0</v>
      </c>
      <c r="Z9" s="101">
        <v>3155</v>
      </c>
      <c r="AA9" s="101">
        <v>0</v>
      </c>
      <c r="AB9" s="101">
        <v>0</v>
      </c>
      <c r="AC9" s="101">
        <f aca="true" t="shared" si="9" ref="AC9:AC30">SUM(AD9:AE9)</f>
        <v>0</v>
      </c>
      <c r="AD9" s="101">
        <v>0</v>
      </c>
      <c r="AE9" s="101">
        <v>0</v>
      </c>
      <c r="AF9" s="101">
        <f aca="true" t="shared" si="10" ref="AF9:AF30">SUM(AG9:AI9)</f>
        <v>717</v>
      </c>
      <c r="AG9" s="101">
        <v>717</v>
      </c>
      <c r="AH9" s="101">
        <v>0</v>
      </c>
      <c r="AI9" s="101">
        <v>0</v>
      </c>
      <c r="AJ9" s="101">
        <f aca="true" t="shared" si="11" ref="AJ9:AJ30">SUM(AK9:AS9)</f>
        <v>695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7</v>
      </c>
      <c r="AQ9" s="101">
        <v>0</v>
      </c>
      <c r="AR9" s="101">
        <v>0</v>
      </c>
      <c r="AS9" s="101">
        <v>688</v>
      </c>
      <c r="AT9" s="101">
        <f aca="true" t="shared" si="12" ref="AT9:AT30">SUM(AU9:AY9)</f>
        <v>22</v>
      </c>
      <c r="AU9" s="101">
        <v>22</v>
      </c>
      <c r="AV9" s="101">
        <v>0</v>
      </c>
      <c r="AW9" s="101">
        <v>0</v>
      </c>
      <c r="AX9" s="101">
        <v>0</v>
      </c>
      <c r="AY9" s="101">
        <v>0</v>
      </c>
      <c r="AZ9" s="101">
        <f aca="true" t="shared" si="13" ref="AZ9:AZ30">SUM(BA9:BC9)</f>
        <v>0</v>
      </c>
      <c r="BA9" s="101">
        <v>0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1" t="s">
        <v>99</v>
      </c>
      <c r="B10" s="112" t="s">
        <v>268</v>
      </c>
      <c r="C10" s="111" t="s">
        <v>291</v>
      </c>
      <c r="D10" s="101">
        <f t="shared" si="2"/>
        <v>16383</v>
      </c>
      <c r="E10" s="101">
        <f t="shared" si="3"/>
        <v>0</v>
      </c>
      <c r="F10" s="101">
        <v>0</v>
      </c>
      <c r="G10" s="101">
        <v>0</v>
      </c>
      <c r="H10" s="101">
        <f t="shared" si="4"/>
        <v>704</v>
      </c>
      <c r="I10" s="101">
        <v>99</v>
      </c>
      <c r="J10" s="101">
        <v>605</v>
      </c>
      <c r="K10" s="101">
        <f t="shared" si="5"/>
        <v>15679</v>
      </c>
      <c r="L10" s="101">
        <v>5766</v>
      </c>
      <c r="M10" s="101">
        <v>9913</v>
      </c>
      <c r="N10" s="101">
        <f t="shared" si="6"/>
        <v>16383</v>
      </c>
      <c r="O10" s="101">
        <f t="shared" si="7"/>
        <v>5865</v>
      </c>
      <c r="P10" s="101">
        <v>5865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10518</v>
      </c>
      <c r="W10" s="101">
        <v>10518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0</v>
      </c>
      <c r="AD10" s="101">
        <v>0</v>
      </c>
      <c r="AE10" s="101">
        <v>0</v>
      </c>
      <c r="AF10" s="101">
        <f t="shared" si="10"/>
        <v>938</v>
      </c>
      <c r="AG10" s="101">
        <v>938</v>
      </c>
      <c r="AH10" s="101">
        <v>0</v>
      </c>
      <c r="AI10" s="101">
        <v>0</v>
      </c>
      <c r="AJ10" s="101">
        <f t="shared" si="11"/>
        <v>938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938</v>
      </c>
      <c r="AT10" s="101">
        <f t="shared" si="12"/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 t="shared" si="13"/>
        <v>0</v>
      </c>
      <c r="BA10" s="101">
        <v>0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99</v>
      </c>
      <c r="B11" s="112" t="s">
        <v>269</v>
      </c>
      <c r="C11" s="111" t="s">
        <v>292</v>
      </c>
      <c r="D11" s="101">
        <f t="shared" si="2"/>
        <v>58522</v>
      </c>
      <c r="E11" s="101">
        <f t="shared" si="3"/>
        <v>0</v>
      </c>
      <c r="F11" s="101">
        <v>0</v>
      </c>
      <c r="G11" s="101">
        <v>0</v>
      </c>
      <c r="H11" s="101">
        <f t="shared" si="4"/>
        <v>39</v>
      </c>
      <c r="I11" s="101">
        <v>32</v>
      </c>
      <c r="J11" s="101">
        <v>7</v>
      </c>
      <c r="K11" s="101">
        <f t="shared" si="5"/>
        <v>58483</v>
      </c>
      <c r="L11" s="101">
        <v>20484</v>
      </c>
      <c r="M11" s="101">
        <v>37999</v>
      </c>
      <c r="N11" s="101">
        <f t="shared" si="6"/>
        <v>59436</v>
      </c>
      <c r="O11" s="101">
        <f t="shared" si="7"/>
        <v>20516</v>
      </c>
      <c r="P11" s="101">
        <v>18573</v>
      </c>
      <c r="Q11" s="101">
        <v>0</v>
      </c>
      <c r="R11" s="101">
        <v>0</v>
      </c>
      <c r="S11" s="101">
        <v>1943</v>
      </c>
      <c r="T11" s="101">
        <v>0</v>
      </c>
      <c r="U11" s="101">
        <v>0</v>
      </c>
      <c r="V11" s="101">
        <f t="shared" si="8"/>
        <v>38006</v>
      </c>
      <c r="W11" s="101">
        <v>38006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 t="shared" si="9"/>
        <v>914</v>
      </c>
      <c r="AD11" s="101">
        <v>914</v>
      </c>
      <c r="AE11" s="101">
        <v>0</v>
      </c>
      <c r="AF11" s="101">
        <f t="shared" si="10"/>
        <v>637</v>
      </c>
      <c r="AG11" s="101">
        <v>637</v>
      </c>
      <c r="AH11" s="101">
        <v>0</v>
      </c>
      <c r="AI11" s="101">
        <v>0</v>
      </c>
      <c r="AJ11" s="101">
        <f t="shared" si="11"/>
        <v>637</v>
      </c>
      <c r="AK11" s="101">
        <v>0</v>
      </c>
      <c r="AL11" s="101">
        <v>0</v>
      </c>
      <c r="AM11" s="101">
        <v>637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 t="shared" si="12"/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 t="shared" si="13"/>
        <v>0</v>
      </c>
      <c r="BA11" s="101">
        <v>0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99</v>
      </c>
      <c r="B12" s="112" t="s">
        <v>270</v>
      </c>
      <c r="C12" s="111" t="s">
        <v>293</v>
      </c>
      <c r="D12" s="101">
        <f t="shared" si="2"/>
        <v>100372</v>
      </c>
      <c r="E12" s="101">
        <f t="shared" si="3"/>
        <v>13492</v>
      </c>
      <c r="F12" s="101">
        <v>13492</v>
      </c>
      <c r="G12" s="101">
        <v>0</v>
      </c>
      <c r="H12" s="101">
        <f t="shared" si="4"/>
        <v>318</v>
      </c>
      <c r="I12" s="101">
        <v>207</v>
      </c>
      <c r="J12" s="101">
        <v>111</v>
      </c>
      <c r="K12" s="101">
        <f t="shared" si="5"/>
        <v>86562</v>
      </c>
      <c r="L12" s="101">
        <v>48853</v>
      </c>
      <c r="M12" s="101">
        <v>37709</v>
      </c>
      <c r="N12" s="101">
        <f t="shared" si="6"/>
        <v>100401</v>
      </c>
      <c r="O12" s="101">
        <f t="shared" si="7"/>
        <v>62552</v>
      </c>
      <c r="P12" s="101">
        <v>62552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8"/>
        <v>37820</v>
      </c>
      <c r="W12" s="101">
        <v>37820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 t="shared" si="9"/>
        <v>29</v>
      </c>
      <c r="AD12" s="101">
        <v>29</v>
      </c>
      <c r="AE12" s="101">
        <v>0</v>
      </c>
      <c r="AF12" s="101">
        <f t="shared" si="10"/>
        <v>1478</v>
      </c>
      <c r="AG12" s="101">
        <v>1478</v>
      </c>
      <c r="AH12" s="101">
        <v>0</v>
      </c>
      <c r="AI12" s="101">
        <v>0</v>
      </c>
      <c r="AJ12" s="101">
        <f t="shared" si="11"/>
        <v>6713</v>
      </c>
      <c r="AK12" s="101">
        <v>5489</v>
      </c>
      <c r="AL12" s="101">
        <v>0</v>
      </c>
      <c r="AM12" s="101">
        <v>70</v>
      </c>
      <c r="AN12" s="101">
        <v>740</v>
      </c>
      <c r="AO12" s="101">
        <v>0</v>
      </c>
      <c r="AP12" s="101">
        <v>0</v>
      </c>
      <c r="AQ12" s="101">
        <v>414</v>
      </c>
      <c r="AR12" s="101">
        <v>0</v>
      </c>
      <c r="AS12" s="101">
        <v>0</v>
      </c>
      <c r="AT12" s="101">
        <f t="shared" si="12"/>
        <v>254</v>
      </c>
      <c r="AU12" s="101">
        <v>254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5</v>
      </c>
      <c r="BA12" s="101">
        <v>5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99</v>
      </c>
      <c r="B13" s="112" t="s">
        <v>271</v>
      </c>
      <c r="C13" s="111" t="s">
        <v>294</v>
      </c>
      <c r="D13" s="101">
        <f t="shared" si="2"/>
        <v>118472</v>
      </c>
      <c r="E13" s="101">
        <f t="shared" si="3"/>
        <v>0</v>
      </c>
      <c r="F13" s="101">
        <v>0</v>
      </c>
      <c r="G13" s="101">
        <v>0</v>
      </c>
      <c r="H13" s="101">
        <f t="shared" si="4"/>
        <v>320</v>
      </c>
      <c r="I13" s="101">
        <v>320</v>
      </c>
      <c r="J13" s="101">
        <v>0</v>
      </c>
      <c r="K13" s="101">
        <f t="shared" si="5"/>
        <v>118152</v>
      </c>
      <c r="L13" s="101">
        <v>42605</v>
      </c>
      <c r="M13" s="101">
        <v>75547</v>
      </c>
      <c r="N13" s="101">
        <f t="shared" si="6"/>
        <v>120333</v>
      </c>
      <c r="O13" s="101">
        <f t="shared" si="7"/>
        <v>42925</v>
      </c>
      <c r="P13" s="101">
        <v>42925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75547</v>
      </c>
      <c r="W13" s="101">
        <v>75547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 t="shared" si="9"/>
        <v>1861</v>
      </c>
      <c r="AD13" s="101">
        <v>1861</v>
      </c>
      <c r="AE13" s="101">
        <v>0</v>
      </c>
      <c r="AF13" s="101">
        <f t="shared" si="10"/>
        <v>3379</v>
      </c>
      <c r="AG13" s="101">
        <v>3379</v>
      </c>
      <c r="AH13" s="101">
        <v>0</v>
      </c>
      <c r="AI13" s="101">
        <v>0</v>
      </c>
      <c r="AJ13" s="101">
        <f t="shared" si="11"/>
        <v>3374</v>
      </c>
      <c r="AK13" s="101">
        <v>0</v>
      </c>
      <c r="AL13" s="101">
        <v>0</v>
      </c>
      <c r="AM13" s="101">
        <v>2135</v>
      </c>
      <c r="AN13" s="101">
        <v>1239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 t="shared" si="12"/>
        <v>5</v>
      </c>
      <c r="AU13" s="101">
        <v>0</v>
      </c>
      <c r="AV13" s="101">
        <v>5</v>
      </c>
      <c r="AW13" s="101">
        <v>0</v>
      </c>
      <c r="AX13" s="101">
        <v>0</v>
      </c>
      <c r="AY13" s="101">
        <v>0</v>
      </c>
      <c r="AZ13" s="101">
        <f t="shared" si="13"/>
        <v>63</v>
      </c>
      <c r="BA13" s="101">
        <v>63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99</v>
      </c>
      <c r="B14" s="112" t="s">
        <v>272</v>
      </c>
      <c r="C14" s="111" t="s">
        <v>295</v>
      </c>
      <c r="D14" s="101">
        <f t="shared" si="2"/>
        <v>21397</v>
      </c>
      <c r="E14" s="101">
        <f t="shared" si="3"/>
        <v>0</v>
      </c>
      <c r="F14" s="101">
        <v>0</v>
      </c>
      <c r="G14" s="101">
        <v>0</v>
      </c>
      <c r="H14" s="101">
        <f t="shared" si="4"/>
        <v>0</v>
      </c>
      <c r="I14" s="101">
        <v>0</v>
      </c>
      <c r="J14" s="101">
        <v>0</v>
      </c>
      <c r="K14" s="101">
        <f t="shared" si="5"/>
        <v>21397</v>
      </c>
      <c r="L14" s="101">
        <v>7968</v>
      </c>
      <c r="M14" s="101">
        <v>13429</v>
      </c>
      <c r="N14" s="101">
        <f t="shared" si="6"/>
        <v>21505</v>
      </c>
      <c r="O14" s="101">
        <f t="shared" si="7"/>
        <v>7968</v>
      </c>
      <c r="P14" s="101">
        <v>7968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13429</v>
      </c>
      <c r="W14" s="101">
        <v>13429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108</v>
      </c>
      <c r="AD14" s="101">
        <v>108</v>
      </c>
      <c r="AE14" s="101">
        <v>0</v>
      </c>
      <c r="AF14" s="101">
        <f t="shared" si="10"/>
        <v>45</v>
      </c>
      <c r="AG14" s="101">
        <v>45</v>
      </c>
      <c r="AH14" s="101">
        <v>0</v>
      </c>
      <c r="AI14" s="101">
        <v>0</v>
      </c>
      <c r="AJ14" s="101">
        <f t="shared" si="11"/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 t="shared" si="12"/>
        <v>45</v>
      </c>
      <c r="AU14" s="101">
        <v>45</v>
      </c>
      <c r="AV14" s="101">
        <v>0</v>
      </c>
      <c r="AW14" s="101">
        <v>0</v>
      </c>
      <c r="AX14" s="101">
        <v>0</v>
      </c>
      <c r="AY14" s="101">
        <v>0</v>
      </c>
      <c r="AZ14" s="101">
        <f t="shared" si="13"/>
        <v>0</v>
      </c>
      <c r="BA14" s="101">
        <v>0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99</v>
      </c>
      <c r="B15" s="112" t="s">
        <v>273</v>
      </c>
      <c r="C15" s="111" t="s">
        <v>296</v>
      </c>
      <c r="D15" s="101">
        <f t="shared" si="2"/>
        <v>31376</v>
      </c>
      <c r="E15" s="101">
        <f t="shared" si="3"/>
        <v>0</v>
      </c>
      <c r="F15" s="101">
        <v>0</v>
      </c>
      <c r="G15" s="101">
        <v>0</v>
      </c>
      <c r="H15" s="101">
        <f t="shared" si="4"/>
        <v>0</v>
      </c>
      <c r="I15" s="101">
        <v>0</v>
      </c>
      <c r="J15" s="101">
        <v>0</v>
      </c>
      <c r="K15" s="101">
        <f t="shared" si="5"/>
        <v>31376</v>
      </c>
      <c r="L15" s="101">
        <v>10140</v>
      </c>
      <c r="M15" s="101">
        <v>21236</v>
      </c>
      <c r="N15" s="101">
        <f t="shared" si="6"/>
        <v>35628</v>
      </c>
      <c r="O15" s="101">
        <f t="shared" si="7"/>
        <v>10140</v>
      </c>
      <c r="P15" s="101">
        <v>10140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21236</v>
      </c>
      <c r="W15" s="101">
        <v>21236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4252</v>
      </c>
      <c r="AD15" s="101">
        <v>4252</v>
      </c>
      <c r="AE15" s="101">
        <v>0</v>
      </c>
      <c r="AF15" s="101">
        <f t="shared" si="10"/>
        <v>100</v>
      </c>
      <c r="AG15" s="101">
        <v>100</v>
      </c>
      <c r="AH15" s="101">
        <v>0</v>
      </c>
      <c r="AI15" s="101">
        <v>0</v>
      </c>
      <c r="AJ15" s="101">
        <f t="shared" si="11"/>
        <v>8</v>
      </c>
      <c r="AK15" s="101">
        <v>0</v>
      </c>
      <c r="AL15" s="101">
        <v>8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 t="shared" si="12"/>
        <v>100</v>
      </c>
      <c r="AU15" s="101">
        <v>100</v>
      </c>
      <c r="AV15" s="101">
        <v>0</v>
      </c>
      <c r="AW15" s="101">
        <v>0</v>
      </c>
      <c r="AX15" s="101">
        <v>0</v>
      </c>
      <c r="AY15" s="101">
        <v>0</v>
      </c>
      <c r="AZ15" s="101">
        <f t="shared" si="13"/>
        <v>8</v>
      </c>
      <c r="BA15" s="101">
        <v>8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99</v>
      </c>
      <c r="B16" s="112" t="s">
        <v>274</v>
      </c>
      <c r="C16" s="111" t="s">
        <v>297</v>
      </c>
      <c r="D16" s="101">
        <f t="shared" si="2"/>
        <v>20637</v>
      </c>
      <c r="E16" s="101">
        <f t="shared" si="3"/>
        <v>0</v>
      </c>
      <c r="F16" s="101">
        <v>0</v>
      </c>
      <c r="G16" s="101">
        <v>0</v>
      </c>
      <c r="H16" s="101">
        <f t="shared" si="4"/>
        <v>0</v>
      </c>
      <c r="I16" s="101">
        <v>0</v>
      </c>
      <c r="J16" s="101">
        <v>0</v>
      </c>
      <c r="K16" s="101">
        <f t="shared" si="5"/>
        <v>20637</v>
      </c>
      <c r="L16" s="101">
        <v>8473</v>
      </c>
      <c r="M16" s="101">
        <v>12164</v>
      </c>
      <c r="N16" s="101">
        <f t="shared" si="6"/>
        <v>22835</v>
      </c>
      <c r="O16" s="101">
        <f t="shared" si="7"/>
        <v>8473</v>
      </c>
      <c r="P16" s="101">
        <v>8473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 t="shared" si="8"/>
        <v>12164</v>
      </c>
      <c r="W16" s="101">
        <v>12164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 t="shared" si="9"/>
        <v>2198</v>
      </c>
      <c r="AD16" s="101">
        <v>2198</v>
      </c>
      <c r="AE16" s="101">
        <v>0</v>
      </c>
      <c r="AF16" s="101">
        <f t="shared" si="10"/>
        <v>62</v>
      </c>
      <c r="AG16" s="101">
        <v>62</v>
      </c>
      <c r="AH16" s="101">
        <v>0</v>
      </c>
      <c r="AI16" s="101">
        <v>0</v>
      </c>
      <c r="AJ16" s="101">
        <f t="shared" si="11"/>
        <v>62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62</v>
      </c>
      <c r="AT16" s="101">
        <f t="shared" si="12"/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99</v>
      </c>
      <c r="B17" s="112" t="s">
        <v>275</v>
      </c>
      <c r="C17" s="111" t="s">
        <v>298</v>
      </c>
      <c r="D17" s="101">
        <f t="shared" si="2"/>
        <v>3117</v>
      </c>
      <c r="E17" s="101">
        <f t="shared" si="3"/>
        <v>0</v>
      </c>
      <c r="F17" s="101">
        <v>0</v>
      </c>
      <c r="G17" s="101">
        <v>0</v>
      </c>
      <c r="H17" s="101">
        <f t="shared" si="4"/>
        <v>741</v>
      </c>
      <c r="I17" s="101">
        <v>741</v>
      </c>
      <c r="J17" s="101">
        <v>0</v>
      </c>
      <c r="K17" s="101">
        <f t="shared" si="5"/>
        <v>2376</v>
      </c>
      <c r="L17" s="101">
        <v>0</v>
      </c>
      <c r="M17" s="101">
        <v>2376</v>
      </c>
      <c r="N17" s="101">
        <f t="shared" si="6"/>
        <v>3233</v>
      </c>
      <c r="O17" s="101">
        <f t="shared" si="7"/>
        <v>857</v>
      </c>
      <c r="P17" s="101">
        <v>857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2376</v>
      </c>
      <c r="W17" s="101">
        <v>2376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0</v>
      </c>
      <c r="AD17" s="101">
        <v>0</v>
      </c>
      <c r="AE17" s="101">
        <v>0</v>
      </c>
      <c r="AF17" s="101">
        <f t="shared" si="10"/>
        <v>37</v>
      </c>
      <c r="AG17" s="101">
        <v>37</v>
      </c>
      <c r="AH17" s="101">
        <v>0</v>
      </c>
      <c r="AI17" s="101">
        <v>0</v>
      </c>
      <c r="AJ17" s="101">
        <f t="shared" si="11"/>
        <v>37</v>
      </c>
      <c r="AK17" s="101">
        <v>0</v>
      </c>
      <c r="AL17" s="101">
        <v>0</v>
      </c>
      <c r="AM17" s="101">
        <v>37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 t="shared" si="12"/>
        <v>28</v>
      </c>
      <c r="AU17" s="101">
        <v>0</v>
      </c>
      <c r="AV17" s="101">
        <v>0</v>
      </c>
      <c r="AW17" s="101">
        <v>28</v>
      </c>
      <c r="AX17" s="101">
        <v>0</v>
      </c>
      <c r="AY17" s="101">
        <v>0</v>
      </c>
      <c r="AZ17" s="101">
        <f t="shared" si="13"/>
        <v>0</v>
      </c>
      <c r="BA17" s="101">
        <v>0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99</v>
      </c>
      <c r="B18" s="112" t="s">
        <v>276</v>
      </c>
      <c r="C18" s="111" t="s">
        <v>299</v>
      </c>
      <c r="D18" s="101">
        <f t="shared" si="2"/>
        <v>86269</v>
      </c>
      <c r="E18" s="101">
        <f t="shared" si="3"/>
        <v>0</v>
      </c>
      <c r="F18" s="101">
        <v>0</v>
      </c>
      <c r="G18" s="101">
        <v>0</v>
      </c>
      <c r="H18" s="101">
        <f t="shared" si="4"/>
        <v>0</v>
      </c>
      <c r="I18" s="101">
        <v>0</v>
      </c>
      <c r="J18" s="101">
        <v>0</v>
      </c>
      <c r="K18" s="101">
        <f t="shared" si="5"/>
        <v>86269</v>
      </c>
      <c r="L18" s="101">
        <v>24627</v>
      </c>
      <c r="M18" s="101">
        <v>61642</v>
      </c>
      <c r="N18" s="101">
        <f t="shared" si="6"/>
        <v>86269</v>
      </c>
      <c r="O18" s="101">
        <f t="shared" si="7"/>
        <v>24627</v>
      </c>
      <c r="P18" s="101">
        <v>24627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61642</v>
      </c>
      <c r="W18" s="101">
        <v>61642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 t="shared" si="9"/>
        <v>0</v>
      </c>
      <c r="AD18" s="101">
        <v>0</v>
      </c>
      <c r="AE18" s="101">
        <v>0</v>
      </c>
      <c r="AF18" s="101">
        <f t="shared" si="10"/>
        <v>95029</v>
      </c>
      <c r="AG18" s="101">
        <v>95029</v>
      </c>
      <c r="AH18" s="101">
        <v>0</v>
      </c>
      <c r="AI18" s="101">
        <v>0</v>
      </c>
      <c r="AJ18" s="101">
        <f t="shared" si="11"/>
        <v>95022</v>
      </c>
      <c r="AK18" s="101">
        <v>0</v>
      </c>
      <c r="AL18" s="101">
        <v>0</v>
      </c>
      <c r="AM18" s="101">
        <v>4134</v>
      </c>
      <c r="AN18" s="101">
        <v>0</v>
      </c>
      <c r="AO18" s="101">
        <v>0</v>
      </c>
      <c r="AP18" s="101">
        <v>90888</v>
      </c>
      <c r="AQ18" s="101">
        <v>0</v>
      </c>
      <c r="AR18" s="101">
        <v>0</v>
      </c>
      <c r="AS18" s="101">
        <v>0</v>
      </c>
      <c r="AT18" s="101">
        <f t="shared" si="12"/>
        <v>7</v>
      </c>
      <c r="AU18" s="101">
        <v>7</v>
      </c>
      <c r="AV18" s="101">
        <v>0</v>
      </c>
      <c r="AW18" s="101">
        <v>0</v>
      </c>
      <c r="AX18" s="101">
        <v>0</v>
      </c>
      <c r="AY18" s="101">
        <v>0</v>
      </c>
      <c r="AZ18" s="101">
        <f t="shared" si="13"/>
        <v>0</v>
      </c>
      <c r="BA18" s="101">
        <v>0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99</v>
      </c>
      <c r="B19" s="112" t="s">
        <v>277</v>
      </c>
      <c r="C19" s="111" t="s">
        <v>300</v>
      </c>
      <c r="D19" s="101">
        <f t="shared" si="2"/>
        <v>37494</v>
      </c>
      <c r="E19" s="101">
        <f t="shared" si="3"/>
        <v>14</v>
      </c>
      <c r="F19" s="101">
        <v>14</v>
      </c>
      <c r="G19" s="101">
        <v>0</v>
      </c>
      <c r="H19" s="101">
        <f t="shared" si="4"/>
        <v>0</v>
      </c>
      <c r="I19" s="101">
        <v>0</v>
      </c>
      <c r="J19" s="101">
        <v>0</v>
      </c>
      <c r="K19" s="101">
        <f t="shared" si="5"/>
        <v>37480</v>
      </c>
      <c r="L19" s="101">
        <v>8849</v>
      </c>
      <c r="M19" s="101">
        <v>28631</v>
      </c>
      <c r="N19" s="101">
        <f t="shared" si="6"/>
        <v>37844</v>
      </c>
      <c r="O19" s="101">
        <f t="shared" si="7"/>
        <v>8863</v>
      </c>
      <c r="P19" s="101">
        <v>8849</v>
      </c>
      <c r="Q19" s="101">
        <v>0</v>
      </c>
      <c r="R19" s="101">
        <v>0</v>
      </c>
      <c r="S19" s="101">
        <v>14</v>
      </c>
      <c r="T19" s="101">
        <v>0</v>
      </c>
      <c r="U19" s="101">
        <v>0</v>
      </c>
      <c r="V19" s="101">
        <f t="shared" si="8"/>
        <v>28631</v>
      </c>
      <c r="W19" s="101">
        <v>28631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 t="shared" si="9"/>
        <v>350</v>
      </c>
      <c r="AD19" s="101">
        <v>350</v>
      </c>
      <c r="AE19" s="101">
        <v>0</v>
      </c>
      <c r="AF19" s="101">
        <f t="shared" si="10"/>
        <v>188</v>
      </c>
      <c r="AG19" s="101">
        <v>188</v>
      </c>
      <c r="AH19" s="101">
        <v>0</v>
      </c>
      <c r="AI19" s="101">
        <v>0</v>
      </c>
      <c r="AJ19" s="101">
        <f t="shared" si="11"/>
        <v>37494</v>
      </c>
      <c r="AK19" s="101">
        <v>37480</v>
      </c>
      <c r="AL19" s="101">
        <v>0</v>
      </c>
      <c r="AM19" s="101">
        <v>0</v>
      </c>
      <c r="AN19" s="101">
        <v>0</v>
      </c>
      <c r="AO19" s="101">
        <v>0</v>
      </c>
      <c r="AP19" s="101">
        <v>14</v>
      </c>
      <c r="AQ19" s="101">
        <v>0</v>
      </c>
      <c r="AR19" s="101">
        <v>0</v>
      </c>
      <c r="AS19" s="101">
        <v>0</v>
      </c>
      <c r="AT19" s="101">
        <f t="shared" si="12"/>
        <v>174</v>
      </c>
      <c r="AU19" s="101">
        <v>174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0</v>
      </c>
      <c r="BA19" s="101">
        <v>0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99</v>
      </c>
      <c r="B20" s="112" t="s">
        <v>278</v>
      </c>
      <c r="C20" s="111" t="s">
        <v>301</v>
      </c>
      <c r="D20" s="101">
        <f t="shared" si="2"/>
        <v>19132</v>
      </c>
      <c r="E20" s="101">
        <f t="shared" si="3"/>
        <v>0</v>
      </c>
      <c r="F20" s="101">
        <v>0</v>
      </c>
      <c r="G20" s="101">
        <v>0</v>
      </c>
      <c r="H20" s="101">
        <f t="shared" si="4"/>
        <v>9546</v>
      </c>
      <c r="I20" s="101">
        <v>6148</v>
      </c>
      <c r="J20" s="101">
        <v>3398</v>
      </c>
      <c r="K20" s="101">
        <f t="shared" si="5"/>
        <v>9586</v>
      </c>
      <c r="L20" s="101">
        <v>0</v>
      </c>
      <c r="M20" s="101">
        <v>9586</v>
      </c>
      <c r="N20" s="101">
        <f t="shared" si="6"/>
        <v>19132</v>
      </c>
      <c r="O20" s="101">
        <f t="shared" si="7"/>
        <v>6148</v>
      </c>
      <c r="P20" s="101">
        <v>6148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12984</v>
      </c>
      <c r="W20" s="101">
        <v>9598</v>
      </c>
      <c r="X20" s="101">
        <v>0</v>
      </c>
      <c r="Y20" s="101">
        <v>0</v>
      </c>
      <c r="Z20" s="101">
        <v>3386</v>
      </c>
      <c r="AA20" s="101">
        <v>0</v>
      </c>
      <c r="AB20" s="101">
        <v>0</v>
      </c>
      <c r="AC20" s="101">
        <f t="shared" si="9"/>
        <v>0</v>
      </c>
      <c r="AD20" s="101">
        <v>0</v>
      </c>
      <c r="AE20" s="101">
        <v>0</v>
      </c>
      <c r="AF20" s="101">
        <f t="shared" si="10"/>
        <v>61</v>
      </c>
      <c r="AG20" s="101">
        <v>61</v>
      </c>
      <c r="AH20" s="101">
        <v>0</v>
      </c>
      <c r="AI20" s="101">
        <v>0</v>
      </c>
      <c r="AJ20" s="101">
        <f t="shared" si="11"/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 t="shared" si="12"/>
        <v>61</v>
      </c>
      <c r="AU20" s="101">
        <v>61</v>
      </c>
      <c r="AV20" s="101">
        <v>0</v>
      </c>
      <c r="AW20" s="101">
        <v>0</v>
      </c>
      <c r="AX20" s="101">
        <v>0</v>
      </c>
      <c r="AY20" s="101">
        <v>0</v>
      </c>
      <c r="AZ20" s="101">
        <f t="shared" si="13"/>
        <v>0</v>
      </c>
      <c r="BA20" s="101">
        <v>0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99</v>
      </c>
      <c r="B21" s="112" t="s">
        <v>279</v>
      </c>
      <c r="C21" s="111" t="s">
        <v>302</v>
      </c>
      <c r="D21" s="101">
        <f t="shared" si="2"/>
        <v>13108</v>
      </c>
      <c r="E21" s="101">
        <f t="shared" si="3"/>
        <v>0</v>
      </c>
      <c r="F21" s="101">
        <v>0</v>
      </c>
      <c r="G21" s="101">
        <v>0</v>
      </c>
      <c r="H21" s="101">
        <f t="shared" si="4"/>
        <v>0</v>
      </c>
      <c r="I21" s="101">
        <v>0</v>
      </c>
      <c r="J21" s="101">
        <v>0</v>
      </c>
      <c r="K21" s="101">
        <f t="shared" si="5"/>
        <v>13108</v>
      </c>
      <c r="L21" s="101">
        <v>8003</v>
      </c>
      <c r="M21" s="101">
        <v>5105</v>
      </c>
      <c r="N21" s="101">
        <f t="shared" si="6"/>
        <v>13108</v>
      </c>
      <c r="O21" s="101">
        <f t="shared" si="7"/>
        <v>8003</v>
      </c>
      <c r="P21" s="101">
        <v>8003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5105</v>
      </c>
      <c r="W21" s="101">
        <v>5105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0</v>
      </c>
      <c r="AD21" s="101">
        <v>0</v>
      </c>
      <c r="AE21" s="101">
        <v>0</v>
      </c>
      <c r="AF21" s="101">
        <f t="shared" si="10"/>
        <v>119</v>
      </c>
      <c r="AG21" s="101">
        <v>119</v>
      </c>
      <c r="AH21" s="101">
        <v>0</v>
      </c>
      <c r="AI21" s="101">
        <v>0</v>
      </c>
      <c r="AJ21" s="101">
        <f t="shared" si="11"/>
        <v>161</v>
      </c>
      <c r="AK21" s="101">
        <v>19</v>
      </c>
      <c r="AL21" s="101">
        <v>32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110</v>
      </c>
      <c r="AS21" s="101">
        <v>0</v>
      </c>
      <c r="AT21" s="101">
        <f t="shared" si="12"/>
        <v>9</v>
      </c>
      <c r="AU21" s="101">
        <v>9</v>
      </c>
      <c r="AV21" s="101">
        <v>0</v>
      </c>
      <c r="AW21" s="101">
        <v>0</v>
      </c>
      <c r="AX21" s="101">
        <v>0</v>
      </c>
      <c r="AY21" s="101">
        <v>0</v>
      </c>
      <c r="AZ21" s="101">
        <f t="shared" si="13"/>
        <v>32</v>
      </c>
      <c r="BA21" s="101">
        <v>32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99</v>
      </c>
      <c r="B22" s="112" t="s">
        <v>280</v>
      </c>
      <c r="C22" s="111" t="s">
        <v>303</v>
      </c>
      <c r="D22" s="101">
        <f t="shared" si="2"/>
        <v>9024</v>
      </c>
      <c r="E22" s="101">
        <f t="shared" si="3"/>
        <v>0</v>
      </c>
      <c r="F22" s="101">
        <v>0</v>
      </c>
      <c r="G22" s="101">
        <v>0</v>
      </c>
      <c r="H22" s="101">
        <f t="shared" si="4"/>
        <v>2029</v>
      </c>
      <c r="I22" s="101">
        <v>2029</v>
      </c>
      <c r="J22" s="101">
        <v>0</v>
      </c>
      <c r="K22" s="101">
        <f t="shared" si="5"/>
        <v>6995</v>
      </c>
      <c r="L22" s="101">
        <v>0</v>
      </c>
      <c r="M22" s="101">
        <v>6995</v>
      </c>
      <c r="N22" s="101">
        <f t="shared" si="6"/>
        <v>9051</v>
      </c>
      <c r="O22" s="101">
        <f t="shared" si="7"/>
        <v>2029</v>
      </c>
      <c r="P22" s="101">
        <v>2029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 t="shared" si="8"/>
        <v>6995</v>
      </c>
      <c r="W22" s="101">
        <v>6995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 t="shared" si="9"/>
        <v>27</v>
      </c>
      <c r="AD22" s="101">
        <v>27</v>
      </c>
      <c r="AE22" s="101">
        <v>0</v>
      </c>
      <c r="AF22" s="101">
        <f t="shared" si="10"/>
        <v>360</v>
      </c>
      <c r="AG22" s="101">
        <v>360</v>
      </c>
      <c r="AH22" s="101">
        <v>0</v>
      </c>
      <c r="AI22" s="101">
        <v>0</v>
      </c>
      <c r="AJ22" s="101">
        <f t="shared" si="11"/>
        <v>360</v>
      </c>
      <c r="AK22" s="101">
        <v>0</v>
      </c>
      <c r="AL22" s="101">
        <v>0</v>
      </c>
      <c r="AM22" s="101">
        <v>20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340</v>
      </c>
      <c r="AT22" s="101">
        <f t="shared" si="12"/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 t="shared" si="13"/>
        <v>0</v>
      </c>
      <c r="BA22" s="101">
        <v>0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99</v>
      </c>
      <c r="B23" s="112" t="s">
        <v>281</v>
      </c>
      <c r="C23" s="111" t="s">
        <v>304</v>
      </c>
      <c r="D23" s="101">
        <f t="shared" si="2"/>
        <v>4296</v>
      </c>
      <c r="E23" s="101">
        <f t="shared" si="3"/>
        <v>0</v>
      </c>
      <c r="F23" s="101">
        <v>0</v>
      </c>
      <c r="G23" s="101">
        <v>0</v>
      </c>
      <c r="H23" s="101">
        <f t="shared" si="4"/>
        <v>1472</v>
      </c>
      <c r="I23" s="101">
        <v>1472</v>
      </c>
      <c r="J23" s="101">
        <v>0</v>
      </c>
      <c r="K23" s="101">
        <f t="shared" si="5"/>
        <v>2824</v>
      </c>
      <c r="L23" s="101">
        <v>0</v>
      </c>
      <c r="M23" s="101">
        <v>2824</v>
      </c>
      <c r="N23" s="101">
        <f t="shared" si="6"/>
        <v>4296</v>
      </c>
      <c r="O23" s="101">
        <f t="shared" si="7"/>
        <v>1472</v>
      </c>
      <c r="P23" s="101">
        <v>1472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2824</v>
      </c>
      <c r="W23" s="101">
        <v>2824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 t="shared" si="9"/>
        <v>0</v>
      </c>
      <c r="AD23" s="101">
        <v>0</v>
      </c>
      <c r="AE23" s="101">
        <v>0</v>
      </c>
      <c r="AF23" s="101">
        <f t="shared" si="10"/>
        <v>162</v>
      </c>
      <c r="AG23" s="101">
        <v>162</v>
      </c>
      <c r="AH23" s="101">
        <v>0</v>
      </c>
      <c r="AI23" s="101">
        <v>0</v>
      </c>
      <c r="AJ23" s="101">
        <f t="shared" si="11"/>
        <v>171</v>
      </c>
      <c r="AK23" s="101">
        <v>9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162</v>
      </c>
      <c r="AT23" s="101">
        <f t="shared" si="12"/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 t="shared" si="13"/>
        <v>0</v>
      </c>
      <c r="BA23" s="101">
        <v>0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99</v>
      </c>
      <c r="B24" s="112" t="s">
        <v>282</v>
      </c>
      <c r="C24" s="111" t="s">
        <v>305</v>
      </c>
      <c r="D24" s="101">
        <f t="shared" si="2"/>
        <v>4570</v>
      </c>
      <c r="E24" s="101">
        <f t="shared" si="3"/>
        <v>0</v>
      </c>
      <c r="F24" s="101">
        <v>0</v>
      </c>
      <c r="G24" s="101">
        <v>0</v>
      </c>
      <c r="H24" s="101">
        <f t="shared" si="4"/>
        <v>0</v>
      </c>
      <c r="I24" s="101">
        <v>0</v>
      </c>
      <c r="J24" s="101">
        <v>0</v>
      </c>
      <c r="K24" s="101">
        <f t="shared" si="5"/>
        <v>4570</v>
      </c>
      <c r="L24" s="101">
        <v>2274</v>
      </c>
      <c r="M24" s="101">
        <v>2296</v>
      </c>
      <c r="N24" s="101">
        <f t="shared" si="6"/>
        <v>5614</v>
      </c>
      <c r="O24" s="101">
        <f t="shared" si="7"/>
        <v>2274</v>
      </c>
      <c r="P24" s="101">
        <v>2274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 t="shared" si="8"/>
        <v>2296</v>
      </c>
      <c r="W24" s="101">
        <v>2296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 t="shared" si="9"/>
        <v>1044</v>
      </c>
      <c r="AD24" s="101">
        <v>1044</v>
      </c>
      <c r="AE24" s="101">
        <v>0</v>
      </c>
      <c r="AF24" s="101">
        <f t="shared" si="10"/>
        <v>182</v>
      </c>
      <c r="AG24" s="101">
        <v>182</v>
      </c>
      <c r="AH24" s="101">
        <v>0</v>
      </c>
      <c r="AI24" s="101">
        <v>0</v>
      </c>
      <c r="AJ24" s="101">
        <f t="shared" si="11"/>
        <v>182</v>
      </c>
      <c r="AK24" s="101">
        <v>0</v>
      </c>
      <c r="AL24" s="101">
        <v>0</v>
      </c>
      <c r="AM24" s="101">
        <v>10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172</v>
      </c>
      <c r="AT24" s="101">
        <f t="shared" si="12"/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 t="shared" si="13"/>
        <v>0</v>
      </c>
      <c r="BA24" s="101">
        <v>0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1" t="s">
        <v>99</v>
      </c>
      <c r="B25" s="112" t="s">
        <v>283</v>
      </c>
      <c r="C25" s="111" t="s">
        <v>306</v>
      </c>
      <c r="D25" s="101">
        <f t="shared" si="2"/>
        <v>887</v>
      </c>
      <c r="E25" s="101">
        <f t="shared" si="3"/>
        <v>0</v>
      </c>
      <c r="F25" s="101">
        <v>0</v>
      </c>
      <c r="G25" s="101">
        <v>0</v>
      </c>
      <c r="H25" s="101">
        <f t="shared" si="4"/>
        <v>328</v>
      </c>
      <c r="I25" s="101">
        <v>328</v>
      </c>
      <c r="J25" s="101">
        <v>0</v>
      </c>
      <c r="K25" s="101">
        <f t="shared" si="5"/>
        <v>559</v>
      </c>
      <c r="L25" s="101">
        <v>0</v>
      </c>
      <c r="M25" s="101">
        <v>559</v>
      </c>
      <c r="N25" s="101">
        <f t="shared" si="6"/>
        <v>887</v>
      </c>
      <c r="O25" s="101">
        <f t="shared" si="7"/>
        <v>328</v>
      </c>
      <c r="P25" s="101">
        <v>328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 t="shared" si="8"/>
        <v>559</v>
      </c>
      <c r="W25" s="101">
        <v>559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 t="shared" si="9"/>
        <v>0</v>
      </c>
      <c r="AD25" s="101">
        <v>0</v>
      </c>
      <c r="AE25" s="101">
        <v>0</v>
      </c>
      <c r="AF25" s="101">
        <f t="shared" si="10"/>
        <v>36</v>
      </c>
      <c r="AG25" s="101">
        <v>36</v>
      </c>
      <c r="AH25" s="101">
        <v>0</v>
      </c>
      <c r="AI25" s="101">
        <v>0</v>
      </c>
      <c r="AJ25" s="101">
        <f t="shared" si="11"/>
        <v>36</v>
      </c>
      <c r="AK25" s="101">
        <v>0</v>
      </c>
      <c r="AL25" s="101">
        <v>0</v>
      </c>
      <c r="AM25" s="101">
        <v>2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34</v>
      </c>
      <c r="AT25" s="101">
        <f t="shared" si="12"/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 t="shared" si="13"/>
        <v>0</v>
      </c>
      <c r="BA25" s="101">
        <v>0</v>
      </c>
      <c r="BB25" s="101">
        <v>0</v>
      </c>
      <c r="BC25" s="101">
        <v>0</v>
      </c>
      <c r="BD25" s="79"/>
      <c r="BE25" s="79"/>
      <c r="BF25" s="79"/>
    </row>
    <row r="26" spans="1:58" ht="12" customHeight="1">
      <c r="A26" s="111" t="s">
        <v>99</v>
      </c>
      <c r="B26" s="112" t="s">
        <v>284</v>
      </c>
      <c r="C26" s="111" t="s">
        <v>307</v>
      </c>
      <c r="D26" s="101">
        <f t="shared" si="2"/>
        <v>4377</v>
      </c>
      <c r="E26" s="101">
        <f t="shared" si="3"/>
        <v>1385</v>
      </c>
      <c r="F26" s="101">
        <v>1385</v>
      </c>
      <c r="G26" s="101">
        <v>0</v>
      </c>
      <c r="H26" s="101">
        <f t="shared" si="4"/>
        <v>0</v>
      </c>
      <c r="I26" s="101">
        <v>0</v>
      </c>
      <c r="J26" s="101">
        <v>0</v>
      </c>
      <c r="K26" s="101">
        <f t="shared" si="5"/>
        <v>2992</v>
      </c>
      <c r="L26" s="101">
        <v>0</v>
      </c>
      <c r="M26" s="101">
        <v>2992</v>
      </c>
      <c r="N26" s="101">
        <f t="shared" si="6"/>
        <v>4528</v>
      </c>
      <c r="O26" s="101">
        <f t="shared" si="7"/>
        <v>1385</v>
      </c>
      <c r="P26" s="101">
        <v>1385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 t="shared" si="8"/>
        <v>2992</v>
      </c>
      <c r="W26" s="101">
        <v>2992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 t="shared" si="9"/>
        <v>151</v>
      </c>
      <c r="AD26" s="101">
        <v>151</v>
      </c>
      <c r="AE26" s="101">
        <v>0</v>
      </c>
      <c r="AF26" s="101">
        <f t="shared" si="10"/>
        <v>213</v>
      </c>
      <c r="AG26" s="101">
        <v>213</v>
      </c>
      <c r="AH26" s="101">
        <v>0</v>
      </c>
      <c r="AI26" s="101">
        <v>0</v>
      </c>
      <c r="AJ26" s="101">
        <f t="shared" si="11"/>
        <v>213</v>
      </c>
      <c r="AK26" s="101">
        <v>0</v>
      </c>
      <c r="AL26" s="101">
        <v>0</v>
      </c>
      <c r="AM26" s="101">
        <v>213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 t="shared" si="12"/>
        <v>11</v>
      </c>
      <c r="AU26" s="101">
        <v>0</v>
      </c>
      <c r="AV26" s="101">
        <v>0</v>
      </c>
      <c r="AW26" s="101">
        <v>11</v>
      </c>
      <c r="AX26" s="101">
        <v>0</v>
      </c>
      <c r="AY26" s="101">
        <v>0</v>
      </c>
      <c r="AZ26" s="101">
        <f t="shared" si="13"/>
        <v>0</v>
      </c>
      <c r="BA26" s="101">
        <v>0</v>
      </c>
      <c r="BB26" s="101">
        <v>0</v>
      </c>
      <c r="BC26" s="101">
        <v>0</v>
      </c>
      <c r="BD26" s="79"/>
      <c r="BE26" s="79"/>
      <c r="BF26" s="79"/>
    </row>
    <row r="27" spans="1:58" ht="12" customHeight="1">
      <c r="A27" s="111" t="s">
        <v>99</v>
      </c>
      <c r="B27" s="112" t="s">
        <v>285</v>
      </c>
      <c r="C27" s="111" t="s">
        <v>308</v>
      </c>
      <c r="D27" s="101">
        <f t="shared" si="2"/>
        <v>11179</v>
      </c>
      <c r="E27" s="101">
        <f t="shared" si="3"/>
        <v>248</v>
      </c>
      <c r="F27" s="101">
        <v>248</v>
      </c>
      <c r="G27" s="101">
        <v>0</v>
      </c>
      <c r="H27" s="101">
        <f t="shared" si="4"/>
        <v>0</v>
      </c>
      <c r="I27" s="101">
        <v>0</v>
      </c>
      <c r="J27" s="101">
        <v>0</v>
      </c>
      <c r="K27" s="101">
        <f t="shared" si="5"/>
        <v>10931</v>
      </c>
      <c r="L27" s="101">
        <v>1909</v>
      </c>
      <c r="M27" s="101">
        <v>9022</v>
      </c>
      <c r="N27" s="101">
        <f t="shared" si="6"/>
        <v>11640</v>
      </c>
      <c r="O27" s="101">
        <f t="shared" si="7"/>
        <v>2157</v>
      </c>
      <c r="P27" s="101">
        <v>2157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 t="shared" si="8"/>
        <v>9022</v>
      </c>
      <c r="W27" s="101">
        <v>9022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 t="shared" si="9"/>
        <v>461</v>
      </c>
      <c r="AD27" s="101">
        <v>461</v>
      </c>
      <c r="AE27" s="101">
        <v>0</v>
      </c>
      <c r="AF27" s="101">
        <f t="shared" si="10"/>
        <v>420</v>
      </c>
      <c r="AG27" s="101">
        <v>420</v>
      </c>
      <c r="AH27" s="101">
        <v>0</v>
      </c>
      <c r="AI27" s="101">
        <v>0</v>
      </c>
      <c r="AJ27" s="101">
        <f t="shared" si="11"/>
        <v>420</v>
      </c>
      <c r="AK27" s="101">
        <v>0</v>
      </c>
      <c r="AL27" s="101">
        <v>0</v>
      </c>
      <c r="AM27" s="101">
        <v>80</v>
      </c>
      <c r="AN27" s="101">
        <v>0</v>
      </c>
      <c r="AO27" s="101">
        <v>0</v>
      </c>
      <c r="AP27" s="101">
        <v>0</v>
      </c>
      <c r="AQ27" s="101">
        <v>340</v>
      </c>
      <c r="AR27" s="101">
        <v>0</v>
      </c>
      <c r="AS27" s="101">
        <v>0</v>
      </c>
      <c r="AT27" s="101">
        <f t="shared" si="12"/>
        <v>4</v>
      </c>
      <c r="AU27" s="101">
        <v>0</v>
      </c>
      <c r="AV27" s="101">
        <v>0</v>
      </c>
      <c r="AW27" s="101">
        <v>4</v>
      </c>
      <c r="AX27" s="101">
        <v>0</v>
      </c>
      <c r="AY27" s="101">
        <v>0</v>
      </c>
      <c r="AZ27" s="101">
        <f t="shared" si="13"/>
        <v>0</v>
      </c>
      <c r="BA27" s="101">
        <v>0</v>
      </c>
      <c r="BB27" s="101">
        <v>0</v>
      </c>
      <c r="BC27" s="101">
        <v>0</v>
      </c>
      <c r="BD27" s="79"/>
      <c r="BE27" s="79"/>
      <c r="BF27" s="79"/>
    </row>
    <row r="28" spans="1:58" ht="12" customHeight="1">
      <c r="A28" s="111" t="s">
        <v>99</v>
      </c>
      <c r="B28" s="112" t="s">
        <v>286</v>
      </c>
      <c r="C28" s="111" t="s">
        <v>309</v>
      </c>
      <c r="D28" s="101">
        <f t="shared" si="2"/>
        <v>5606</v>
      </c>
      <c r="E28" s="101">
        <f t="shared" si="3"/>
        <v>0</v>
      </c>
      <c r="F28" s="101">
        <v>0</v>
      </c>
      <c r="G28" s="101">
        <v>0</v>
      </c>
      <c r="H28" s="101">
        <f t="shared" si="4"/>
        <v>0</v>
      </c>
      <c r="I28" s="101">
        <v>0</v>
      </c>
      <c r="J28" s="101">
        <v>0</v>
      </c>
      <c r="K28" s="101">
        <f t="shared" si="5"/>
        <v>5606</v>
      </c>
      <c r="L28" s="101">
        <v>3905</v>
      </c>
      <c r="M28" s="101">
        <v>1701</v>
      </c>
      <c r="N28" s="101">
        <f t="shared" si="6"/>
        <v>5606</v>
      </c>
      <c r="O28" s="101">
        <f t="shared" si="7"/>
        <v>3905</v>
      </c>
      <c r="P28" s="101">
        <v>3905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 t="shared" si="8"/>
        <v>1701</v>
      </c>
      <c r="W28" s="101">
        <v>1701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 t="shared" si="9"/>
        <v>0</v>
      </c>
      <c r="AD28" s="101">
        <v>0</v>
      </c>
      <c r="AE28" s="101">
        <v>0</v>
      </c>
      <c r="AF28" s="101">
        <f t="shared" si="10"/>
        <v>23</v>
      </c>
      <c r="AG28" s="101">
        <v>23</v>
      </c>
      <c r="AH28" s="101">
        <v>0</v>
      </c>
      <c r="AI28" s="101">
        <v>0</v>
      </c>
      <c r="AJ28" s="101">
        <f t="shared" si="11"/>
        <v>190</v>
      </c>
      <c r="AK28" s="101">
        <v>190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 t="shared" si="12"/>
        <v>23</v>
      </c>
      <c r="AU28" s="101">
        <v>23</v>
      </c>
      <c r="AV28" s="101">
        <v>0</v>
      </c>
      <c r="AW28" s="101">
        <v>0</v>
      </c>
      <c r="AX28" s="101">
        <v>0</v>
      </c>
      <c r="AY28" s="101">
        <v>0</v>
      </c>
      <c r="AZ28" s="101">
        <f t="shared" si="13"/>
        <v>0</v>
      </c>
      <c r="BA28" s="101">
        <v>0</v>
      </c>
      <c r="BB28" s="101">
        <v>0</v>
      </c>
      <c r="BC28" s="101">
        <v>0</v>
      </c>
      <c r="BD28" s="79"/>
      <c r="BE28" s="79"/>
      <c r="BF28" s="79"/>
    </row>
    <row r="29" spans="1:58" ht="12" customHeight="1">
      <c r="A29" s="111" t="s">
        <v>99</v>
      </c>
      <c r="B29" s="112" t="s">
        <v>287</v>
      </c>
      <c r="C29" s="111" t="s">
        <v>310</v>
      </c>
      <c r="D29" s="101">
        <f t="shared" si="2"/>
        <v>14426</v>
      </c>
      <c r="E29" s="101">
        <f t="shared" si="3"/>
        <v>0</v>
      </c>
      <c r="F29" s="101">
        <v>0</v>
      </c>
      <c r="G29" s="101">
        <v>0</v>
      </c>
      <c r="H29" s="101">
        <f t="shared" si="4"/>
        <v>0</v>
      </c>
      <c r="I29" s="101">
        <v>0</v>
      </c>
      <c r="J29" s="101">
        <v>0</v>
      </c>
      <c r="K29" s="101">
        <f t="shared" si="5"/>
        <v>14426</v>
      </c>
      <c r="L29" s="101">
        <v>4154</v>
      </c>
      <c r="M29" s="101">
        <v>10272</v>
      </c>
      <c r="N29" s="101">
        <f t="shared" si="6"/>
        <v>14532</v>
      </c>
      <c r="O29" s="101">
        <f t="shared" si="7"/>
        <v>4154</v>
      </c>
      <c r="P29" s="101">
        <v>4154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 t="shared" si="8"/>
        <v>10272</v>
      </c>
      <c r="W29" s="101">
        <v>10272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 t="shared" si="9"/>
        <v>106</v>
      </c>
      <c r="AD29" s="101">
        <v>106</v>
      </c>
      <c r="AE29" s="101">
        <v>0</v>
      </c>
      <c r="AF29" s="101">
        <f t="shared" si="10"/>
        <v>28</v>
      </c>
      <c r="AG29" s="101">
        <v>28</v>
      </c>
      <c r="AH29" s="101">
        <v>0</v>
      </c>
      <c r="AI29" s="101">
        <v>0</v>
      </c>
      <c r="AJ29" s="101">
        <f t="shared" si="11"/>
        <v>14462</v>
      </c>
      <c r="AK29" s="101">
        <v>14462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f t="shared" si="12"/>
        <v>28</v>
      </c>
      <c r="AU29" s="101">
        <v>28</v>
      </c>
      <c r="AV29" s="101">
        <v>0</v>
      </c>
      <c r="AW29" s="101">
        <v>0</v>
      </c>
      <c r="AX29" s="101">
        <v>0</v>
      </c>
      <c r="AY29" s="101">
        <v>0</v>
      </c>
      <c r="AZ29" s="101">
        <f t="shared" si="13"/>
        <v>0</v>
      </c>
      <c r="BA29" s="101">
        <v>0</v>
      </c>
      <c r="BB29" s="101">
        <v>0</v>
      </c>
      <c r="BC29" s="101">
        <v>0</v>
      </c>
      <c r="BD29" s="79"/>
      <c r="BE29" s="79"/>
      <c r="BF29" s="79"/>
    </row>
    <row r="30" spans="1:58" ht="12" customHeight="1">
      <c r="A30" s="111" t="s">
        <v>99</v>
      </c>
      <c r="B30" s="112" t="s">
        <v>288</v>
      </c>
      <c r="C30" s="111" t="s">
        <v>311</v>
      </c>
      <c r="D30" s="101">
        <f t="shared" si="2"/>
        <v>5752</v>
      </c>
      <c r="E30" s="101">
        <f t="shared" si="3"/>
        <v>1201</v>
      </c>
      <c r="F30" s="101">
        <v>1201</v>
      </c>
      <c r="G30" s="101">
        <v>0</v>
      </c>
      <c r="H30" s="101">
        <f t="shared" si="4"/>
        <v>0</v>
      </c>
      <c r="I30" s="101">
        <v>0</v>
      </c>
      <c r="J30" s="101">
        <v>0</v>
      </c>
      <c r="K30" s="101">
        <f t="shared" si="5"/>
        <v>4551</v>
      </c>
      <c r="L30" s="101">
        <v>0</v>
      </c>
      <c r="M30" s="101">
        <v>4551</v>
      </c>
      <c r="N30" s="101">
        <f t="shared" si="6"/>
        <v>6513</v>
      </c>
      <c r="O30" s="101">
        <f t="shared" si="7"/>
        <v>1201</v>
      </c>
      <c r="P30" s="101">
        <v>1201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 t="shared" si="8"/>
        <v>4551</v>
      </c>
      <c r="W30" s="101">
        <v>4551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 t="shared" si="9"/>
        <v>761</v>
      </c>
      <c r="AD30" s="101">
        <v>761</v>
      </c>
      <c r="AE30" s="101">
        <v>0</v>
      </c>
      <c r="AF30" s="101">
        <f t="shared" si="10"/>
        <v>66</v>
      </c>
      <c r="AG30" s="101">
        <v>66</v>
      </c>
      <c r="AH30" s="101">
        <v>0</v>
      </c>
      <c r="AI30" s="101">
        <v>0</v>
      </c>
      <c r="AJ30" s="101">
        <f t="shared" si="11"/>
        <v>66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66</v>
      </c>
      <c r="AR30" s="101">
        <v>0</v>
      </c>
      <c r="AS30" s="101">
        <v>0</v>
      </c>
      <c r="AT30" s="101">
        <f t="shared" si="12"/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 t="shared" si="13"/>
        <v>0</v>
      </c>
      <c r="BA30" s="101">
        <v>0</v>
      </c>
      <c r="BB30" s="101">
        <v>0</v>
      </c>
      <c r="BC30" s="101">
        <v>0</v>
      </c>
      <c r="BD30" s="79"/>
      <c r="BE30" s="79"/>
      <c r="BF30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316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34</v>
      </c>
      <c r="M2" s="19" t="str">
        <f>IF(L2&lt;&gt;"",VLOOKUP(L2,$AI$6:$AJ$52,2,FALSE),"-")</f>
        <v>広島県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9" t="s">
        <v>41</v>
      </c>
      <c r="G6" s="170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5" t="s">
        <v>43</v>
      </c>
      <c r="C7" s="22" t="s">
        <v>44</v>
      </c>
      <c r="D7" s="36">
        <f>AD7</f>
        <v>364650</v>
      </c>
      <c r="F7" s="164" t="s">
        <v>45</v>
      </c>
      <c r="G7" s="23" t="s">
        <v>46</v>
      </c>
      <c r="H7" s="37">
        <f aca="true" t="shared" si="0" ref="H7:H12">AD14</f>
        <v>282611</v>
      </c>
      <c r="I7" s="37">
        <f aca="true" t="shared" si="1" ref="I7:I12">AD24</f>
        <v>423322</v>
      </c>
      <c r="J7" s="37">
        <f aca="true" t="shared" si="2" ref="J7:J12">SUM(H7:I7)</f>
        <v>705933</v>
      </c>
      <c r="K7" s="38">
        <f aca="true" t="shared" si="3" ref="K7:K12">IF(J$13&gt;0,J7/J$13,0)</f>
        <v>0.9848395647321428</v>
      </c>
      <c r="L7" s="39">
        <f>AD34</f>
        <v>104608</v>
      </c>
      <c r="M7" s="40">
        <f>AD37</f>
        <v>108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364650</v>
      </c>
      <c r="AF7" s="28" t="str">
        <f>'水洗化人口等'!B7</f>
        <v>34000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6"/>
      <c r="C8" s="23" t="s">
        <v>47</v>
      </c>
      <c r="D8" s="41">
        <f>AD8</f>
        <v>20344</v>
      </c>
      <c r="F8" s="165"/>
      <c r="G8" s="23" t="s">
        <v>48</v>
      </c>
      <c r="H8" s="37">
        <f t="shared" si="0"/>
        <v>0</v>
      </c>
      <c r="I8" s="37">
        <f t="shared" si="1"/>
        <v>0</v>
      </c>
      <c r="J8" s="37">
        <f t="shared" si="2"/>
        <v>0</v>
      </c>
      <c r="K8" s="38">
        <f t="shared" si="3"/>
        <v>0</v>
      </c>
      <c r="L8" s="39">
        <f>AD35</f>
        <v>0</v>
      </c>
      <c r="M8" s="40">
        <f>AD38</f>
        <v>0</v>
      </c>
      <c r="AA8" s="20" t="s">
        <v>47</v>
      </c>
      <c r="AB8" s="81" t="s">
        <v>82</v>
      </c>
      <c r="AC8" s="81" t="s">
        <v>140</v>
      </c>
      <c r="AD8" s="28">
        <f ca="1" t="shared" si="4"/>
        <v>20344</v>
      </c>
      <c r="AF8" s="28" t="str">
        <f>'水洗化人口等'!B8</f>
        <v>34100</v>
      </c>
      <c r="AG8" s="19">
        <v>8</v>
      </c>
      <c r="AI8" s="63" t="s">
        <v>202</v>
      </c>
      <c r="AJ8" s="19" t="s">
        <v>130</v>
      </c>
    </row>
    <row r="9" spans="2:36" ht="16.5" customHeight="1">
      <c r="B9" s="177"/>
      <c r="C9" s="24" t="s">
        <v>49</v>
      </c>
      <c r="D9" s="42">
        <f>SUM(D7:D8)</f>
        <v>384994</v>
      </c>
      <c r="F9" s="165"/>
      <c r="G9" s="23" t="s">
        <v>50</v>
      </c>
      <c r="H9" s="37">
        <f t="shared" si="0"/>
        <v>0</v>
      </c>
      <c r="I9" s="37">
        <f t="shared" si="1"/>
        <v>0</v>
      </c>
      <c r="J9" s="37">
        <f t="shared" si="2"/>
        <v>0</v>
      </c>
      <c r="K9" s="38">
        <f t="shared" si="3"/>
        <v>0</v>
      </c>
      <c r="L9" s="39">
        <f>AD36</f>
        <v>0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1785260</v>
      </c>
      <c r="AF9" s="28" t="str">
        <f>'水洗化人口等'!B9</f>
        <v>34202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8" t="s">
        <v>51</v>
      </c>
      <c r="C10" s="25" t="s">
        <v>52</v>
      </c>
      <c r="D10" s="41">
        <f>AD9</f>
        <v>1785260</v>
      </c>
      <c r="F10" s="165"/>
      <c r="G10" s="23" t="s">
        <v>53</v>
      </c>
      <c r="H10" s="37">
        <f t="shared" si="0"/>
        <v>4326</v>
      </c>
      <c r="I10" s="37">
        <f t="shared" si="1"/>
        <v>6541</v>
      </c>
      <c r="J10" s="37">
        <f t="shared" si="2"/>
        <v>10867</v>
      </c>
      <c r="K10" s="38">
        <f t="shared" si="3"/>
        <v>0.015160435267857143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953</v>
      </c>
      <c r="AF10" s="28" t="str">
        <f>'水洗化人口等'!B10</f>
        <v>34203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9"/>
      <c r="C11" s="23" t="s">
        <v>54</v>
      </c>
      <c r="D11" s="41">
        <f>AD10</f>
        <v>953</v>
      </c>
      <c r="F11" s="165"/>
      <c r="G11" s="23" t="s">
        <v>56</v>
      </c>
      <c r="H11" s="37">
        <f t="shared" si="0"/>
        <v>0</v>
      </c>
      <c r="I11" s="37">
        <f t="shared" si="1"/>
        <v>0</v>
      </c>
      <c r="J11" s="37">
        <f t="shared" si="2"/>
        <v>0</v>
      </c>
      <c r="K11" s="38">
        <f t="shared" si="3"/>
        <v>0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693033</v>
      </c>
      <c r="AF11" s="28" t="str">
        <f>'水洗化人口等'!B11</f>
        <v>34204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9"/>
      <c r="C12" s="23" t="s">
        <v>55</v>
      </c>
      <c r="D12" s="41">
        <f>AD11</f>
        <v>693033</v>
      </c>
      <c r="F12" s="165"/>
      <c r="G12" s="23" t="s">
        <v>57</v>
      </c>
      <c r="H12" s="37">
        <f t="shared" si="0"/>
        <v>0</v>
      </c>
      <c r="I12" s="37">
        <f t="shared" si="1"/>
        <v>0</v>
      </c>
      <c r="J12" s="37">
        <f t="shared" si="2"/>
        <v>0</v>
      </c>
      <c r="K12" s="38">
        <f t="shared" si="3"/>
        <v>0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382186</v>
      </c>
      <c r="AF12" s="28" t="str">
        <f>'水洗化人口等'!B12</f>
        <v>34205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0"/>
      <c r="C13" s="24" t="s">
        <v>49</v>
      </c>
      <c r="D13" s="42">
        <f>SUM(D10:D12)</f>
        <v>2479246</v>
      </c>
      <c r="F13" s="166"/>
      <c r="G13" s="23" t="s">
        <v>49</v>
      </c>
      <c r="H13" s="37">
        <f>SUM(H7:H12)</f>
        <v>286937</v>
      </c>
      <c r="I13" s="37">
        <f>SUM(I7:I12)</f>
        <v>429863</v>
      </c>
      <c r="J13" s="37">
        <f>SUM(J7:J12)</f>
        <v>716800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40978</v>
      </c>
      <c r="AF13" s="28" t="str">
        <f>'水洗化人口等'!B13</f>
        <v>34207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6" t="s">
        <v>58</v>
      </c>
      <c r="C14" s="157"/>
      <c r="D14" s="45">
        <f>SUM(D9,D13)</f>
        <v>2864240</v>
      </c>
      <c r="F14" s="167" t="s">
        <v>59</v>
      </c>
      <c r="G14" s="168"/>
      <c r="H14" s="37">
        <f>AD20</f>
        <v>12903</v>
      </c>
      <c r="I14" s="37">
        <f>AD30</f>
        <v>0</v>
      </c>
      <c r="J14" s="37">
        <f>SUM(H14:I14)</f>
        <v>12903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282611</v>
      </c>
      <c r="AF14" s="28" t="str">
        <f>'水洗化人口等'!B14</f>
        <v>34208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6" t="s">
        <v>138</v>
      </c>
      <c r="C15" s="157"/>
      <c r="D15" s="45">
        <f>AD13</f>
        <v>40978</v>
      </c>
      <c r="F15" s="156" t="s">
        <v>4</v>
      </c>
      <c r="G15" s="157"/>
      <c r="H15" s="47">
        <f>SUM(H13:H14)</f>
        <v>299840</v>
      </c>
      <c r="I15" s="47">
        <f>SUM(I13:I14)</f>
        <v>429863</v>
      </c>
      <c r="J15" s="47">
        <f>SUM(J13:J14)</f>
        <v>729703</v>
      </c>
      <c r="K15" s="48" t="s">
        <v>152</v>
      </c>
      <c r="L15" s="49">
        <f>SUM(L7:L9)</f>
        <v>104608</v>
      </c>
      <c r="M15" s="50">
        <f>SUM(M7:M9)</f>
        <v>108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34209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34210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382186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4326</v>
      </c>
      <c r="AF17" s="28" t="str">
        <f>'水洗化人口等'!B17</f>
        <v>34211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9" t="s">
        <v>63</v>
      </c>
      <c r="G18" s="170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0</v>
      </c>
      <c r="AF18" s="28" t="str">
        <f>'水洗化人口等'!B18</f>
        <v>34212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0.8655859844147139</v>
      </c>
      <c r="F19" s="167" t="s">
        <v>65</v>
      </c>
      <c r="G19" s="168"/>
      <c r="H19" s="37">
        <f>AD21</f>
        <v>16340</v>
      </c>
      <c r="I19" s="37">
        <f>AD31</f>
        <v>0</v>
      </c>
      <c r="J19" s="41">
        <f>SUM(H19:I19)</f>
        <v>16340</v>
      </c>
      <c r="AA19" s="20" t="s">
        <v>57</v>
      </c>
      <c r="AB19" s="81" t="s">
        <v>83</v>
      </c>
      <c r="AC19" s="81" t="s">
        <v>157</v>
      </c>
      <c r="AD19" s="28">
        <f ca="1" t="shared" si="4"/>
        <v>0</v>
      </c>
      <c r="AF19" s="28" t="str">
        <f>'水洗化人口等'!B19</f>
        <v>34213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0.13441401558528615</v>
      </c>
      <c r="F20" s="167" t="s">
        <v>67</v>
      </c>
      <c r="G20" s="168"/>
      <c r="H20" s="37">
        <f>AD22</f>
        <v>50777</v>
      </c>
      <c r="I20" s="37">
        <f>AD32</f>
        <v>4121</v>
      </c>
      <c r="J20" s="41">
        <f>SUM(H20:I20)</f>
        <v>54898</v>
      </c>
      <c r="AA20" s="20" t="s">
        <v>59</v>
      </c>
      <c r="AB20" s="81" t="s">
        <v>83</v>
      </c>
      <c r="AC20" s="81" t="s">
        <v>158</v>
      </c>
      <c r="AD20" s="28">
        <f ca="1" t="shared" si="4"/>
        <v>12903</v>
      </c>
      <c r="AF20" s="28" t="str">
        <f>'水洗化人口等'!B20</f>
        <v>34214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0.6232927408317739</v>
      </c>
      <c r="F21" s="167" t="s">
        <v>69</v>
      </c>
      <c r="G21" s="168"/>
      <c r="H21" s="37">
        <f>AD23</f>
        <v>219704</v>
      </c>
      <c r="I21" s="37">
        <f>AD33</f>
        <v>425742</v>
      </c>
      <c r="J21" s="41">
        <f>SUM(H21:I21)</f>
        <v>645446</v>
      </c>
      <c r="AA21" s="20" t="s">
        <v>65</v>
      </c>
      <c r="AB21" s="81" t="s">
        <v>83</v>
      </c>
      <c r="AC21" s="81" t="s">
        <v>159</v>
      </c>
      <c r="AD21" s="28">
        <f ca="1" t="shared" si="4"/>
        <v>16340</v>
      </c>
      <c r="AF21" s="28" t="str">
        <f>'水洗化人口等'!B21</f>
        <v>34215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0.24196052006815072</v>
      </c>
      <c r="F22" s="156" t="s">
        <v>4</v>
      </c>
      <c r="G22" s="157"/>
      <c r="H22" s="47">
        <f>SUM(H19:H21)</f>
        <v>286821</v>
      </c>
      <c r="I22" s="47">
        <f>SUM(I19:I21)</f>
        <v>429863</v>
      </c>
      <c r="J22" s="52">
        <f>SUM(J19:J21)</f>
        <v>716684</v>
      </c>
      <c r="AA22" s="20" t="s">
        <v>67</v>
      </c>
      <c r="AB22" s="81" t="s">
        <v>83</v>
      </c>
      <c r="AC22" s="81" t="s">
        <v>160</v>
      </c>
      <c r="AD22" s="28">
        <f ca="1" t="shared" si="4"/>
        <v>50777</v>
      </c>
      <c r="AF22" s="28" t="str">
        <f>'水洗化人口等'!B22</f>
        <v>34302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0.13343365081138453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219704</v>
      </c>
      <c r="AF23" s="28" t="str">
        <f>'水洗化人口等'!B23</f>
        <v>34304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0.9471576180408007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423322</v>
      </c>
      <c r="AF24" s="28" t="str">
        <f>'水洗化人口等'!B24</f>
        <v>34307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0.05284238195919937</v>
      </c>
      <c r="F25" s="171" t="s">
        <v>72</v>
      </c>
      <c r="G25" s="172"/>
      <c r="H25" s="172"/>
      <c r="I25" s="181" t="s">
        <v>73</v>
      </c>
      <c r="J25" s="183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0</v>
      </c>
      <c r="AF25" s="28" t="str">
        <f>'水洗化人口等'!B25</f>
        <v>34309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3"/>
      <c r="G26" s="174"/>
      <c r="H26" s="174"/>
      <c r="I26" s="182"/>
      <c r="J26" s="184"/>
      <c r="AA26" s="20" t="s">
        <v>50</v>
      </c>
      <c r="AB26" s="81" t="s">
        <v>83</v>
      </c>
      <c r="AC26" s="81" t="s">
        <v>164</v>
      </c>
      <c r="AD26" s="28">
        <f ca="1" t="shared" si="4"/>
        <v>0</v>
      </c>
      <c r="AF26" s="28" t="str">
        <f>'水洗化人口等'!B26</f>
        <v>34368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1" t="s">
        <v>75</v>
      </c>
      <c r="G27" s="162"/>
      <c r="H27" s="163"/>
      <c r="I27" s="39">
        <f aca="true" t="shared" si="5" ref="I27:I35">AD40</f>
        <v>57649</v>
      </c>
      <c r="J27" s="55">
        <f>AD49</f>
        <v>1051</v>
      </c>
      <c r="AA27" s="20" t="s">
        <v>53</v>
      </c>
      <c r="AB27" s="81" t="s">
        <v>83</v>
      </c>
      <c r="AC27" s="81" t="s">
        <v>165</v>
      </c>
      <c r="AD27" s="28">
        <f ca="1" t="shared" si="4"/>
        <v>6541</v>
      </c>
      <c r="AF27" s="28" t="str">
        <f>'水洗化人口等'!B27</f>
        <v>34369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8" t="s">
        <v>76</v>
      </c>
      <c r="G28" s="159"/>
      <c r="H28" s="160"/>
      <c r="I28" s="39">
        <f t="shared" si="5"/>
        <v>40</v>
      </c>
      <c r="J28" s="55">
        <f>AD50</f>
        <v>5</v>
      </c>
      <c r="AA28" s="20" t="s">
        <v>56</v>
      </c>
      <c r="AB28" s="81" t="s">
        <v>83</v>
      </c>
      <c r="AC28" s="81" t="s">
        <v>166</v>
      </c>
      <c r="AD28" s="28">
        <f ca="1" t="shared" si="4"/>
        <v>0</v>
      </c>
      <c r="AF28" s="28" t="str">
        <f>'水洗化人口等'!B28</f>
        <v>34431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1" t="s">
        <v>77</v>
      </c>
      <c r="G29" s="162"/>
      <c r="H29" s="163"/>
      <c r="I29" s="39">
        <f t="shared" si="5"/>
        <v>7338</v>
      </c>
      <c r="J29" s="55">
        <f>AD51</f>
        <v>43</v>
      </c>
      <c r="AA29" s="20" t="s">
        <v>57</v>
      </c>
      <c r="AB29" s="81" t="s">
        <v>83</v>
      </c>
      <c r="AC29" s="81" t="s">
        <v>167</v>
      </c>
      <c r="AD29" s="28">
        <f ca="1" t="shared" si="4"/>
        <v>0</v>
      </c>
      <c r="AF29" s="28" t="str">
        <f>'水洗化人口等'!B29</f>
        <v>34462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1" t="s">
        <v>22</v>
      </c>
      <c r="G30" s="162"/>
      <c r="H30" s="163"/>
      <c r="I30" s="39">
        <f t="shared" si="5"/>
        <v>1979</v>
      </c>
      <c r="J30" s="55">
        <f>AD52</f>
        <v>0</v>
      </c>
      <c r="AA30" s="20" t="s">
        <v>59</v>
      </c>
      <c r="AB30" s="81" t="s">
        <v>83</v>
      </c>
      <c r="AC30" s="81" t="s">
        <v>168</v>
      </c>
      <c r="AD30" s="28">
        <f ca="1" t="shared" si="4"/>
        <v>0</v>
      </c>
      <c r="AF30" s="28" t="str">
        <f>'水洗化人口等'!B30</f>
        <v>34545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1" t="s">
        <v>23</v>
      </c>
      <c r="G31" s="162"/>
      <c r="H31" s="163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0</v>
      </c>
      <c r="AF31" s="28">
        <f>'水洗化人口等'!B31</f>
        <v>0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1" t="s">
        <v>78</v>
      </c>
      <c r="G32" s="162"/>
      <c r="H32" s="163"/>
      <c r="I32" s="39">
        <f t="shared" si="5"/>
        <v>90909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4121</v>
      </c>
      <c r="AF32" s="28">
        <f>'水洗化人口等'!B32</f>
        <v>0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1" t="s">
        <v>79</v>
      </c>
      <c r="G33" s="162"/>
      <c r="H33" s="163"/>
      <c r="I33" s="39">
        <f t="shared" si="5"/>
        <v>820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425742</v>
      </c>
      <c r="AF33" s="28">
        <f>'水洗化人口等'!B33</f>
        <v>0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1" t="s">
        <v>80</v>
      </c>
      <c r="G34" s="162"/>
      <c r="H34" s="163"/>
      <c r="I34" s="39">
        <f t="shared" si="5"/>
        <v>110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104608</v>
      </c>
      <c r="AF34" s="28">
        <f>'水洗化人口等'!B34</f>
        <v>0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1" t="s">
        <v>81</v>
      </c>
      <c r="G35" s="162"/>
      <c r="H35" s="163"/>
      <c r="I35" s="39">
        <f t="shared" si="5"/>
        <v>2396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0</v>
      </c>
      <c r="AF35" s="28">
        <f>'水洗化人口等'!B35</f>
        <v>0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5" t="s">
        <v>16</v>
      </c>
      <c r="G36" s="186"/>
      <c r="H36" s="187"/>
      <c r="I36" s="56">
        <f>SUM(I27:I35)</f>
        <v>161241</v>
      </c>
      <c r="J36" s="57">
        <f>SUM(J27:J31)</f>
        <v>1099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>
        <f>'水洗化人口等'!B36</f>
        <v>0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108</v>
      </c>
      <c r="AF37" s="28">
        <f>'水洗化人口等'!B37</f>
        <v>0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0</v>
      </c>
      <c r="AF38" s="28">
        <f>'水洗化人口等'!B38</f>
        <v>0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>
        <f>'水洗化人口等'!B39</f>
        <v>0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57649</v>
      </c>
      <c r="AF40" s="28">
        <f>'水洗化人口等'!B40</f>
        <v>0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40</v>
      </c>
      <c r="AF41" s="28">
        <f>'水洗化人口等'!B41</f>
        <v>0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7338</v>
      </c>
      <c r="AF42" s="28">
        <f>'水洗化人口等'!B42</f>
        <v>0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1979</v>
      </c>
      <c r="AF43" s="28">
        <f>'水洗化人口等'!B43</f>
        <v>0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>
        <f>'水洗化人口等'!B44</f>
        <v>0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90909</v>
      </c>
      <c r="AF45" s="28">
        <f>'水洗化人口等'!B45</f>
        <v>0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820</v>
      </c>
      <c r="AF46" s="28">
        <f>'水洗化人口等'!B46</f>
        <v>0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110</v>
      </c>
      <c r="AF47" s="28">
        <f>'水洗化人口等'!B47</f>
        <v>0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2396</v>
      </c>
      <c r="AF48" s="28">
        <f>'水洗化人口等'!B48</f>
        <v>0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1051</v>
      </c>
      <c r="AF49" s="28">
        <f>'水洗化人口等'!B49</f>
        <v>0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5</v>
      </c>
      <c r="AF50" s="28">
        <f>'水洗化人口等'!B50</f>
        <v>0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43</v>
      </c>
      <c r="AF51" s="28">
        <f>'水洗化人口等'!B51</f>
        <v>0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0</v>
      </c>
      <c r="AF52" s="28">
        <f>'水洗化人口等'!B52</f>
        <v>0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>
        <f>'水洗化人口等'!B53</f>
        <v>0</v>
      </c>
      <c r="AG53" s="19">
        <v>53</v>
      </c>
    </row>
    <row r="54" spans="32:33" ht="13.5">
      <c r="AF54" s="28">
        <f>'水洗化人口等'!B54</f>
        <v>0</v>
      </c>
      <c r="AG54" s="19">
        <v>54</v>
      </c>
    </row>
    <row r="55" spans="32:33" ht="13.5">
      <c r="AF55" s="28">
        <f>'水洗化人口等'!B55</f>
        <v>0</v>
      </c>
      <c r="AG55" s="19">
        <v>55</v>
      </c>
    </row>
    <row r="56" spans="32:33" ht="13.5">
      <c r="AF56" s="28">
        <f>'水洗化人口等'!B56</f>
        <v>0</v>
      </c>
      <c r="AG56" s="19">
        <v>56</v>
      </c>
    </row>
    <row r="57" spans="32:33" ht="13.5">
      <c r="AF57" s="28">
        <f>'水洗化人口等'!B57</f>
        <v>0</v>
      </c>
      <c r="AG57" s="19">
        <v>57</v>
      </c>
    </row>
    <row r="58" spans="32:33" ht="13.5">
      <c r="AF58" s="28">
        <f>'水洗化人口等'!B58</f>
        <v>0</v>
      </c>
      <c r="AG58" s="19">
        <v>58</v>
      </c>
    </row>
    <row r="59" spans="32:33" ht="13.5">
      <c r="AF59" s="28">
        <f>'水洗化人口等'!B59</f>
        <v>0</v>
      </c>
      <c r="AG59" s="19">
        <v>59</v>
      </c>
    </row>
    <row r="60" spans="32:33" ht="13.5">
      <c r="AF60" s="28">
        <f>'水洗化人口等'!B60</f>
        <v>0</v>
      </c>
      <c r="AG60" s="19">
        <v>60</v>
      </c>
    </row>
    <row r="61" spans="32:33" ht="13.5">
      <c r="AF61" s="28">
        <f>'水洗化人口等'!B61</f>
        <v>0</v>
      </c>
      <c r="AG61" s="19">
        <v>61</v>
      </c>
    </row>
    <row r="62" spans="32:33" ht="13.5">
      <c r="AF62" s="28">
        <f>'水洗化人口等'!B62</f>
        <v>0</v>
      </c>
      <c r="AG62" s="19">
        <v>62</v>
      </c>
    </row>
    <row r="63" spans="32:33" ht="13.5">
      <c r="AF63" s="28">
        <f>'水洗化人口等'!B63</f>
        <v>0</v>
      </c>
      <c r="AG63" s="19">
        <v>63</v>
      </c>
    </row>
    <row r="64" spans="32:33" ht="13.5">
      <c r="AF64" s="28">
        <f>'水洗化人口等'!B64</f>
        <v>0</v>
      </c>
      <c r="AG64" s="19">
        <v>64</v>
      </c>
    </row>
    <row r="65" spans="32:33" ht="13.5">
      <c r="AF65" s="28">
        <f>'水洗化人口等'!B65</f>
        <v>0</v>
      </c>
      <c r="AG65" s="19">
        <v>65</v>
      </c>
    </row>
    <row r="66" spans="32:33" ht="13.5">
      <c r="AF66" s="28">
        <f>'水洗化人口等'!B66</f>
        <v>0</v>
      </c>
      <c r="AG66" s="19">
        <v>66</v>
      </c>
    </row>
    <row r="67" spans="32:33" ht="13.5">
      <c r="AF67" s="28">
        <f>'水洗化人口等'!B67</f>
        <v>0</v>
      </c>
      <c r="AG67" s="19">
        <v>67</v>
      </c>
    </row>
    <row r="68" spans="32:33" ht="13.5">
      <c r="AF68" s="28">
        <f>'水洗化人口等'!B68</f>
        <v>0</v>
      </c>
      <c r="AG68" s="19">
        <v>68</v>
      </c>
    </row>
    <row r="69" spans="32:33" ht="13.5">
      <c r="AF69" s="28">
        <f>'水洗化人口等'!B69</f>
        <v>0</v>
      </c>
      <c r="AG69" s="19">
        <v>69</v>
      </c>
    </row>
    <row r="70" spans="32:33" ht="13.5">
      <c r="AF70" s="28">
        <f>'水洗化人口等'!B70</f>
        <v>0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2010-04-10T02:22:26Z</dcterms:modified>
  <cp:category/>
  <cp:version/>
  <cp:contentType/>
  <cp:contentStatus/>
</cp:coreProperties>
</file>