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<sst xmlns="http://schemas.openxmlformats.org/spreadsheetml/2006/main" count="655" uniqueCount="313">
  <si>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</si>
  <si>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</si>
  <si>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</si>
  <si>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</si>
  <si>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</si>
  <si>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</si>
  <si>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</si>
  <si>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</si>
  <si>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</si>
  <si>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</si>
  <si>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</si>
  <si>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</si>
  <si>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</si>
  <si>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</si>
  <si>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</si>
  <si>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</si>
  <si>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</si>
  <si>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</si>
  <si>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</si>
  <si>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</si>
  <si>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</si>
  <si>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</si>
  <si>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</si>
  <si>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</si>
  <si>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</si>
  <si>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</si>
  <si>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</si>
  <si>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</si>
  <si>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</si>
  <si>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</si>
  <si>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</si>
  <si>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</si>
  <si>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</si>
  <si>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</si>
  <si>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</si>
  <si>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</si>
  <si>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</si>
  <si>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</si>
  <si>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</si>
  <si>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</si>
  <si>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</si>
  <si>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</si>
  <si>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</si>
  <si>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</si>
  <si>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</si>
  <si>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</si>
  <si>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</si>
  <si>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</si>
  <si>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</si>
  <si>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</si>
  <si>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</si>
  <si>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</si>
  <si>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</si>
  <si>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</si>
  <si>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</si>
  <si>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</si>
  <si>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</si>
  <si>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</si>
  <si>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</si>
  <si>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</si>
  <si>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</si>
  <si>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</si>
  <si>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</si>
  <si>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</si>
  <si>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</si>
  <si>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</si>
  <si>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</si>
  <si>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</si>
  <si>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</si>
  <si>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</si>
  <si>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</si>
  <si>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</si>
  <si>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</si>
  <si>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</si>
  <si>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</si>
  <si>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</si>
  <si>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</si>
  <si>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</si>
  <si>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</si>
  <si>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</si>
  <si>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</si>
  <si>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</si>
  <si>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</si>
  <si>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</si>
  <si>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</si>
  <si>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</si>
  <si>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</si>
  <si>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</si>
  <si>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</si>
  <si>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</si>
  <si>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</si>
  <si>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</si>
  <si>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</si>
  <si>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</si>
  <si>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</si>
  <si>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</si>
  <si>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</si>
  <si>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</si>
  <si>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</si>
  <si>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</si>
  <si>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</si>
  <si>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</si>
  <si>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</si>
  <si>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</si>
  <si>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</si>
  <si>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</si>
  <si>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</si>
  <si>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</si>
  <si>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</si>
  <si>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</si>
  <si>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</si>
  <si>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</si>
  <si>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</si>
  <si>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</si>
  <si>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</si>
  <si>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</si>
  <si>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</si>
  <si>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</si>
  <si>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</si>
  <si>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</si>
  <si>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</si>
  <si>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</si>
  <si>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</si>
  <si>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</si>
  <si>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</si>
  <si>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</si>
  <si>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</si>
  <si>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</si>
  <si>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</si>
  <si>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</si>
  <si>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</si>
  <si>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</si>
  <si>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</si>
  <si>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</si>
  <si>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</si>
  <si>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</si>
  <si>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</si>
  <si>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</si>
  <si>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</si>
  <si>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</si>
  <si>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</si>
  <si>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</si>
  <si>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</si>
  <si>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</si>
  <si>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</si>
  <si>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</si>
  <si>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</si>
  <si>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</si>
  <si>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</si>
  <si>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</si>
  <si>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</si>
  <si>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</si>
  <si>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</si>
  <si>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</si>
  <si>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</si>
  <si>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</si>
  <si>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</si>
  <si>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</si>
  <si>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</si>
  <si>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</si>
  <si>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</si>
  <si>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</si>
  <si>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</si>
  <si>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</si>
  <si>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</si>
  <si>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</si>
  <si>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</si>
  <si>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</si>
  <si>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</si>
  <si>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</si>
  <si>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</si>
  <si>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</si>
  <si>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</si>
  <si>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</si>
  <si>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</si>
  <si>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</si>
  <si>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</si>
  <si>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</si>
  <si>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</si>
  <si>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</si>
  <si>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</si>
  <si>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</si>
  <si>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</si>
  <si>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</si>
  <si>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</si>
  <si>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</si>
  <si>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</si>
  <si>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</si>
  <si>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</si>
  <si>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</si>
  <si>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</si>
  <si>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</si>
  <si>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</si>
  <si>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</si>
  <si>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</si>
  <si>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</si>
  <si>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</si>
  <si>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</si>
  <si>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</si>
  <si>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</si>
  <si>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</si>
  <si>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</si>
  <si>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</si>
  <si>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</si>
  <si>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</si>
  <si>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</si>
  <si>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</si>
  <si>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</si>
  <si>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</si>
  <si>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</si>
  <si>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</si>
  <si>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</si>
  <si>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</si>
  <si>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</si>
  <si>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</si>
  <si>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</si>
  <si>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</si>
  <si>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</si>
  <si>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</si>
  <si>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</si>
  <si>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</si>
  <si>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</si>
  <si>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</si>
  <si>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</si>
  <si>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</si>
  <si>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</si>
  <si>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</si>
  <si>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</si>
  <si>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</si>
  <si>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</si>
  <si>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</si>
  <si>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</si>
  <si>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</si>
  <si>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</si>
  <si>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</si>
  <si>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</si>
  <si>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</si>
  <si>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</si>
  <si>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</si>
  <si>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</si>
  <si>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</si>
  <si>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</si>
  <si>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</si>
  <si>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</si>
  <si>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</si>
  <si>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</si>
  <si>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</si>
  <si>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</si>
  <si>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</si>
  <si>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</si>
  <si>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</si>
  <si>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</si>
  <si>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</si>
  <si>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</si>
  <si>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</si>
  <si>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</si>
  <si>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</si>
  <si>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</si>
  <si>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</si>
  <si>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</si>
  <si>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</si>
  <si>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</si>
  <si>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</si>
  <si>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</si>
  <si>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</si>
  <si>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</si>
  <si>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</si>
  <si>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</si>
  <si>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</si>
  <si>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</si>
  <si>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</si>
  <si>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</si>
  <si>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</si>
  <si>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</si>
  <si>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32304</t>
  </si>
  <si>
    <t>32343</t>
  </si>
  <si>
    <t>32386</t>
  </si>
  <si>
    <t>32401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</si>
  <si>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</si>
  <si>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</si>
  <si>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</si>
  <si>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</si>
  <si>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</si>
  <si>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</si>
  <si>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</si>
  <si>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</si>
  <si>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</si>
  <si>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</si>
  <si>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</si>
  <si>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</si>
  <si>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</si>
  <si>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</si>
  <si>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</si>
  <si>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</si>
  <si>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</si>
  <si>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</si>
  <si>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</si>
  <si>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</si>
  <si>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</si>
  <si>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</si>
  <si>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</si>
  <si>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</si>
  <si>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</si>
  <si>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</si>
  <si>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</si>
  <si>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</si>
  <si>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</si>
  <si>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</si>
  <si>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○</t>
  </si>
  <si>
    <t>32000</t>
  </si>
  <si>
    <t>合計</t>
  </si>
  <si>
    <t>島根県</t>
  </si>
  <si>
    <t>32000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</si>
</sst>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311</v>
      </c>
      <c r="B7" s="100" t="s">
        <v>309</v>
      </c>
      <c r="C7" s="99" t="s">
        <v>310</v>
      </c>
      <c r="D7" s="101">
        <f>SUM(D8:D28)</f>
        <v>732013</v>
      </c>
      <c r="E7" s="101">
        <f>SUM(E8:E28)</f>
        <v>196664</v>
      </c>
      <c r="F7" s="102">
        <f>IF(D7&gt;0,E7/D7*100,0)</f>
        <v>26.866189534885308</v>
      </c>
      <c r="G7" s="101">
        <f>SUM(G8:G28)</f>
        <v>190201</v>
      </c>
      <c r="H7" s="101">
        <f>SUM(H8:H28)</f>
        <v>6463</v>
      </c>
      <c r="I7" s="101">
        <f>SUM(I8:I28)</f>
        <v>535349</v>
      </c>
      <c r="J7" s="102">
        <f>IF($D7&gt;0,I7/$D7*100,0)</f>
        <v>73.13381046511469</v>
      </c>
      <c r="K7" s="101">
        <f>SUM(K8:K28)</f>
        <v>252546</v>
      </c>
      <c r="L7" s="102">
        <f>IF($D7&gt;0,K7/$D7*100,0)</f>
        <v>34.500206963537536</v>
      </c>
      <c r="M7" s="101">
        <f>SUM(M8:M28)</f>
        <v>4644</v>
      </c>
      <c r="N7" s="102">
        <f>IF($D7&gt;0,M7/$D7*100,0)</f>
        <v>0.6344149625758012</v>
      </c>
      <c r="O7" s="101">
        <f>SUM(O8:O28)</f>
        <v>278159</v>
      </c>
      <c r="P7" s="101">
        <f>SUM(P8:P28)</f>
        <v>187058</v>
      </c>
      <c r="Q7" s="102">
        <f>IF($D7&gt;0,O7/$D7*100,0)</f>
        <v>37.99918853900135</v>
      </c>
      <c r="R7" s="101">
        <f>SUM(R8:R28)</f>
        <v>5901</v>
      </c>
      <c r="S7" s="101">
        <f aca="true" t="shared" si="0" ref="S7:Z7">COUNTIF(S8:S28,"○")</f>
        <v>21</v>
      </c>
      <c r="T7" s="101">
        <f t="shared" si="0"/>
        <v>0</v>
      </c>
      <c r="U7" s="101">
        <f t="shared" si="0"/>
        <v>0</v>
      </c>
      <c r="V7" s="101">
        <f t="shared" si="0"/>
        <v>0</v>
      </c>
      <c r="W7" s="101">
        <f t="shared" si="0"/>
        <v>18</v>
      </c>
      <c r="X7" s="101">
        <f t="shared" si="0"/>
        <v>0</v>
      </c>
      <c r="Y7" s="101">
        <f t="shared" si="0"/>
        <v>1</v>
      </c>
      <c r="Z7" s="101">
        <f t="shared" si="0"/>
        <v>2</v>
      </c>
    </row>
    <row r="8" spans="1:58" ht="12" customHeight="1">
      <c r="A8" s="103" t="s">
        <v>101</v>
      </c>
      <c r="B8" s="104" t="s">
        <v>266</v>
      </c>
      <c r="C8" s="103" t="s">
        <v>287</v>
      </c>
      <c r="D8" s="101">
        <f>+SUM(E8,+I8)</f>
        <v>192613</v>
      </c>
      <c r="E8" s="101">
        <f>+SUM(G8,+H8)</f>
        <v>20167</v>
      </c>
      <c r="F8" s="102">
        <f>IF(D8&gt;0,E8/D8*100,0)</f>
        <v>10.470217482724427</v>
      </c>
      <c r="G8" s="101">
        <v>19358</v>
      </c>
      <c r="H8" s="101">
        <v>809</v>
      </c>
      <c r="I8" s="101">
        <f>+SUM(K8,+M8,+O8)</f>
        <v>172446</v>
      </c>
      <c r="J8" s="102">
        <f>IF($D8&gt;0,I8/$D8*100,0)</f>
        <v>89.52978251727556</v>
      </c>
      <c r="K8" s="101">
        <v>131584</v>
      </c>
      <c r="L8" s="102">
        <f>IF($D8&gt;0,K8/$D8*100,0)</f>
        <v>68.31522275235835</v>
      </c>
      <c r="M8" s="101">
        <v>1677</v>
      </c>
      <c r="N8" s="102">
        <f>IF($D8&gt;0,M8/$D8*100,0)</f>
        <v>0.870657743765997</v>
      </c>
      <c r="O8" s="101">
        <v>39185</v>
      </c>
      <c r="P8" s="101">
        <v>33063</v>
      </c>
      <c r="Q8" s="102">
        <f>IF($D8&gt;0,O8/$D8*100,0)</f>
        <v>20.34390202115122</v>
      </c>
      <c r="R8" s="101">
        <v>1168</v>
      </c>
      <c r="S8" s="101" t="s">
        <v>308</v>
      </c>
      <c r="T8" s="101"/>
      <c r="U8" s="101"/>
      <c r="V8" s="101"/>
      <c r="W8" s="105" t="s">
        <v>308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101</v>
      </c>
      <c r="B9" s="104" t="s">
        <v>267</v>
      </c>
      <c r="C9" s="103" t="s">
        <v>288</v>
      </c>
      <c r="D9" s="101">
        <f aca="true" t="shared" si="1" ref="D9:D28">+SUM(E9,+I9)</f>
        <v>60503</v>
      </c>
      <c r="E9" s="101">
        <f aca="true" t="shared" si="2" ref="E9:E28">+SUM(G9,+H9)</f>
        <v>21041</v>
      </c>
      <c r="F9" s="102">
        <f aca="true" t="shared" si="3" ref="F9:F28">IF(D9&gt;0,E9/D9*100,0)</f>
        <v>34.77678792787135</v>
      </c>
      <c r="G9" s="101">
        <v>19589</v>
      </c>
      <c r="H9" s="101">
        <v>1452</v>
      </c>
      <c r="I9" s="101">
        <f aca="true" t="shared" si="4" ref="I9:I28">+SUM(K9,+M9,+O9)</f>
        <v>39462</v>
      </c>
      <c r="J9" s="102">
        <f aca="true" t="shared" si="5" ref="J9:J28">IF($D9&gt;0,I9/$D9*100,0)</f>
        <v>65.22321207212866</v>
      </c>
      <c r="K9" s="101">
        <v>3634</v>
      </c>
      <c r="L9" s="102">
        <f aca="true" t="shared" si="6" ref="L9:L28">IF($D9&gt;0,K9/$D9*100,0)</f>
        <v>6.006313736508933</v>
      </c>
      <c r="M9" s="101">
        <v>1791</v>
      </c>
      <c r="N9" s="102">
        <f aca="true" t="shared" si="7" ref="N9:N28">IF($D9&gt;0,M9/$D9*100,0)</f>
        <v>2.960183792539213</v>
      </c>
      <c r="O9" s="101">
        <v>34037</v>
      </c>
      <c r="P9" s="101">
        <v>13271</v>
      </c>
      <c r="Q9" s="102">
        <f aca="true" t="shared" si="8" ref="Q9:Q28">IF($D9&gt;0,O9/$D9*100,0)</f>
        <v>56.25671454308051</v>
      </c>
      <c r="R9" s="101">
        <v>664</v>
      </c>
      <c r="S9" s="101" t="s">
        <v>308</v>
      </c>
      <c r="T9" s="101"/>
      <c r="U9" s="101"/>
      <c r="V9" s="101"/>
      <c r="W9" s="105" t="s">
        <v>308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101</v>
      </c>
      <c r="B10" s="104" t="s">
        <v>268</v>
      </c>
      <c r="C10" s="103" t="s">
        <v>289</v>
      </c>
      <c r="D10" s="101">
        <f t="shared" si="1"/>
        <v>146348</v>
      </c>
      <c r="E10" s="101">
        <f t="shared" si="2"/>
        <v>38508</v>
      </c>
      <c r="F10" s="102">
        <f t="shared" si="3"/>
        <v>26.312624702763276</v>
      </c>
      <c r="G10" s="101">
        <v>37773</v>
      </c>
      <c r="H10" s="101">
        <v>735</v>
      </c>
      <c r="I10" s="101">
        <f t="shared" si="4"/>
        <v>107840</v>
      </c>
      <c r="J10" s="102">
        <f t="shared" si="5"/>
        <v>73.68737529723673</v>
      </c>
      <c r="K10" s="101">
        <v>48761</v>
      </c>
      <c r="L10" s="102">
        <f t="shared" si="6"/>
        <v>33.31852843906306</v>
      </c>
      <c r="M10" s="101">
        <v>219</v>
      </c>
      <c r="N10" s="102">
        <f t="shared" si="7"/>
        <v>0.14964331593188837</v>
      </c>
      <c r="O10" s="101">
        <v>58860</v>
      </c>
      <c r="P10" s="101">
        <v>41450</v>
      </c>
      <c r="Q10" s="102">
        <f t="shared" si="8"/>
        <v>40.219203542241786</v>
      </c>
      <c r="R10" s="101">
        <v>1683</v>
      </c>
      <c r="S10" s="101" t="s">
        <v>308</v>
      </c>
      <c r="T10" s="101"/>
      <c r="U10" s="101"/>
      <c r="V10" s="101"/>
      <c r="W10" s="105" t="s">
        <v>308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101</v>
      </c>
      <c r="B11" s="104" t="s">
        <v>269</v>
      </c>
      <c r="C11" s="103" t="s">
        <v>290</v>
      </c>
      <c r="D11" s="101">
        <f t="shared" si="1"/>
        <v>51718</v>
      </c>
      <c r="E11" s="101">
        <f t="shared" si="2"/>
        <v>22515</v>
      </c>
      <c r="F11" s="102">
        <f t="shared" si="3"/>
        <v>43.53416605437179</v>
      </c>
      <c r="G11" s="101">
        <v>22465</v>
      </c>
      <c r="H11" s="101">
        <v>50</v>
      </c>
      <c r="I11" s="101">
        <f t="shared" si="4"/>
        <v>29203</v>
      </c>
      <c r="J11" s="102">
        <f t="shared" si="5"/>
        <v>56.46583394562822</v>
      </c>
      <c r="K11" s="101">
        <v>0</v>
      </c>
      <c r="L11" s="102">
        <f t="shared" si="6"/>
        <v>0</v>
      </c>
      <c r="M11" s="101">
        <v>518</v>
      </c>
      <c r="N11" s="102">
        <f t="shared" si="7"/>
        <v>1.0015855214818825</v>
      </c>
      <c r="O11" s="101">
        <v>28685</v>
      </c>
      <c r="P11" s="101">
        <v>12553</v>
      </c>
      <c r="Q11" s="102">
        <f t="shared" si="8"/>
        <v>55.464248424146334</v>
      </c>
      <c r="R11" s="101">
        <v>304</v>
      </c>
      <c r="S11" s="101" t="s">
        <v>308</v>
      </c>
      <c r="T11" s="101"/>
      <c r="U11" s="101"/>
      <c r="V11" s="101"/>
      <c r="W11" s="105"/>
      <c r="X11" s="105"/>
      <c r="Y11" s="105"/>
      <c r="Z11" s="105" t="s">
        <v>308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101</v>
      </c>
      <c r="B12" s="104" t="s">
        <v>270</v>
      </c>
      <c r="C12" s="103" t="s">
        <v>291</v>
      </c>
      <c r="D12" s="101">
        <f t="shared" si="1"/>
        <v>40416</v>
      </c>
      <c r="E12" s="101">
        <f t="shared" si="2"/>
        <v>25698</v>
      </c>
      <c r="F12" s="102">
        <f t="shared" si="3"/>
        <v>63.583729216152015</v>
      </c>
      <c r="G12" s="101">
        <v>25368</v>
      </c>
      <c r="H12" s="101">
        <v>330</v>
      </c>
      <c r="I12" s="101">
        <f t="shared" si="4"/>
        <v>14718</v>
      </c>
      <c r="J12" s="102">
        <f t="shared" si="5"/>
        <v>36.416270783847985</v>
      </c>
      <c r="K12" s="101">
        <v>2935</v>
      </c>
      <c r="L12" s="102">
        <f t="shared" si="6"/>
        <v>7.261975455265242</v>
      </c>
      <c r="M12" s="101">
        <v>0</v>
      </c>
      <c r="N12" s="102">
        <f t="shared" si="7"/>
        <v>0</v>
      </c>
      <c r="O12" s="101">
        <v>11783</v>
      </c>
      <c r="P12" s="101">
        <v>6284</v>
      </c>
      <c r="Q12" s="102">
        <f t="shared" si="8"/>
        <v>29.15429532858274</v>
      </c>
      <c r="R12" s="101">
        <v>302</v>
      </c>
      <c r="S12" s="101" t="s">
        <v>308</v>
      </c>
      <c r="T12" s="101"/>
      <c r="U12" s="101"/>
      <c r="V12" s="101"/>
      <c r="W12" s="105"/>
      <c r="X12" s="105"/>
      <c r="Y12" s="105" t="s">
        <v>308</v>
      </c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101</v>
      </c>
      <c r="B13" s="104" t="s">
        <v>271</v>
      </c>
      <c r="C13" s="103" t="s">
        <v>292</v>
      </c>
      <c r="D13" s="101">
        <f t="shared" si="1"/>
        <v>43573</v>
      </c>
      <c r="E13" s="101">
        <f t="shared" si="2"/>
        <v>6452</v>
      </c>
      <c r="F13" s="102">
        <f t="shared" si="3"/>
        <v>14.807334817432812</v>
      </c>
      <c r="G13" s="101">
        <v>6452</v>
      </c>
      <c r="H13" s="101">
        <v>0</v>
      </c>
      <c r="I13" s="101">
        <f t="shared" si="4"/>
        <v>37121</v>
      </c>
      <c r="J13" s="102">
        <f t="shared" si="5"/>
        <v>85.19266518256718</v>
      </c>
      <c r="K13" s="101">
        <v>18990</v>
      </c>
      <c r="L13" s="102">
        <f t="shared" si="6"/>
        <v>43.58203474628784</v>
      </c>
      <c r="M13" s="101">
        <v>0</v>
      </c>
      <c r="N13" s="102">
        <f t="shared" si="7"/>
        <v>0</v>
      </c>
      <c r="O13" s="101">
        <v>18131</v>
      </c>
      <c r="P13" s="101">
        <v>14024</v>
      </c>
      <c r="Q13" s="102">
        <f t="shared" si="8"/>
        <v>41.61063043627935</v>
      </c>
      <c r="R13" s="101">
        <v>156</v>
      </c>
      <c r="S13" s="101" t="s">
        <v>308</v>
      </c>
      <c r="T13" s="101"/>
      <c r="U13" s="101"/>
      <c r="V13" s="101"/>
      <c r="W13" s="105" t="s">
        <v>308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101</v>
      </c>
      <c r="B14" s="104" t="s">
        <v>272</v>
      </c>
      <c r="C14" s="103" t="s">
        <v>293</v>
      </c>
      <c r="D14" s="101">
        <f t="shared" si="1"/>
        <v>27213</v>
      </c>
      <c r="E14" s="101">
        <f t="shared" si="2"/>
        <v>9973</v>
      </c>
      <c r="F14" s="102">
        <f t="shared" si="3"/>
        <v>36.647925623782754</v>
      </c>
      <c r="G14" s="101">
        <v>9660</v>
      </c>
      <c r="H14" s="101">
        <v>313</v>
      </c>
      <c r="I14" s="101">
        <f t="shared" si="4"/>
        <v>17240</v>
      </c>
      <c r="J14" s="102">
        <f t="shared" si="5"/>
        <v>63.352074376217246</v>
      </c>
      <c r="K14" s="101">
        <v>2652</v>
      </c>
      <c r="L14" s="102">
        <f t="shared" si="6"/>
        <v>9.745342299636203</v>
      </c>
      <c r="M14" s="101">
        <v>0</v>
      </c>
      <c r="N14" s="102">
        <f t="shared" si="7"/>
        <v>0</v>
      </c>
      <c r="O14" s="101">
        <v>14588</v>
      </c>
      <c r="P14" s="101">
        <v>8112</v>
      </c>
      <c r="Q14" s="102">
        <f t="shared" si="8"/>
        <v>53.60673207658104</v>
      </c>
      <c r="R14" s="101">
        <v>294</v>
      </c>
      <c r="S14" s="101" t="s">
        <v>308</v>
      </c>
      <c r="T14" s="101"/>
      <c r="U14" s="101"/>
      <c r="V14" s="101"/>
      <c r="W14" s="105" t="s">
        <v>308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101</v>
      </c>
      <c r="B15" s="104" t="s">
        <v>273</v>
      </c>
      <c r="C15" s="103" t="s">
        <v>294</v>
      </c>
      <c r="D15" s="101">
        <f t="shared" si="1"/>
        <v>44303</v>
      </c>
      <c r="E15" s="101">
        <f t="shared" si="2"/>
        <v>12611</v>
      </c>
      <c r="F15" s="102">
        <f t="shared" si="3"/>
        <v>28.465340947565625</v>
      </c>
      <c r="G15" s="101">
        <v>12611</v>
      </c>
      <c r="H15" s="101">
        <v>0</v>
      </c>
      <c r="I15" s="101">
        <f t="shared" si="4"/>
        <v>31692</v>
      </c>
      <c r="J15" s="102">
        <f t="shared" si="5"/>
        <v>71.53465905243436</v>
      </c>
      <c r="K15" s="101">
        <v>10938</v>
      </c>
      <c r="L15" s="102">
        <f t="shared" si="6"/>
        <v>24.689072974742114</v>
      </c>
      <c r="M15" s="101">
        <v>327</v>
      </c>
      <c r="N15" s="102">
        <f t="shared" si="7"/>
        <v>0.7380990000677154</v>
      </c>
      <c r="O15" s="101">
        <v>20427</v>
      </c>
      <c r="P15" s="101">
        <v>18546</v>
      </c>
      <c r="Q15" s="102">
        <f t="shared" si="8"/>
        <v>46.10748707762454</v>
      </c>
      <c r="R15" s="101">
        <v>281</v>
      </c>
      <c r="S15" s="101" t="s">
        <v>308</v>
      </c>
      <c r="T15" s="101"/>
      <c r="U15" s="101"/>
      <c r="V15" s="101"/>
      <c r="W15" s="105" t="s">
        <v>308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101</v>
      </c>
      <c r="B16" s="104" t="s">
        <v>274</v>
      </c>
      <c r="C16" s="103" t="s">
        <v>295</v>
      </c>
      <c r="D16" s="101">
        <f t="shared" si="1"/>
        <v>14493</v>
      </c>
      <c r="E16" s="101">
        <f t="shared" si="2"/>
        <v>685</v>
      </c>
      <c r="F16" s="102">
        <f t="shared" si="3"/>
        <v>4.726419650865935</v>
      </c>
      <c r="G16" s="101">
        <v>685</v>
      </c>
      <c r="H16" s="101">
        <v>0</v>
      </c>
      <c r="I16" s="101">
        <f t="shared" si="4"/>
        <v>13808</v>
      </c>
      <c r="J16" s="102">
        <f t="shared" si="5"/>
        <v>95.27358034913406</v>
      </c>
      <c r="K16" s="101">
        <v>11151</v>
      </c>
      <c r="L16" s="102">
        <f t="shared" si="6"/>
        <v>76.94059200993583</v>
      </c>
      <c r="M16" s="101">
        <v>0</v>
      </c>
      <c r="N16" s="102">
        <f t="shared" si="7"/>
        <v>0</v>
      </c>
      <c r="O16" s="101">
        <v>2657</v>
      </c>
      <c r="P16" s="101">
        <v>1817</v>
      </c>
      <c r="Q16" s="102">
        <f t="shared" si="8"/>
        <v>18.332988339198234</v>
      </c>
      <c r="R16" s="101">
        <v>73</v>
      </c>
      <c r="S16" s="101" t="s">
        <v>308</v>
      </c>
      <c r="T16" s="101"/>
      <c r="U16" s="101"/>
      <c r="V16" s="101"/>
      <c r="W16" s="105" t="s">
        <v>308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101</v>
      </c>
      <c r="B17" s="104" t="s">
        <v>275</v>
      </c>
      <c r="C17" s="103" t="s">
        <v>296</v>
      </c>
      <c r="D17" s="101">
        <f t="shared" si="1"/>
        <v>15523</v>
      </c>
      <c r="E17" s="101">
        <f t="shared" si="2"/>
        <v>5725</v>
      </c>
      <c r="F17" s="102">
        <f t="shared" si="3"/>
        <v>36.88075758551827</v>
      </c>
      <c r="G17" s="101">
        <v>5600</v>
      </c>
      <c r="H17" s="101">
        <v>125</v>
      </c>
      <c r="I17" s="101">
        <f t="shared" si="4"/>
        <v>9798</v>
      </c>
      <c r="J17" s="102">
        <f t="shared" si="5"/>
        <v>63.11924241448173</v>
      </c>
      <c r="K17" s="101">
        <v>2359</v>
      </c>
      <c r="L17" s="102">
        <f t="shared" si="6"/>
        <v>15.196804741351544</v>
      </c>
      <c r="M17" s="101">
        <v>0</v>
      </c>
      <c r="N17" s="102">
        <f t="shared" si="7"/>
        <v>0</v>
      </c>
      <c r="O17" s="101">
        <v>7439</v>
      </c>
      <c r="P17" s="101">
        <v>3860</v>
      </c>
      <c r="Q17" s="102">
        <f t="shared" si="8"/>
        <v>47.92243767313019</v>
      </c>
      <c r="R17" s="101">
        <v>161</v>
      </c>
      <c r="S17" s="101" t="s">
        <v>308</v>
      </c>
      <c r="T17" s="101"/>
      <c r="U17" s="101"/>
      <c r="V17" s="101"/>
      <c r="W17" s="105" t="s">
        <v>308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101</v>
      </c>
      <c r="B18" s="104" t="s">
        <v>276</v>
      </c>
      <c r="C18" s="103" t="s">
        <v>297</v>
      </c>
      <c r="D18" s="101">
        <f t="shared" si="1"/>
        <v>5800</v>
      </c>
      <c r="E18" s="101">
        <f t="shared" si="2"/>
        <v>2390</v>
      </c>
      <c r="F18" s="102">
        <f t="shared" si="3"/>
        <v>41.206896551724135</v>
      </c>
      <c r="G18" s="101">
        <v>2340</v>
      </c>
      <c r="H18" s="101">
        <v>50</v>
      </c>
      <c r="I18" s="101">
        <f t="shared" si="4"/>
        <v>3410</v>
      </c>
      <c r="J18" s="102">
        <f t="shared" si="5"/>
        <v>58.793103448275865</v>
      </c>
      <c r="K18" s="101">
        <v>1705</v>
      </c>
      <c r="L18" s="102">
        <f t="shared" si="6"/>
        <v>29.396551724137932</v>
      </c>
      <c r="M18" s="101">
        <v>0</v>
      </c>
      <c r="N18" s="102">
        <f t="shared" si="7"/>
        <v>0</v>
      </c>
      <c r="O18" s="101">
        <v>1705</v>
      </c>
      <c r="P18" s="101">
        <v>1458</v>
      </c>
      <c r="Q18" s="102">
        <f t="shared" si="8"/>
        <v>29.396551724137932</v>
      </c>
      <c r="R18" s="101">
        <v>38</v>
      </c>
      <c r="S18" s="101" t="s">
        <v>308</v>
      </c>
      <c r="T18" s="101"/>
      <c r="U18" s="101"/>
      <c r="V18" s="101"/>
      <c r="W18" s="105" t="s">
        <v>308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101</v>
      </c>
      <c r="B19" s="104" t="s">
        <v>277</v>
      </c>
      <c r="C19" s="103" t="s">
        <v>298</v>
      </c>
      <c r="D19" s="101">
        <f t="shared" si="1"/>
        <v>28053</v>
      </c>
      <c r="E19" s="101">
        <f t="shared" si="2"/>
        <v>6723</v>
      </c>
      <c r="F19" s="102">
        <f t="shared" si="3"/>
        <v>23.965351299326276</v>
      </c>
      <c r="G19" s="101">
        <v>6723</v>
      </c>
      <c r="H19" s="101">
        <v>0</v>
      </c>
      <c r="I19" s="101">
        <f t="shared" si="4"/>
        <v>21330</v>
      </c>
      <c r="J19" s="102">
        <f t="shared" si="5"/>
        <v>76.03464870067373</v>
      </c>
      <c r="K19" s="101">
        <v>10435</v>
      </c>
      <c r="L19" s="102">
        <f t="shared" si="6"/>
        <v>37.19744768830428</v>
      </c>
      <c r="M19" s="101">
        <v>0</v>
      </c>
      <c r="N19" s="102">
        <f t="shared" si="7"/>
        <v>0</v>
      </c>
      <c r="O19" s="101">
        <v>10895</v>
      </c>
      <c r="P19" s="101">
        <v>9736</v>
      </c>
      <c r="Q19" s="102">
        <f t="shared" si="8"/>
        <v>38.83720101236944</v>
      </c>
      <c r="R19" s="101">
        <v>472</v>
      </c>
      <c r="S19" s="101" t="s">
        <v>308</v>
      </c>
      <c r="T19" s="101"/>
      <c r="U19" s="101"/>
      <c r="V19" s="101"/>
      <c r="W19" s="105" t="s">
        <v>308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101</v>
      </c>
      <c r="B20" s="104" t="s">
        <v>278</v>
      </c>
      <c r="C20" s="103" t="s">
        <v>299</v>
      </c>
      <c r="D20" s="101">
        <f t="shared" si="1"/>
        <v>4020</v>
      </c>
      <c r="E20" s="101">
        <f t="shared" si="2"/>
        <v>1651</v>
      </c>
      <c r="F20" s="102">
        <f t="shared" si="3"/>
        <v>41.069651741293534</v>
      </c>
      <c r="G20" s="101">
        <v>1651</v>
      </c>
      <c r="H20" s="101">
        <v>0</v>
      </c>
      <c r="I20" s="101">
        <f t="shared" si="4"/>
        <v>2369</v>
      </c>
      <c r="J20" s="102">
        <f t="shared" si="5"/>
        <v>58.930348258706466</v>
      </c>
      <c r="K20" s="101">
        <v>0</v>
      </c>
      <c r="L20" s="102">
        <f t="shared" si="6"/>
        <v>0</v>
      </c>
      <c r="M20" s="101">
        <v>0</v>
      </c>
      <c r="N20" s="102">
        <f t="shared" si="7"/>
        <v>0</v>
      </c>
      <c r="O20" s="101">
        <v>2369</v>
      </c>
      <c r="P20" s="101">
        <v>1566</v>
      </c>
      <c r="Q20" s="102">
        <f t="shared" si="8"/>
        <v>58.930348258706466</v>
      </c>
      <c r="R20" s="101">
        <v>16</v>
      </c>
      <c r="S20" s="101" t="s">
        <v>308</v>
      </c>
      <c r="T20" s="101"/>
      <c r="U20" s="101"/>
      <c r="V20" s="101"/>
      <c r="W20" s="105" t="s">
        <v>308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101</v>
      </c>
      <c r="B21" s="104" t="s">
        <v>279</v>
      </c>
      <c r="C21" s="103" t="s">
        <v>300</v>
      </c>
      <c r="D21" s="101">
        <f t="shared" si="1"/>
        <v>5683</v>
      </c>
      <c r="E21" s="101">
        <f t="shared" si="2"/>
        <v>1889</v>
      </c>
      <c r="F21" s="102">
        <f t="shared" si="3"/>
        <v>33.23948618687313</v>
      </c>
      <c r="G21" s="101">
        <v>1889</v>
      </c>
      <c r="H21" s="101">
        <v>0</v>
      </c>
      <c r="I21" s="101">
        <f t="shared" si="4"/>
        <v>3794</v>
      </c>
      <c r="J21" s="102">
        <f t="shared" si="5"/>
        <v>66.76051381312686</v>
      </c>
      <c r="K21" s="101">
        <v>777</v>
      </c>
      <c r="L21" s="102">
        <f t="shared" si="6"/>
        <v>13.672356149920816</v>
      </c>
      <c r="M21" s="101">
        <v>0</v>
      </c>
      <c r="N21" s="102">
        <f t="shared" si="7"/>
        <v>0</v>
      </c>
      <c r="O21" s="101">
        <v>3017</v>
      </c>
      <c r="P21" s="101">
        <v>2637</v>
      </c>
      <c r="Q21" s="102">
        <f t="shared" si="8"/>
        <v>53.08815766320605</v>
      </c>
      <c r="R21" s="101">
        <v>31</v>
      </c>
      <c r="S21" s="101" t="s">
        <v>308</v>
      </c>
      <c r="T21" s="101"/>
      <c r="U21" s="101"/>
      <c r="V21" s="101"/>
      <c r="W21" s="105" t="s">
        <v>308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101</v>
      </c>
      <c r="B22" s="104" t="s">
        <v>280</v>
      </c>
      <c r="C22" s="103" t="s">
        <v>301</v>
      </c>
      <c r="D22" s="101">
        <f t="shared" si="1"/>
        <v>12578</v>
      </c>
      <c r="E22" s="101">
        <f t="shared" si="2"/>
        <v>2733</v>
      </c>
      <c r="F22" s="102">
        <f t="shared" si="3"/>
        <v>21.728414692319927</v>
      </c>
      <c r="G22" s="101">
        <v>2733</v>
      </c>
      <c r="H22" s="101">
        <v>0</v>
      </c>
      <c r="I22" s="101">
        <f t="shared" si="4"/>
        <v>9845</v>
      </c>
      <c r="J22" s="102">
        <f t="shared" si="5"/>
        <v>78.27158530768008</v>
      </c>
      <c r="K22" s="101">
        <v>2373</v>
      </c>
      <c r="L22" s="102">
        <f t="shared" si="6"/>
        <v>18.866274447447925</v>
      </c>
      <c r="M22" s="101">
        <v>0</v>
      </c>
      <c r="N22" s="102">
        <f t="shared" si="7"/>
        <v>0</v>
      </c>
      <c r="O22" s="101">
        <v>7472</v>
      </c>
      <c r="P22" s="101">
        <v>7472</v>
      </c>
      <c r="Q22" s="102">
        <f t="shared" si="8"/>
        <v>59.40531086023215</v>
      </c>
      <c r="R22" s="101">
        <v>84</v>
      </c>
      <c r="S22" s="101" t="s">
        <v>308</v>
      </c>
      <c r="T22" s="101"/>
      <c r="U22" s="101"/>
      <c r="V22" s="101"/>
      <c r="W22" s="105" t="s">
        <v>308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101</v>
      </c>
      <c r="B23" s="104" t="s">
        <v>281</v>
      </c>
      <c r="C23" s="103" t="s">
        <v>302</v>
      </c>
      <c r="D23" s="101">
        <f t="shared" si="1"/>
        <v>9109</v>
      </c>
      <c r="E23" s="101">
        <f t="shared" si="2"/>
        <v>3577</v>
      </c>
      <c r="F23" s="102">
        <f t="shared" si="3"/>
        <v>39.2688549785926</v>
      </c>
      <c r="G23" s="101">
        <v>2525</v>
      </c>
      <c r="H23" s="101">
        <v>1052</v>
      </c>
      <c r="I23" s="101">
        <f t="shared" si="4"/>
        <v>5532</v>
      </c>
      <c r="J23" s="102">
        <f t="shared" si="5"/>
        <v>60.73114502140739</v>
      </c>
      <c r="K23" s="101">
        <v>1784</v>
      </c>
      <c r="L23" s="102">
        <f t="shared" si="6"/>
        <v>19.585025798660666</v>
      </c>
      <c r="M23" s="101">
        <v>0</v>
      </c>
      <c r="N23" s="102">
        <f t="shared" si="7"/>
        <v>0</v>
      </c>
      <c r="O23" s="101">
        <v>3748</v>
      </c>
      <c r="P23" s="101">
        <v>1933</v>
      </c>
      <c r="Q23" s="102">
        <f t="shared" si="8"/>
        <v>41.146119222746734</v>
      </c>
      <c r="R23" s="101">
        <v>56</v>
      </c>
      <c r="S23" s="101" t="s">
        <v>308</v>
      </c>
      <c r="T23" s="101"/>
      <c r="U23" s="101"/>
      <c r="V23" s="101"/>
      <c r="W23" s="105" t="s">
        <v>308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101</v>
      </c>
      <c r="B24" s="104" t="s">
        <v>282</v>
      </c>
      <c r="C24" s="103" t="s">
        <v>303</v>
      </c>
      <c r="D24" s="101">
        <f t="shared" si="1"/>
        <v>7184</v>
      </c>
      <c r="E24" s="101">
        <f t="shared" si="2"/>
        <v>3372</v>
      </c>
      <c r="F24" s="102">
        <f t="shared" si="3"/>
        <v>46.937639198218264</v>
      </c>
      <c r="G24" s="101">
        <v>3034</v>
      </c>
      <c r="H24" s="101">
        <v>338</v>
      </c>
      <c r="I24" s="101">
        <f t="shared" si="4"/>
        <v>3812</v>
      </c>
      <c r="J24" s="102">
        <f t="shared" si="5"/>
        <v>53.062360801781736</v>
      </c>
      <c r="K24" s="101">
        <v>1357</v>
      </c>
      <c r="L24" s="102">
        <f t="shared" si="6"/>
        <v>18.889198218262806</v>
      </c>
      <c r="M24" s="101">
        <v>0</v>
      </c>
      <c r="N24" s="102">
        <f t="shared" si="7"/>
        <v>0</v>
      </c>
      <c r="O24" s="101">
        <v>2455</v>
      </c>
      <c r="P24" s="101">
        <v>1640</v>
      </c>
      <c r="Q24" s="102">
        <f t="shared" si="8"/>
        <v>34.17316258351893</v>
      </c>
      <c r="R24" s="101">
        <v>53</v>
      </c>
      <c r="S24" s="101" t="s">
        <v>308</v>
      </c>
      <c r="T24" s="101"/>
      <c r="U24" s="101"/>
      <c r="V24" s="101"/>
      <c r="W24" s="105" t="s">
        <v>308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101</v>
      </c>
      <c r="B25" s="104" t="s">
        <v>283</v>
      </c>
      <c r="C25" s="103" t="s">
        <v>304</v>
      </c>
      <c r="D25" s="101">
        <f t="shared" si="1"/>
        <v>2449</v>
      </c>
      <c r="E25" s="101">
        <f t="shared" si="2"/>
        <v>400</v>
      </c>
      <c r="F25" s="102">
        <f t="shared" si="3"/>
        <v>16.33319722335647</v>
      </c>
      <c r="G25" s="101">
        <v>400</v>
      </c>
      <c r="H25" s="101">
        <v>0</v>
      </c>
      <c r="I25" s="101">
        <f t="shared" si="4"/>
        <v>2049</v>
      </c>
      <c r="J25" s="102">
        <f t="shared" si="5"/>
        <v>83.66680277664352</v>
      </c>
      <c r="K25" s="101">
        <v>750</v>
      </c>
      <c r="L25" s="102">
        <f t="shared" si="6"/>
        <v>30.624744793793386</v>
      </c>
      <c r="M25" s="101">
        <v>0</v>
      </c>
      <c r="N25" s="102">
        <f t="shared" si="7"/>
        <v>0</v>
      </c>
      <c r="O25" s="101">
        <v>1299</v>
      </c>
      <c r="P25" s="101">
        <v>820</v>
      </c>
      <c r="Q25" s="102">
        <f t="shared" si="8"/>
        <v>53.042057982850146</v>
      </c>
      <c r="R25" s="101">
        <v>5</v>
      </c>
      <c r="S25" s="101" t="s">
        <v>308</v>
      </c>
      <c r="T25" s="101"/>
      <c r="U25" s="101"/>
      <c r="V25" s="101"/>
      <c r="W25" s="105" t="s">
        <v>308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101</v>
      </c>
      <c r="B26" s="104" t="s">
        <v>284</v>
      </c>
      <c r="C26" s="103" t="s">
        <v>305</v>
      </c>
      <c r="D26" s="101">
        <f t="shared" si="1"/>
        <v>3390</v>
      </c>
      <c r="E26" s="101">
        <f t="shared" si="2"/>
        <v>795</v>
      </c>
      <c r="F26" s="102">
        <f t="shared" si="3"/>
        <v>23.451327433628318</v>
      </c>
      <c r="G26" s="101">
        <v>785</v>
      </c>
      <c r="H26" s="101">
        <v>10</v>
      </c>
      <c r="I26" s="101">
        <f t="shared" si="4"/>
        <v>2595</v>
      </c>
      <c r="J26" s="102">
        <f t="shared" si="5"/>
        <v>76.54867256637168</v>
      </c>
      <c r="K26" s="101">
        <v>162</v>
      </c>
      <c r="L26" s="102">
        <f t="shared" si="6"/>
        <v>4.778761061946903</v>
      </c>
      <c r="M26" s="101">
        <v>0</v>
      </c>
      <c r="N26" s="102">
        <f t="shared" si="7"/>
        <v>0</v>
      </c>
      <c r="O26" s="101">
        <v>2433</v>
      </c>
      <c r="P26" s="101">
        <v>1345</v>
      </c>
      <c r="Q26" s="102">
        <f t="shared" si="8"/>
        <v>71.76991150442478</v>
      </c>
      <c r="R26" s="101">
        <v>5</v>
      </c>
      <c r="S26" s="101" t="s">
        <v>308</v>
      </c>
      <c r="T26" s="101"/>
      <c r="U26" s="101"/>
      <c r="V26" s="101"/>
      <c r="W26" s="105" t="s">
        <v>308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101</v>
      </c>
      <c r="B27" s="104" t="s">
        <v>285</v>
      </c>
      <c r="C27" s="103" t="s">
        <v>306</v>
      </c>
      <c r="D27" s="101">
        <f t="shared" si="1"/>
        <v>677</v>
      </c>
      <c r="E27" s="101">
        <f t="shared" si="2"/>
        <v>15</v>
      </c>
      <c r="F27" s="102">
        <f t="shared" si="3"/>
        <v>2.2156573116691285</v>
      </c>
      <c r="G27" s="101">
        <v>15</v>
      </c>
      <c r="H27" s="101">
        <v>0</v>
      </c>
      <c r="I27" s="101">
        <f t="shared" si="4"/>
        <v>662</v>
      </c>
      <c r="J27" s="102">
        <f t="shared" si="5"/>
        <v>97.78434268833087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662</v>
      </c>
      <c r="P27" s="101">
        <v>662</v>
      </c>
      <c r="Q27" s="102">
        <f t="shared" si="8"/>
        <v>97.78434268833087</v>
      </c>
      <c r="R27" s="101">
        <v>1</v>
      </c>
      <c r="S27" s="101" t="s">
        <v>308</v>
      </c>
      <c r="T27" s="101"/>
      <c r="U27" s="101"/>
      <c r="V27" s="101"/>
      <c r="W27" s="105" t="s">
        <v>308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101</v>
      </c>
      <c r="B28" s="104" t="s">
        <v>286</v>
      </c>
      <c r="C28" s="103" t="s">
        <v>307</v>
      </c>
      <c r="D28" s="101">
        <f t="shared" si="1"/>
        <v>16367</v>
      </c>
      <c r="E28" s="101">
        <f t="shared" si="2"/>
        <v>9744</v>
      </c>
      <c r="F28" s="102">
        <f t="shared" si="3"/>
        <v>59.53442903403189</v>
      </c>
      <c r="G28" s="101">
        <v>8545</v>
      </c>
      <c r="H28" s="101">
        <v>1199</v>
      </c>
      <c r="I28" s="101">
        <f t="shared" si="4"/>
        <v>6623</v>
      </c>
      <c r="J28" s="102">
        <f t="shared" si="5"/>
        <v>40.465570965968105</v>
      </c>
      <c r="K28" s="101">
        <v>199</v>
      </c>
      <c r="L28" s="102">
        <f t="shared" si="6"/>
        <v>1.2158611840899372</v>
      </c>
      <c r="M28" s="101">
        <v>112</v>
      </c>
      <c r="N28" s="102">
        <f t="shared" si="7"/>
        <v>0.6843037820003667</v>
      </c>
      <c r="O28" s="101">
        <v>6312</v>
      </c>
      <c r="P28" s="101">
        <v>4809</v>
      </c>
      <c r="Q28" s="102">
        <f t="shared" si="8"/>
        <v>38.565405999877804</v>
      </c>
      <c r="R28" s="101">
        <v>54</v>
      </c>
      <c r="S28" s="101" t="s">
        <v>308</v>
      </c>
      <c r="T28" s="101"/>
      <c r="U28" s="101"/>
      <c r="V28" s="101"/>
      <c r="W28" s="105"/>
      <c r="X28" s="105"/>
      <c r="Y28" s="105"/>
      <c r="Z28" s="105" t="s">
        <v>308</v>
      </c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311</v>
      </c>
      <c r="B7" s="109" t="s">
        <v>309</v>
      </c>
      <c r="C7" s="108" t="s">
        <v>310</v>
      </c>
      <c r="D7" s="110">
        <f aca="true" t="shared" si="0" ref="D7:AI7">SUM(D8:D28)</f>
        <v>300210</v>
      </c>
      <c r="E7" s="110">
        <f t="shared" si="0"/>
        <v>76</v>
      </c>
      <c r="F7" s="110">
        <f t="shared" si="0"/>
        <v>76</v>
      </c>
      <c r="G7" s="110">
        <f t="shared" si="0"/>
        <v>0</v>
      </c>
      <c r="H7" s="110">
        <f t="shared" si="0"/>
        <v>32908</v>
      </c>
      <c r="I7" s="110">
        <f t="shared" si="0"/>
        <v>28063</v>
      </c>
      <c r="J7" s="110">
        <f t="shared" si="0"/>
        <v>4845</v>
      </c>
      <c r="K7" s="110">
        <f t="shared" si="0"/>
        <v>267226</v>
      </c>
      <c r="L7" s="110">
        <f t="shared" si="0"/>
        <v>95659</v>
      </c>
      <c r="M7" s="110">
        <f t="shared" si="0"/>
        <v>171567</v>
      </c>
      <c r="N7" s="110">
        <f t="shared" si="0"/>
        <v>304095</v>
      </c>
      <c r="O7" s="110">
        <f t="shared" si="0"/>
        <v>123798</v>
      </c>
      <c r="P7" s="110">
        <f t="shared" si="0"/>
        <v>123703</v>
      </c>
      <c r="Q7" s="110">
        <f t="shared" si="0"/>
        <v>0</v>
      </c>
      <c r="R7" s="110">
        <f t="shared" si="0"/>
        <v>0</v>
      </c>
      <c r="S7" s="110">
        <f t="shared" si="0"/>
        <v>19</v>
      </c>
      <c r="T7" s="110">
        <f t="shared" si="0"/>
        <v>76</v>
      </c>
      <c r="U7" s="110">
        <f t="shared" si="0"/>
        <v>0</v>
      </c>
      <c r="V7" s="110">
        <f t="shared" si="0"/>
        <v>176412</v>
      </c>
      <c r="W7" s="110">
        <f t="shared" si="0"/>
        <v>175871</v>
      </c>
      <c r="X7" s="110">
        <f t="shared" si="0"/>
        <v>0</v>
      </c>
      <c r="Y7" s="110">
        <f t="shared" si="0"/>
        <v>0</v>
      </c>
      <c r="Z7" s="110">
        <f t="shared" si="0"/>
        <v>392</v>
      </c>
      <c r="AA7" s="110">
        <f t="shared" si="0"/>
        <v>149</v>
      </c>
      <c r="AB7" s="110">
        <f t="shared" si="0"/>
        <v>0</v>
      </c>
      <c r="AC7" s="110">
        <f t="shared" si="0"/>
        <v>3885</v>
      </c>
      <c r="AD7" s="110">
        <f t="shared" si="0"/>
        <v>3885</v>
      </c>
      <c r="AE7" s="110">
        <f t="shared" si="0"/>
        <v>0</v>
      </c>
      <c r="AF7" s="110">
        <f t="shared" si="0"/>
        <v>9302</v>
      </c>
      <c r="AG7" s="110">
        <f t="shared" si="0"/>
        <v>9302</v>
      </c>
      <c r="AH7" s="110">
        <f t="shared" si="0"/>
        <v>0</v>
      </c>
      <c r="AI7" s="110">
        <f t="shared" si="0"/>
        <v>0</v>
      </c>
      <c r="AJ7" s="110">
        <f aca="true" t="shared" si="1" ref="AJ7:BC7">SUM(AJ8:AJ28)</f>
        <v>12331</v>
      </c>
      <c r="AK7" s="110">
        <f t="shared" si="1"/>
        <v>3320</v>
      </c>
      <c r="AL7" s="110">
        <f t="shared" si="1"/>
        <v>16</v>
      </c>
      <c r="AM7" s="110">
        <f t="shared" si="1"/>
        <v>2040</v>
      </c>
      <c r="AN7" s="110">
        <f t="shared" si="1"/>
        <v>0</v>
      </c>
      <c r="AO7" s="110">
        <f t="shared" si="1"/>
        <v>0</v>
      </c>
      <c r="AP7" s="110">
        <f t="shared" si="1"/>
        <v>6207</v>
      </c>
      <c r="AQ7" s="110">
        <f t="shared" si="1"/>
        <v>37</v>
      </c>
      <c r="AR7" s="110">
        <f t="shared" si="1"/>
        <v>112</v>
      </c>
      <c r="AS7" s="110">
        <f t="shared" si="1"/>
        <v>599</v>
      </c>
      <c r="AT7" s="110">
        <f t="shared" si="1"/>
        <v>369</v>
      </c>
      <c r="AU7" s="110">
        <f t="shared" si="1"/>
        <v>307</v>
      </c>
      <c r="AV7" s="110">
        <f t="shared" si="1"/>
        <v>0</v>
      </c>
      <c r="AW7" s="110">
        <f t="shared" si="1"/>
        <v>62</v>
      </c>
      <c r="AX7" s="110">
        <f t="shared" si="1"/>
        <v>0</v>
      </c>
      <c r="AY7" s="110">
        <f t="shared" si="1"/>
        <v>0</v>
      </c>
      <c r="AZ7" s="110">
        <f t="shared" si="1"/>
        <v>2843</v>
      </c>
      <c r="BA7" s="110">
        <f t="shared" si="1"/>
        <v>2843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101</v>
      </c>
      <c r="B8" s="112" t="s">
        <v>266</v>
      </c>
      <c r="C8" s="111" t="s">
        <v>287</v>
      </c>
      <c r="D8" s="101">
        <f>SUM(E8,+H8,+K8)</f>
        <v>25539</v>
      </c>
      <c r="E8" s="101">
        <f>SUM(F8:G8)</f>
        <v>0</v>
      </c>
      <c r="F8" s="101">
        <v>0</v>
      </c>
      <c r="G8" s="101">
        <v>0</v>
      </c>
      <c r="H8" s="101">
        <f>SUM(I8:J8)</f>
        <v>7614</v>
      </c>
      <c r="I8" s="101">
        <v>7614</v>
      </c>
      <c r="J8" s="101">
        <v>0</v>
      </c>
      <c r="K8" s="101">
        <f>SUM(L8:M8)</f>
        <v>17925</v>
      </c>
      <c r="L8" s="101">
        <v>880</v>
      </c>
      <c r="M8" s="101">
        <v>17045</v>
      </c>
      <c r="N8" s="101">
        <f>SUM(O8,+V8,+AC8)</f>
        <v>25914</v>
      </c>
      <c r="O8" s="101">
        <f>SUM(P8:U8)</f>
        <v>8494</v>
      </c>
      <c r="P8" s="101">
        <v>8494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17045</v>
      </c>
      <c r="W8" s="101">
        <v>17045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375</v>
      </c>
      <c r="AD8" s="101">
        <v>375</v>
      </c>
      <c r="AE8" s="101">
        <v>0</v>
      </c>
      <c r="AF8" s="101">
        <f>SUM(AG8:AI8)</f>
        <v>5869</v>
      </c>
      <c r="AG8" s="101">
        <v>5869</v>
      </c>
      <c r="AH8" s="101">
        <v>0</v>
      </c>
      <c r="AI8" s="101">
        <v>0</v>
      </c>
      <c r="AJ8" s="101">
        <f>SUM(AK8:AS8)</f>
        <v>5869</v>
      </c>
      <c r="AK8" s="101">
        <v>0</v>
      </c>
      <c r="AL8" s="101">
        <v>0</v>
      </c>
      <c r="AM8" s="101">
        <v>23</v>
      </c>
      <c r="AN8" s="101">
        <v>0</v>
      </c>
      <c r="AO8" s="101">
        <v>0</v>
      </c>
      <c r="AP8" s="101">
        <v>5846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79</v>
      </c>
      <c r="BA8" s="101">
        <v>79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101</v>
      </c>
      <c r="B9" s="112" t="s">
        <v>267</v>
      </c>
      <c r="C9" s="111" t="s">
        <v>288</v>
      </c>
      <c r="D9" s="101">
        <f aca="true" t="shared" si="2" ref="D9:D28">SUM(E9,+H9,+K9)</f>
        <v>42229</v>
      </c>
      <c r="E9" s="101">
        <f aca="true" t="shared" si="3" ref="E9:E28">SUM(F9:G9)</f>
        <v>0</v>
      </c>
      <c r="F9" s="101">
        <v>0</v>
      </c>
      <c r="G9" s="101">
        <v>0</v>
      </c>
      <c r="H9" s="101">
        <f aca="true" t="shared" si="4" ref="H9:H28">SUM(I9:J9)</f>
        <v>0</v>
      </c>
      <c r="I9" s="101">
        <v>0</v>
      </c>
      <c r="J9" s="101">
        <v>0</v>
      </c>
      <c r="K9" s="101">
        <f aca="true" t="shared" si="5" ref="K9:K28">SUM(L9:M9)</f>
        <v>42229</v>
      </c>
      <c r="L9" s="101">
        <v>15929</v>
      </c>
      <c r="M9" s="101">
        <v>26300</v>
      </c>
      <c r="N9" s="101">
        <f aca="true" t="shared" si="6" ref="N9:N28">SUM(O9,+V9,+AC9)</f>
        <v>42760</v>
      </c>
      <c r="O9" s="101">
        <f aca="true" t="shared" si="7" ref="O9:O28">SUM(P9:U9)</f>
        <v>15929</v>
      </c>
      <c r="P9" s="101">
        <v>15929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28">SUM(W9:AB9)</f>
        <v>26300</v>
      </c>
      <c r="W9" s="101">
        <v>26300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28">SUM(AD9:AE9)</f>
        <v>531</v>
      </c>
      <c r="AD9" s="101">
        <v>531</v>
      </c>
      <c r="AE9" s="101">
        <v>0</v>
      </c>
      <c r="AF9" s="101">
        <f aca="true" t="shared" si="10" ref="AF9:AF28">SUM(AG9:AI9)</f>
        <v>99</v>
      </c>
      <c r="AG9" s="101">
        <v>99</v>
      </c>
      <c r="AH9" s="101">
        <v>0</v>
      </c>
      <c r="AI9" s="101">
        <v>0</v>
      </c>
      <c r="AJ9" s="101">
        <f aca="true" t="shared" si="11" ref="AJ9:AJ28">SUM(AK9:AS9)</f>
        <v>1287</v>
      </c>
      <c r="AK9" s="101">
        <v>1287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28">SUM(AU9:AY9)</f>
        <v>99</v>
      </c>
      <c r="AU9" s="101">
        <v>99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28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101</v>
      </c>
      <c r="B10" s="112" t="s">
        <v>268</v>
      </c>
      <c r="C10" s="111" t="s">
        <v>289</v>
      </c>
      <c r="D10" s="101">
        <f t="shared" si="2"/>
        <v>55256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55256</v>
      </c>
      <c r="L10" s="101">
        <v>20421</v>
      </c>
      <c r="M10" s="101">
        <v>34835</v>
      </c>
      <c r="N10" s="101">
        <f t="shared" si="6"/>
        <v>55677</v>
      </c>
      <c r="O10" s="101">
        <f t="shared" si="7"/>
        <v>20421</v>
      </c>
      <c r="P10" s="101">
        <v>20421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34835</v>
      </c>
      <c r="W10" s="101">
        <v>34835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421</v>
      </c>
      <c r="AD10" s="101">
        <v>421</v>
      </c>
      <c r="AE10" s="101">
        <v>0</v>
      </c>
      <c r="AF10" s="101">
        <f t="shared" si="10"/>
        <v>145</v>
      </c>
      <c r="AG10" s="101">
        <v>145</v>
      </c>
      <c r="AH10" s="101">
        <v>0</v>
      </c>
      <c r="AI10" s="101">
        <v>0</v>
      </c>
      <c r="AJ10" s="101">
        <f t="shared" si="11"/>
        <v>145</v>
      </c>
      <c r="AK10" s="101">
        <v>0</v>
      </c>
      <c r="AL10" s="101">
        <v>0</v>
      </c>
      <c r="AM10" s="101">
        <v>145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14</v>
      </c>
      <c r="AU10" s="101">
        <v>0</v>
      </c>
      <c r="AV10" s="101">
        <v>0</v>
      </c>
      <c r="AW10" s="101">
        <v>14</v>
      </c>
      <c r="AX10" s="101">
        <v>0</v>
      </c>
      <c r="AY10" s="101">
        <v>0</v>
      </c>
      <c r="AZ10" s="101">
        <f t="shared" si="13"/>
        <v>1444</v>
      </c>
      <c r="BA10" s="101">
        <v>1444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101</v>
      </c>
      <c r="B11" s="112" t="s">
        <v>269</v>
      </c>
      <c r="C11" s="111" t="s">
        <v>290</v>
      </c>
      <c r="D11" s="101">
        <f t="shared" si="2"/>
        <v>39728</v>
      </c>
      <c r="E11" s="101">
        <f t="shared" si="3"/>
        <v>0</v>
      </c>
      <c r="F11" s="101">
        <v>0</v>
      </c>
      <c r="G11" s="101">
        <v>0</v>
      </c>
      <c r="H11" s="101">
        <f t="shared" si="4"/>
        <v>13477</v>
      </c>
      <c r="I11" s="101">
        <v>13477</v>
      </c>
      <c r="J11" s="101">
        <v>0</v>
      </c>
      <c r="K11" s="101">
        <f t="shared" si="5"/>
        <v>26251</v>
      </c>
      <c r="L11" s="101">
        <v>0</v>
      </c>
      <c r="M11" s="101">
        <v>26251</v>
      </c>
      <c r="N11" s="101">
        <f t="shared" si="6"/>
        <v>39754</v>
      </c>
      <c r="O11" s="101">
        <f t="shared" si="7"/>
        <v>13477</v>
      </c>
      <c r="P11" s="101">
        <v>13477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26251</v>
      </c>
      <c r="W11" s="101">
        <v>26251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26</v>
      </c>
      <c r="AD11" s="101">
        <v>26</v>
      </c>
      <c r="AE11" s="101">
        <v>0</v>
      </c>
      <c r="AF11" s="101">
        <f t="shared" si="10"/>
        <v>1232</v>
      </c>
      <c r="AG11" s="101">
        <v>1232</v>
      </c>
      <c r="AH11" s="101">
        <v>0</v>
      </c>
      <c r="AI11" s="101">
        <v>0</v>
      </c>
      <c r="AJ11" s="101">
        <f t="shared" si="11"/>
        <v>1232</v>
      </c>
      <c r="AK11" s="101">
        <v>0</v>
      </c>
      <c r="AL11" s="101">
        <v>0</v>
      </c>
      <c r="AM11" s="101">
        <v>1221</v>
      </c>
      <c r="AN11" s="101">
        <v>0</v>
      </c>
      <c r="AO11" s="101">
        <v>0</v>
      </c>
      <c r="AP11" s="101">
        <v>0</v>
      </c>
      <c r="AQ11" s="101">
        <v>0</v>
      </c>
      <c r="AR11" s="101">
        <v>11</v>
      </c>
      <c r="AS11" s="101">
        <v>0</v>
      </c>
      <c r="AT11" s="101">
        <f t="shared" si="12"/>
        <v>43</v>
      </c>
      <c r="AU11" s="101">
        <v>0</v>
      </c>
      <c r="AV11" s="101">
        <v>0</v>
      </c>
      <c r="AW11" s="101">
        <v>43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101</v>
      </c>
      <c r="B12" s="112" t="s">
        <v>270</v>
      </c>
      <c r="C12" s="111" t="s">
        <v>291</v>
      </c>
      <c r="D12" s="101">
        <f t="shared" si="2"/>
        <v>28182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28182</v>
      </c>
      <c r="L12" s="101">
        <v>19489</v>
      </c>
      <c r="M12" s="101">
        <v>8693</v>
      </c>
      <c r="N12" s="101">
        <f t="shared" si="6"/>
        <v>28439</v>
      </c>
      <c r="O12" s="101">
        <f t="shared" si="7"/>
        <v>19489</v>
      </c>
      <c r="P12" s="101">
        <v>19489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8693</v>
      </c>
      <c r="W12" s="101">
        <v>8693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257</v>
      </c>
      <c r="AD12" s="101">
        <v>257</v>
      </c>
      <c r="AE12" s="101">
        <v>0</v>
      </c>
      <c r="AF12" s="101">
        <f t="shared" si="10"/>
        <v>85</v>
      </c>
      <c r="AG12" s="101">
        <v>85</v>
      </c>
      <c r="AH12" s="101">
        <v>0</v>
      </c>
      <c r="AI12" s="101">
        <v>0</v>
      </c>
      <c r="AJ12" s="101">
        <f t="shared" si="11"/>
        <v>1457</v>
      </c>
      <c r="AK12" s="101">
        <v>1457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85</v>
      </c>
      <c r="AU12" s="101">
        <v>85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101</v>
      </c>
      <c r="B13" s="112" t="s">
        <v>271</v>
      </c>
      <c r="C13" s="111" t="s">
        <v>292</v>
      </c>
      <c r="D13" s="101">
        <f t="shared" si="2"/>
        <v>13353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13353</v>
      </c>
      <c r="L13" s="101">
        <v>6544</v>
      </c>
      <c r="M13" s="101">
        <v>6809</v>
      </c>
      <c r="N13" s="101">
        <f t="shared" si="6"/>
        <v>13353</v>
      </c>
      <c r="O13" s="101">
        <f t="shared" si="7"/>
        <v>6544</v>
      </c>
      <c r="P13" s="101">
        <v>6544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6809</v>
      </c>
      <c r="W13" s="101">
        <v>6809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51</v>
      </c>
      <c r="AG13" s="101">
        <v>51</v>
      </c>
      <c r="AH13" s="101">
        <v>0</v>
      </c>
      <c r="AI13" s="101">
        <v>0</v>
      </c>
      <c r="AJ13" s="101">
        <f t="shared" si="11"/>
        <v>308</v>
      </c>
      <c r="AK13" s="101">
        <v>308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51</v>
      </c>
      <c r="AU13" s="101">
        <v>51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4</v>
      </c>
      <c r="BA13" s="101">
        <v>4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101</v>
      </c>
      <c r="B14" s="112" t="s">
        <v>272</v>
      </c>
      <c r="C14" s="111" t="s">
        <v>293</v>
      </c>
      <c r="D14" s="101">
        <f t="shared" si="2"/>
        <v>16314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16314</v>
      </c>
      <c r="L14" s="101">
        <v>6615</v>
      </c>
      <c r="M14" s="101">
        <v>9699</v>
      </c>
      <c r="N14" s="101">
        <f t="shared" si="6"/>
        <v>16474</v>
      </c>
      <c r="O14" s="101">
        <f t="shared" si="7"/>
        <v>6615</v>
      </c>
      <c r="P14" s="101">
        <v>6615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9699</v>
      </c>
      <c r="W14" s="101">
        <v>9699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160</v>
      </c>
      <c r="AD14" s="101">
        <v>160</v>
      </c>
      <c r="AE14" s="101">
        <v>0</v>
      </c>
      <c r="AF14" s="101">
        <f t="shared" si="10"/>
        <v>72</v>
      </c>
      <c r="AG14" s="101">
        <v>72</v>
      </c>
      <c r="AH14" s="101">
        <v>0</v>
      </c>
      <c r="AI14" s="101">
        <v>0</v>
      </c>
      <c r="AJ14" s="101">
        <f t="shared" si="11"/>
        <v>268</v>
      </c>
      <c r="AK14" s="101">
        <v>268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72</v>
      </c>
      <c r="AU14" s="101">
        <v>72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101</v>
      </c>
      <c r="B15" s="112" t="s">
        <v>273</v>
      </c>
      <c r="C15" s="111" t="s">
        <v>294</v>
      </c>
      <c r="D15" s="101">
        <f t="shared" si="2"/>
        <v>22430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22430</v>
      </c>
      <c r="L15" s="101">
        <v>9044</v>
      </c>
      <c r="M15" s="101">
        <v>13386</v>
      </c>
      <c r="N15" s="101">
        <f t="shared" si="6"/>
        <v>22430</v>
      </c>
      <c r="O15" s="101">
        <f t="shared" si="7"/>
        <v>9044</v>
      </c>
      <c r="P15" s="101">
        <v>9044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13386</v>
      </c>
      <c r="W15" s="101">
        <v>13386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0</v>
      </c>
      <c r="AG15" s="101">
        <v>0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811</v>
      </c>
      <c r="BA15" s="101">
        <v>811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101</v>
      </c>
      <c r="B16" s="112" t="s">
        <v>274</v>
      </c>
      <c r="C16" s="111" t="s">
        <v>295</v>
      </c>
      <c r="D16" s="101">
        <f t="shared" si="2"/>
        <v>1404</v>
      </c>
      <c r="E16" s="101">
        <f t="shared" si="3"/>
        <v>0</v>
      </c>
      <c r="F16" s="101">
        <v>0</v>
      </c>
      <c r="G16" s="101">
        <v>0</v>
      </c>
      <c r="H16" s="101">
        <f t="shared" si="4"/>
        <v>408</v>
      </c>
      <c r="I16" s="101">
        <v>408</v>
      </c>
      <c r="J16" s="101">
        <v>0</v>
      </c>
      <c r="K16" s="101">
        <f t="shared" si="5"/>
        <v>996</v>
      </c>
      <c r="L16" s="101">
        <v>0</v>
      </c>
      <c r="M16" s="101">
        <v>996</v>
      </c>
      <c r="N16" s="101">
        <f t="shared" si="6"/>
        <v>1404</v>
      </c>
      <c r="O16" s="101">
        <f t="shared" si="7"/>
        <v>408</v>
      </c>
      <c r="P16" s="101">
        <v>408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996</v>
      </c>
      <c r="W16" s="101">
        <v>996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361</v>
      </c>
      <c r="AG16" s="101">
        <v>361</v>
      </c>
      <c r="AH16" s="101">
        <v>0</v>
      </c>
      <c r="AI16" s="101">
        <v>0</v>
      </c>
      <c r="AJ16" s="101">
        <f t="shared" si="11"/>
        <v>361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361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101</v>
      </c>
      <c r="B17" s="112" t="s">
        <v>275</v>
      </c>
      <c r="C17" s="111" t="s">
        <v>296</v>
      </c>
      <c r="D17" s="101">
        <f t="shared" si="2"/>
        <v>7762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7762</v>
      </c>
      <c r="L17" s="101">
        <v>3308</v>
      </c>
      <c r="M17" s="101">
        <v>4454</v>
      </c>
      <c r="N17" s="101">
        <f t="shared" si="6"/>
        <v>7834</v>
      </c>
      <c r="O17" s="101">
        <f t="shared" si="7"/>
        <v>3308</v>
      </c>
      <c r="P17" s="101">
        <v>3308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4454</v>
      </c>
      <c r="W17" s="101">
        <v>4454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72</v>
      </c>
      <c r="AD17" s="101">
        <v>72</v>
      </c>
      <c r="AE17" s="101">
        <v>0</v>
      </c>
      <c r="AF17" s="101">
        <f t="shared" si="10"/>
        <v>0</v>
      </c>
      <c r="AG17" s="101">
        <v>0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297</v>
      </c>
      <c r="BA17" s="101">
        <v>297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101</v>
      </c>
      <c r="B18" s="112" t="s">
        <v>276</v>
      </c>
      <c r="C18" s="111" t="s">
        <v>297</v>
      </c>
      <c r="D18" s="101">
        <f t="shared" si="2"/>
        <v>3439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3439</v>
      </c>
      <c r="L18" s="101">
        <v>1394</v>
      </c>
      <c r="M18" s="101">
        <v>2045</v>
      </c>
      <c r="N18" s="101">
        <f t="shared" si="6"/>
        <v>3471</v>
      </c>
      <c r="O18" s="101">
        <f t="shared" si="7"/>
        <v>1394</v>
      </c>
      <c r="P18" s="101">
        <v>1394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2045</v>
      </c>
      <c r="W18" s="101">
        <v>2045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32</v>
      </c>
      <c r="AD18" s="101">
        <v>32</v>
      </c>
      <c r="AE18" s="101">
        <v>0</v>
      </c>
      <c r="AF18" s="101">
        <f t="shared" si="10"/>
        <v>0</v>
      </c>
      <c r="AG18" s="101">
        <v>0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125</v>
      </c>
      <c r="BA18" s="101">
        <v>125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101</v>
      </c>
      <c r="B19" s="112" t="s">
        <v>277</v>
      </c>
      <c r="C19" s="111" t="s">
        <v>298</v>
      </c>
      <c r="D19" s="101">
        <f t="shared" si="2"/>
        <v>8382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8382</v>
      </c>
      <c r="L19" s="101">
        <v>3266</v>
      </c>
      <c r="M19" s="101">
        <v>5116</v>
      </c>
      <c r="N19" s="101">
        <f t="shared" si="6"/>
        <v>8382</v>
      </c>
      <c r="O19" s="101">
        <f t="shared" si="7"/>
        <v>3266</v>
      </c>
      <c r="P19" s="101">
        <v>3266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5116</v>
      </c>
      <c r="W19" s="101">
        <v>5116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26</v>
      </c>
      <c r="AG19" s="101">
        <v>26</v>
      </c>
      <c r="AH19" s="101">
        <v>0</v>
      </c>
      <c r="AI19" s="101">
        <v>0</v>
      </c>
      <c r="AJ19" s="101">
        <f t="shared" si="11"/>
        <v>26</v>
      </c>
      <c r="AK19" s="101">
        <v>0</v>
      </c>
      <c r="AL19" s="101">
        <v>0</v>
      </c>
      <c r="AM19" s="101">
        <v>19</v>
      </c>
      <c r="AN19" s="101">
        <v>0</v>
      </c>
      <c r="AO19" s="101">
        <v>0</v>
      </c>
      <c r="AP19" s="101">
        <v>0</v>
      </c>
      <c r="AQ19" s="101">
        <v>0</v>
      </c>
      <c r="AR19" s="101">
        <v>7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67</v>
      </c>
      <c r="BA19" s="101">
        <v>67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101</v>
      </c>
      <c r="B20" s="112" t="s">
        <v>278</v>
      </c>
      <c r="C20" s="111" t="s">
        <v>299</v>
      </c>
      <c r="D20" s="101">
        <f t="shared" si="2"/>
        <v>2747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2747</v>
      </c>
      <c r="L20" s="101">
        <v>756</v>
      </c>
      <c r="M20" s="101">
        <v>1991</v>
      </c>
      <c r="N20" s="101">
        <f t="shared" si="6"/>
        <v>2747</v>
      </c>
      <c r="O20" s="101">
        <f t="shared" si="7"/>
        <v>756</v>
      </c>
      <c r="P20" s="101">
        <v>756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1991</v>
      </c>
      <c r="W20" s="101">
        <v>1991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147</v>
      </c>
      <c r="AG20" s="101">
        <v>147</v>
      </c>
      <c r="AH20" s="101">
        <v>0</v>
      </c>
      <c r="AI20" s="101">
        <v>0</v>
      </c>
      <c r="AJ20" s="101">
        <f t="shared" si="11"/>
        <v>147</v>
      </c>
      <c r="AK20" s="101">
        <v>0</v>
      </c>
      <c r="AL20" s="101">
        <v>0</v>
      </c>
      <c r="AM20" s="101">
        <v>4</v>
      </c>
      <c r="AN20" s="101">
        <v>0</v>
      </c>
      <c r="AO20" s="101">
        <v>0</v>
      </c>
      <c r="AP20" s="101">
        <v>0</v>
      </c>
      <c r="AQ20" s="101">
        <v>8</v>
      </c>
      <c r="AR20" s="101">
        <v>0</v>
      </c>
      <c r="AS20" s="101">
        <v>135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101</v>
      </c>
      <c r="B21" s="112" t="s">
        <v>279</v>
      </c>
      <c r="C21" s="111" t="s">
        <v>300</v>
      </c>
      <c r="D21" s="101">
        <f t="shared" si="2"/>
        <v>2682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2682</v>
      </c>
      <c r="L21" s="101">
        <v>1046</v>
      </c>
      <c r="M21" s="101">
        <v>1636</v>
      </c>
      <c r="N21" s="101">
        <f t="shared" si="6"/>
        <v>2682</v>
      </c>
      <c r="O21" s="101">
        <f t="shared" si="7"/>
        <v>1046</v>
      </c>
      <c r="P21" s="101">
        <v>1046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1636</v>
      </c>
      <c r="W21" s="101">
        <v>1636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145</v>
      </c>
      <c r="AG21" s="101">
        <v>145</v>
      </c>
      <c r="AH21" s="101">
        <v>0</v>
      </c>
      <c r="AI21" s="101">
        <v>0</v>
      </c>
      <c r="AJ21" s="101">
        <f t="shared" si="11"/>
        <v>145</v>
      </c>
      <c r="AK21" s="101">
        <v>0</v>
      </c>
      <c r="AL21" s="101">
        <v>0</v>
      </c>
      <c r="AM21" s="101">
        <v>4</v>
      </c>
      <c r="AN21" s="101">
        <v>0</v>
      </c>
      <c r="AO21" s="101">
        <v>0</v>
      </c>
      <c r="AP21" s="101">
        <v>0</v>
      </c>
      <c r="AQ21" s="101">
        <v>8</v>
      </c>
      <c r="AR21" s="101">
        <v>1</v>
      </c>
      <c r="AS21" s="101">
        <v>132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101</v>
      </c>
      <c r="B22" s="112" t="s">
        <v>280</v>
      </c>
      <c r="C22" s="111" t="s">
        <v>301</v>
      </c>
      <c r="D22" s="101">
        <f t="shared" si="2"/>
        <v>5466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5466</v>
      </c>
      <c r="L22" s="101">
        <v>1497</v>
      </c>
      <c r="M22" s="101">
        <v>3969</v>
      </c>
      <c r="N22" s="101">
        <f t="shared" si="6"/>
        <v>5466</v>
      </c>
      <c r="O22" s="101">
        <f t="shared" si="7"/>
        <v>1497</v>
      </c>
      <c r="P22" s="101">
        <v>1497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3969</v>
      </c>
      <c r="W22" s="101">
        <v>3969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294</v>
      </c>
      <c r="AG22" s="101">
        <v>294</v>
      </c>
      <c r="AH22" s="101">
        <v>0</v>
      </c>
      <c r="AI22" s="101">
        <v>0</v>
      </c>
      <c r="AJ22" s="101">
        <f t="shared" si="11"/>
        <v>294</v>
      </c>
      <c r="AK22" s="101">
        <v>0</v>
      </c>
      <c r="AL22" s="101">
        <v>0</v>
      </c>
      <c r="AM22" s="101">
        <v>7</v>
      </c>
      <c r="AN22" s="101">
        <v>0</v>
      </c>
      <c r="AO22" s="101">
        <v>0</v>
      </c>
      <c r="AP22" s="101">
        <v>0</v>
      </c>
      <c r="AQ22" s="101">
        <v>16</v>
      </c>
      <c r="AR22" s="101">
        <v>1</v>
      </c>
      <c r="AS22" s="101">
        <v>270</v>
      </c>
      <c r="AT22" s="101">
        <f t="shared" si="12"/>
        <v>1</v>
      </c>
      <c r="AU22" s="101">
        <v>0</v>
      </c>
      <c r="AV22" s="101">
        <v>0</v>
      </c>
      <c r="AW22" s="101">
        <v>1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101</v>
      </c>
      <c r="B23" s="112" t="s">
        <v>281</v>
      </c>
      <c r="C23" s="111" t="s">
        <v>302</v>
      </c>
      <c r="D23" s="101">
        <f t="shared" si="2"/>
        <v>7351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7351</v>
      </c>
      <c r="L23" s="101">
        <v>2463</v>
      </c>
      <c r="M23" s="101">
        <v>4888</v>
      </c>
      <c r="N23" s="101">
        <f t="shared" si="6"/>
        <v>8281</v>
      </c>
      <c r="O23" s="101">
        <f t="shared" si="7"/>
        <v>2463</v>
      </c>
      <c r="P23" s="101">
        <v>2463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4888</v>
      </c>
      <c r="W23" s="101">
        <v>4888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930</v>
      </c>
      <c r="AD23" s="101">
        <v>930</v>
      </c>
      <c r="AE23" s="101">
        <v>0</v>
      </c>
      <c r="AF23" s="101">
        <f t="shared" si="10"/>
        <v>219</v>
      </c>
      <c r="AG23" s="101">
        <v>219</v>
      </c>
      <c r="AH23" s="101">
        <v>0</v>
      </c>
      <c r="AI23" s="101">
        <v>0</v>
      </c>
      <c r="AJ23" s="101">
        <f t="shared" si="11"/>
        <v>219</v>
      </c>
      <c r="AK23" s="101">
        <v>0</v>
      </c>
      <c r="AL23" s="101">
        <v>0</v>
      </c>
      <c r="AM23" s="101">
        <v>157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62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101</v>
      </c>
      <c r="B24" s="112" t="s">
        <v>282</v>
      </c>
      <c r="C24" s="111" t="s">
        <v>303</v>
      </c>
      <c r="D24" s="101">
        <f t="shared" si="2"/>
        <v>3486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3486</v>
      </c>
      <c r="L24" s="101">
        <v>2112</v>
      </c>
      <c r="M24" s="101">
        <v>1374</v>
      </c>
      <c r="N24" s="101">
        <f t="shared" si="6"/>
        <v>3721</v>
      </c>
      <c r="O24" s="101">
        <f t="shared" si="7"/>
        <v>2112</v>
      </c>
      <c r="P24" s="101">
        <v>2112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1374</v>
      </c>
      <c r="W24" s="101">
        <v>1374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235</v>
      </c>
      <c r="AD24" s="101">
        <v>235</v>
      </c>
      <c r="AE24" s="101">
        <v>0</v>
      </c>
      <c r="AF24" s="101">
        <f t="shared" si="10"/>
        <v>104</v>
      </c>
      <c r="AG24" s="101">
        <v>104</v>
      </c>
      <c r="AH24" s="101">
        <v>0</v>
      </c>
      <c r="AI24" s="101">
        <v>0</v>
      </c>
      <c r="AJ24" s="101">
        <f t="shared" si="11"/>
        <v>104</v>
      </c>
      <c r="AK24" s="101">
        <v>0</v>
      </c>
      <c r="AL24" s="101">
        <v>0</v>
      </c>
      <c r="AM24" s="101">
        <v>104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4</v>
      </c>
      <c r="AU24" s="101">
        <v>0</v>
      </c>
      <c r="AV24" s="101">
        <v>0</v>
      </c>
      <c r="AW24" s="101">
        <v>4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101</v>
      </c>
      <c r="B25" s="112" t="s">
        <v>283</v>
      </c>
      <c r="C25" s="111" t="s">
        <v>304</v>
      </c>
      <c r="D25" s="101">
        <f t="shared" si="2"/>
        <v>411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411</v>
      </c>
      <c r="L25" s="101">
        <v>19</v>
      </c>
      <c r="M25" s="101">
        <v>392</v>
      </c>
      <c r="N25" s="101">
        <f t="shared" si="6"/>
        <v>411</v>
      </c>
      <c r="O25" s="101">
        <f t="shared" si="7"/>
        <v>19</v>
      </c>
      <c r="P25" s="101">
        <v>0</v>
      </c>
      <c r="Q25" s="101">
        <v>0</v>
      </c>
      <c r="R25" s="101">
        <v>0</v>
      </c>
      <c r="S25" s="101">
        <v>19</v>
      </c>
      <c r="T25" s="101">
        <v>0</v>
      </c>
      <c r="U25" s="101">
        <v>0</v>
      </c>
      <c r="V25" s="101">
        <f t="shared" si="8"/>
        <v>392</v>
      </c>
      <c r="W25" s="101">
        <v>0</v>
      </c>
      <c r="X25" s="101">
        <v>0</v>
      </c>
      <c r="Y25" s="101">
        <v>0</v>
      </c>
      <c r="Z25" s="101">
        <v>392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0</v>
      </c>
      <c r="AG25" s="101">
        <v>0</v>
      </c>
      <c r="AH25" s="101">
        <v>0</v>
      </c>
      <c r="AI25" s="101">
        <v>0</v>
      </c>
      <c r="AJ25" s="101">
        <f t="shared" si="11"/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101</v>
      </c>
      <c r="B26" s="112" t="s">
        <v>284</v>
      </c>
      <c r="C26" s="111" t="s">
        <v>305</v>
      </c>
      <c r="D26" s="101">
        <f t="shared" si="2"/>
        <v>2415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2415</v>
      </c>
      <c r="L26" s="101">
        <v>876</v>
      </c>
      <c r="M26" s="101">
        <v>1539</v>
      </c>
      <c r="N26" s="101">
        <f t="shared" si="6"/>
        <v>2425</v>
      </c>
      <c r="O26" s="101">
        <f t="shared" si="7"/>
        <v>876</v>
      </c>
      <c r="P26" s="101">
        <v>876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1539</v>
      </c>
      <c r="W26" s="101">
        <v>1539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10</v>
      </c>
      <c r="AD26" s="101">
        <v>10</v>
      </c>
      <c r="AE26" s="101">
        <v>0</v>
      </c>
      <c r="AF26" s="101">
        <f t="shared" si="10"/>
        <v>97</v>
      </c>
      <c r="AG26" s="101">
        <v>97</v>
      </c>
      <c r="AH26" s="101">
        <v>0</v>
      </c>
      <c r="AI26" s="101">
        <v>0</v>
      </c>
      <c r="AJ26" s="101">
        <f t="shared" si="11"/>
        <v>97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5</v>
      </c>
      <c r="AR26" s="101">
        <v>92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101</v>
      </c>
      <c r="B27" s="112" t="s">
        <v>285</v>
      </c>
      <c r="C27" s="111" t="s">
        <v>306</v>
      </c>
      <c r="D27" s="101">
        <f t="shared" si="2"/>
        <v>225</v>
      </c>
      <c r="E27" s="101">
        <f t="shared" si="3"/>
        <v>76</v>
      </c>
      <c r="F27" s="101">
        <v>76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149</v>
      </c>
      <c r="L27" s="101">
        <v>0</v>
      </c>
      <c r="M27" s="101">
        <v>149</v>
      </c>
      <c r="N27" s="101">
        <f t="shared" si="6"/>
        <v>225</v>
      </c>
      <c r="O27" s="101">
        <f t="shared" si="7"/>
        <v>76</v>
      </c>
      <c r="P27" s="101">
        <v>0</v>
      </c>
      <c r="Q27" s="101">
        <v>0</v>
      </c>
      <c r="R27" s="101">
        <v>0</v>
      </c>
      <c r="S27" s="101">
        <v>0</v>
      </c>
      <c r="T27" s="101">
        <v>76</v>
      </c>
      <c r="U27" s="101">
        <v>0</v>
      </c>
      <c r="V27" s="101">
        <f t="shared" si="8"/>
        <v>149</v>
      </c>
      <c r="W27" s="101">
        <v>0</v>
      </c>
      <c r="X27" s="101">
        <v>0</v>
      </c>
      <c r="Y27" s="101">
        <v>0</v>
      </c>
      <c r="Z27" s="101">
        <v>0</v>
      </c>
      <c r="AA27" s="101">
        <v>149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0</v>
      </c>
      <c r="AG27" s="101">
        <v>0</v>
      </c>
      <c r="AH27" s="101">
        <v>0</v>
      </c>
      <c r="AI27" s="101">
        <v>0</v>
      </c>
      <c r="AJ27" s="101">
        <f t="shared" si="11"/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101</v>
      </c>
      <c r="B28" s="112" t="s">
        <v>286</v>
      </c>
      <c r="C28" s="111" t="s">
        <v>307</v>
      </c>
      <c r="D28" s="101">
        <f t="shared" si="2"/>
        <v>11409</v>
      </c>
      <c r="E28" s="101">
        <f t="shared" si="3"/>
        <v>0</v>
      </c>
      <c r="F28" s="101">
        <v>0</v>
      </c>
      <c r="G28" s="101">
        <v>0</v>
      </c>
      <c r="H28" s="101">
        <f t="shared" si="4"/>
        <v>11409</v>
      </c>
      <c r="I28" s="101">
        <v>6564</v>
      </c>
      <c r="J28" s="101">
        <v>4845</v>
      </c>
      <c r="K28" s="101">
        <f t="shared" si="5"/>
        <v>0</v>
      </c>
      <c r="L28" s="101">
        <v>0</v>
      </c>
      <c r="M28" s="101">
        <v>0</v>
      </c>
      <c r="N28" s="101">
        <f t="shared" si="6"/>
        <v>12245</v>
      </c>
      <c r="O28" s="101">
        <f t="shared" si="7"/>
        <v>6564</v>
      </c>
      <c r="P28" s="101">
        <v>6564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4845</v>
      </c>
      <c r="W28" s="101">
        <v>4845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836</v>
      </c>
      <c r="AD28" s="101">
        <v>836</v>
      </c>
      <c r="AE28" s="101">
        <v>0</v>
      </c>
      <c r="AF28" s="101">
        <f t="shared" si="10"/>
        <v>356</v>
      </c>
      <c r="AG28" s="101">
        <v>356</v>
      </c>
      <c r="AH28" s="101">
        <v>0</v>
      </c>
      <c r="AI28" s="101">
        <v>0</v>
      </c>
      <c r="AJ28" s="101">
        <f t="shared" si="11"/>
        <v>372</v>
      </c>
      <c r="AK28" s="101">
        <v>0</v>
      </c>
      <c r="AL28" s="101">
        <v>16</v>
      </c>
      <c r="AM28" s="101">
        <v>356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16</v>
      </c>
      <c r="BA28" s="101">
        <v>16</v>
      </c>
      <c r="BB28" s="101">
        <v>0</v>
      </c>
      <c r="BC28" s="101">
        <v>0</v>
      </c>
      <c r="BD28" s="79"/>
      <c r="BE28" s="79"/>
      <c r="BF28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312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32</v>
      </c>
      <c r="M2" s="19" t="str">
        <f>IF(L2&lt;&gt;"",VLOOKUP(L2,$AI$6:$AJ$52,2,FALSE),"-")</f>
        <v>島根県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190201</v>
      </c>
      <c r="F7" s="164" t="s">
        <v>45</v>
      </c>
      <c r="G7" s="23" t="s">
        <v>46</v>
      </c>
      <c r="H7" s="37">
        <f aca="true" t="shared" si="0" ref="H7:H12">AD14</f>
        <v>123703</v>
      </c>
      <c r="I7" s="37">
        <f aca="true" t="shared" si="1" ref="I7:I12">AD24</f>
        <v>175871</v>
      </c>
      <c r="J7" s="37">
        <f aca="true" t="shared" si="2" ref="J7:J12">SUM(H7:I7)</f>
        <v>299574</v>
      </c>
      <c r="K7" s="38">
        <f aca="true" t="shared" si="3" ref="K7:K12">IF(J$13&gt;0,J7/J$13,0)</f>
        <v>0.9978814829619267</v>
      </c>
      <c r="L7" s="39">
        <f>AD34</f>
        <v>9302</v>
      </c>
      <c r="M7" s="40">
        <f>AD37</f>
        <v>2843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190201</v>
      </c>
      <c r="AF7" s="28" t="str">
        <f>'水洗化人口等'!B7</f>
        <v>32000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6463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6463</v>
      </c>
      <c r="AF8" s="28" t="str">
        <f>'水洗化人口等'!B8</f>
        <v>32201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196664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252546</v>
      </c>
      <c r="AF9" s="28" t="str">
        <f>'水洗化人口等'!B9</f>
        <v>32202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252546</v>
      </c>
      <c r="F10" s="165"/>
      <c r="G10" s="23" t="s">
        <v>53</v>
      </c>
      <c r="H10" s="37">
        <f t="shared" si="0"/>
        <v>19</v>
      </c>
      <c r="I10" s="37">
        <f t="shared" si="1"/>
        <v>392</v>
      </c>
      <c r="J10" s="37">
        <f t="shared" si="2"/>
        <v>411</v>
      </c>
      <c r="K10" s="38">
        <f t="shared" si="3"/>
        <v>0.0013690416708304187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4644</v>
      </c>
      <c r="AF10" s="28" t="str">
        <f>'水洗化人口等'!B10</f>
        <v>32203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4644</v>
      </c>
      <c r="F11" s="165"/>
      <c r="G11" s="23" t="s">
        <v>56</v>
      </c>
      <c r="H11" s="37">
        <f t="shared" si="0"/>
        <v>76</v>
      </c>
      <c r="I11" s="37">
        <f t="shared" si="1"/>
        <v>149</v>
      </c>
      <c r="J11" s="37">
        <f t="shared" si="2"/>
        <v>225</v>
      </c>
      <c r="K11" s="38">
        <f t="shared" si="3"/>
        <v>0.00074947536724293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278159</v>
      </c>
      <c r="AF11" s="28" t="str">
        <f>'水洗化人口等'!B11</f>
        <v>32204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278159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187058</v>
      </c>
      <c r="AF12" s="28" t="str">
        <f>'水洗化人口等'!B12</f>
        <v>32205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535349</v>
      </c>
      <c r="F13" s="166"/>
      <c r="G13" s="23" t="s">
        <v>49</v>
      </c>
      <c r="H13" s="37">
        <f>SUM(H7:H12)</f>
        <v>123798</v>
      </c>
      <c r="I13" s="37">
        <f>SUM(I7:I12)</f>
        <v>176412</v>
      </c>
      <c r="J13" s="37">
        <f>SUM(J7:J12)</f>
        <v>300210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5901</v>
      </c>
      <c r="AF13" s="28" t="str">
        <f>'水洗化人口等'!B13</f>
        <v>32206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732013</v>
      </c>
      <c r="F14" s="167" t="s">
        <v>59</v>
      </c>
      <c r="G14" s="168"/>
      <c r="H14" s="37">
        <f>AD20</f>
        <v>3885</v>
      </c>
      <c r="I14" s="37">
        <f>AD30</f>
        <v>0</v>
      </c>
      <c r="J14" s="37">
        <f>SUM(H14:I14)</f>
        <v>3885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123703</v>
      </c>
      <c r="AF14" s="28" t="str">
        <f>'水洗化人口等'!B14</f>
        <v>32207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5901</v>
      </c>
      <c r="F15" s="156" t="s">
        <v>4</v>
      </c>
      <c r="G15" s="157"/>
      <c r="H15" s="47">
        <f>SUM(H13:H14)</f>
        <v>127683</v>
      </c>
      <c r="I15" s="47">
        <f>SUM(I13:I14)</f>
        <v>176412</v>
      </c>
      <c r="J15" s="47">
        <f>SUM(J13:J14)</f>
        <v>304095</v>
      </c>
      <c r="K15" s="48" t="s">
        <v>152</v>
      </c>
      <c r="L15" s="49">
        <f>SUM(L7:L9)</f>
        <v>9302</v>
      </c>
      <c r="M15" s="50">
        <f>SUM(M7:M9)</f>
        <v>2843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32209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32304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187058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19</v>
      </c>
      <c r="AF17" s="28" t="str">
        <f>'水洗化人口等'!B17</f>
        <v>32343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76</v>
      </c>
      <c r="AF18" s="28" t="str">
        <f>'水洗化人口等'!B18</f>
        <v>32386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0.7313381046511469</v>
      </c>
      <c r="F19" s="167" t="s">
        <v>65</v>
      </c>
      <c r="G19" s="168"/>
      <c r="H19" s="37">
        <f>AD21</f>
        <v>76</v>
      </c>
      <c r="I19" s="37">
        <f>AD31</f>
        <v>0</v>
      </c>
      <c r="J19" s="41">
        <f>SUM(H19:I19)</f>
        <v>76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32401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0.2686618953488531</v>
      </c>
      <c r="F20" s="167" t="s">
        <v>67</v>
      </c>
      <c r="G20" s="168"/>
      <c r="H20" s="37">
        <f>AD22</f>
        <v>28063</v>
      </c>
      <c r="I20" s="37">
        <f>AD32</f>
        <v>4845</v>
      </c>
      <c r="J20" s="41">
        <f>SUM(H20:I20)</f>
        <v>32908</v>
      </c>
      <c r="AA20" s="20" t="s">
        <v>59</v>
      </c>
      <c r="AB20" s="81" t="s">
        <v>83</v>
      </c>
      <c r="AC20" s="81" t="s">
        <v>158</v>
      </c>
      <c r="AD20" s="28">
        <f ca="1" t="shared" si="4"/>
        <v>3885</v>
      </c>
      <c r="AF20" s="28" t="str">
        <f>'水洗化人口等'!B20</f>
        <v>32441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0.34500206963537533</v>
      </c>
      <c r="F21" s="167" t="s">
        <v>69</v>
      </c>
      <c r="G21" s="168"/>
      <c r="H21" s="37">
        <f>AD23</f>
        <v>95659</v>
      </c>
      <c r="I21" s="37">
        <f>AD33</f>
        <v>171567</v>
      </c>
      <c r="J21" s="41">
        <f>SUM(H21:I21)</f>
        <v>267226</v>
      </c>
      <c r="AA21" s="20" t="s">
        <v>65</v>
      </c>
      <c r="AB21" s="81" t="s">
        <v>83</v>
      </c>
      <c r="AC21" s="81" t="s">
        <v>159</v>
      </c>
      <c r="AD21" s="28">
        <f ca="1" t="shared" si="4"/>
        <v>76</v>
      </c>
      <c r="AF21" s="28" t="str">
        <f>'水洗化人口等'!B21</f>
        <v>32448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0.37999188539001355</v>
      </c>
      <c r="F22" s="156" t="s">
        <v>4</v>
      </c>
      <c r="G22" s="157"/>
      <c r="H22" s="47">
        <f>SUM(H19:H21)</f>
        <v>123798</v>
      </c>
      <c r="I22" s="47">
        <f>SUM(I19:I21)</f>
        <v>176412</v>
      </c>
      <c r="J22" s="52">
        <f>SUM(J19:J21)</f>
        <v>300210</v>
      </c>
      <c r="AA22" s="20" t="s">
        <v>67</v>
      </c>
      <c r="AB22" s="81" t="s">
        <v>83</v>
      </c>
      <c r="AC22" s="81" t="s">
        <v>160</v>
      </c>
      <c r="AD22" s="28">
        <f ca="1" t="shared" si="4"/>
        <v>28063</v>
      </c>
      <c r="AF22" s="28" t="str">
        <f>'水洗化人口等'!B22</f>
        <v>32449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0.2555391775829118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95659</v>
      </c>
      <c r="AF23" s="28" t="str">
        <f>'水洗化人口等'!B23</f>
        <v>32501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0.9671368425334581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175871</v>
      </c>
      <c r="AF24" s="28" t="str">
        <f>'水洗化人口等'!B24</f>
        <v>32505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0.03286315746654192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32525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32526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3320</v>
      </c>
      <c r="J27" s="55">
        <f>AD49</f>
        <v>307</v>
      </c>
      <c r="AA27" s="20" t="s">
        <v>53</v>
      </c>
      <c r="AB27" s="81" t="s">
        <v>83</v>
      </c>
      <c r="AC27" s="81" t="s">
        <v>165</v>
      </c>
      <c r="AD27" s="28">
        <f ca="1" t="shared" si="4"/>
        <v>392</v>
      </c>
      <c r="AF27" s="28" t="str">
        <f>'水洗化人口等'!B27</f>
        <v>32527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16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149</v>
      </c>
      <c r="AF28" s="28" t="str">
        <f>'水洗化人口等'!B28</f>
        <v>32528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2040</v>
      </c>
      <c r="J29" s="55">
        <f>AD51</f>
        <v>62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6207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4845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37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171567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112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9302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599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12331</v>
      </c>
      <c r="J36" s="57">
        <f>SUM(J27:J31)</f>
        <v>369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2843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3320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16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2040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6207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37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112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599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307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62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2010-04-10T02:19:10Z</dcterms:modified>
  <cp:category/>
  <cp:version/>
  <cp:contentType/>
  <cp:contentStatus/>
</cp:coreProperties>
</file>