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<sst xmlns="http://schemas.openxmlformats.org/spreadsheetml/2006/main" count="727" uniqueCount="331">
  <si>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</si>
  <si>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</si>
  <si>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</si>
  <si>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</si>
  <si>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</si>
  <si>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</si>
  <si>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</si>
  <si>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</si>
  <si>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</si>
  <si>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</si>
  <si>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</si>
  <si>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</si>
  <si>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</si>
  <si>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</si>
  <si>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</si>
  <si>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</si>
  <si>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</si>
  <si>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</si>
  <si>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</si>
  <si>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</si>
  <si>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</si>
  <si>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</si>
  <si>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</si>
  <si>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</si>
  <si>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</si>
  <si>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</si>
  <si>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</si>
  <si>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</si>
  <si>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</si>
  <si>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</si>
  <si>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</si>
  <si>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</si>
  <si>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</si>
  <si>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</si>
  <si>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</si>
  <si>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</si>
  <si>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</si>
  <si>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</si>
  <si>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</si>
  <si>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</si>
  <si>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</si>
  <si>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</si>
  <si>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</si>
  <si>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</si>
  <si>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</si>
  <si>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</si>
  <si>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</si>
  <si>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</si>
  <si>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</si>
  <si>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</si>
  <si>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</si>
  <si>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</si>
  <si>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</si>
  <si>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</si>
  <si>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</si>
  <si>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</si>
  <si>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</si>
  <si>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</si>
  <si>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</si>
  <si>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</si>
  <si>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</si>
  <si>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</si>
  <si>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</si>
  <si>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</si>
  <si>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</si>
  <si>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</si>
  <si>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</si>
  <si>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</si>
  <si>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</si>
  <si>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</si>
  <si>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</si>
  <si>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</si>
  <si>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</si>
  <si>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</si>
  <si>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</si>
  <si>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</si>
  <si>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</si>
  <si>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</si>
  <si>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</si>
  <si>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</si>
  <si>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</si>
  <si>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</si>
  <si>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</si>
  <si>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</si>
  <si>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</si>
  <si>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</si>
  <si>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</si>
  <si>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</si>
  <si>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</si>
  <si>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</si>
  <si>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</si>
  <si>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</si>
  <si>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</si>
  <si>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</si>
  <si>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</si>
  <si>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</si>
  <si>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</si>
  <si>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</si>
  <si>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</si>
  <si>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</si>
  <si>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</si>
  <si>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</si>
  <si>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</si>
  <si>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</si>
  <si>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</si>
  <si>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</si>
  <si>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</si>
  <si>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</si>
  <si>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</si>
  <si>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</si>
  <si>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</si>
  <si>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</si>
  <si>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</si>
  <si>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</si>
  <si>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</si>
  <si>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</si>
  <si>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</si>
  <si>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</si>
  <si>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</si>
  <si>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</si>
  <si>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</si>
  <si>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</si>
  <si>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</si>
  <si>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</si>
  <si>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</si>
  <si>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</si>
  <si>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</si>
  <si>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</si>
  <si>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</si>
  <si>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</si>
  <si>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</si>
  <si>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</si>
  <si>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</si>
  <si>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</si>
  <si>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</si>
  <si>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</si>
  <si>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</si>
  <si>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</si>
  <si>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</si>
  <si>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</si>
  <si>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</si>
  <si>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</si>
  <si>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</si>
  <si>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</si>
  <si>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</si>
  <si>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</si>
  <si>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</si>
  <si>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</si>
  <si>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</si>
  <si>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</si>
  <si>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</si>
  <si>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</si>
  <si>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</si>
  <si>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</si>
  <si>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</si>
  <si>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</si>
  <si>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</si>
  <si>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</si>
  <si>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</si>
  <si>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</si>
  <si>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</si>
  <si>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</si>
  <si>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</si>
  <si>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</si>
  <si>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</si>
  <si>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</si>
  <si>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</si>
  <si>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</si>
  <si>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</si>
  <si>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</si>
  <si>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</si>
  <si>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</si>
  <si>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</si>
  <si>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</si>
  <si>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</si>
  <si>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</si>
  <si>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</si>
  <si>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</si>
  <si>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</si>
  <si>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</si>
  <si>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</si>
  <si>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</si>
  <si>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</si>
  <si>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</si>
  <si>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</si>
  <si>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</si>
  <si>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</si>
  <si>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</si>
  <si>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</si>
  <si>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</si>
  <si>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</si>
  <si>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</si>
  <si>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</si>
  <si>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</si>
  <si>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</si>
  <si>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</si>
  <si>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</si>
  <si>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</si>
  <si>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</si>
  <si>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</si>
  <si>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</si>
  <si>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</si>
  <si>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</si>
  <si>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</si>
  <si>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</si>
  <si>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</si>
  <si>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</si>
  <si>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</si>
  <si>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</si>
  <si>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</si>
  <si>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</si>
  <si>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</si>
  <si>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</si>
  <si>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</si>
  <si>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</si>
  <si>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</si>
  <si>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</si>
  <si>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</si>
  <si>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</si>
  <si>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</si>
  <si>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</si>
  <si>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</si>
  <si>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</si>
  <si>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</si>
  <si>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</si>
  <si>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</si>
  <si>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</si>
  <si>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</si>
  <si>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</si>
  <si>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</si>
  <si>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</si>
  <si>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</si>
  <si>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</si>
  <si>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</si>
  <si>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</si>
  <si>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</si>
  <si>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</si>
  <si>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</si>
  <si>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</si>
  <si>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</si>
  <si>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</si>
  <si>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</si>
  <si>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</si>
  <si>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</si>
  <si>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</si>
  <si>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</si>
  <si>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</si>
  <si>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</si>
  <si>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</si>
  <si>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</si>
  <si>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</si>
  <si>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</si>
  <si>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</si>
  <si>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</si>
  <si>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</si>
  <si>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</si>
  <si>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</si>
  <si>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</si>
  <si>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</si>
  <si>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</si>
  <si>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</si>
  <si>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</si>
  <si>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</si>
  <si>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</si>
  <si>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</si>
  <si>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</si>
  <si>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</si>
  <si>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</si>
  <si>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</si>
  <si>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</si>
  <si>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</si>
  <si>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</si>
  <si>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</si>
  <si>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</si>
  <si>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</si>
  <si>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30304</t>
  </si>
  <si>
    <t>30341</t>
  </si>
  <si>
    <t>30343</t>
  </si>
  <si>
    <t>30344</t>
  </si>
  <si>
    <t>30361</t>
  </si>
  <si>
    <t>30362</t>
  </si>
  <si>
    <t>30366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</si>
  <si>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</si>
  <si>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</si>
  <si>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</si>
  <si>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</si>
  <si>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</si>
  <si>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</si>
  <si>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</si>
  <si>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</si>
  <si>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</si>
  <si>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</si>
  <si>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</si>
  <si>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</si>
  <si>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</si>
  <si>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</si>
  <si>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</si>
  <si>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</si>
  <si>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</si>
  <si>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</si>
  <si>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</si>
  <si>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</si>
  <si>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</si>
  <si>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</si>
  <si>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</si>
  <si>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</si>
  <si>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</si>
  <si>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</si>
  <si>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</si>
  <si>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</si>
  <si>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</si>
  <si>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</si>
  <si>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</si>
  <si>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</si>
  <si>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</si>
  <si>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</si>
  <si>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</si>
  <si>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</si>
  <si>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</si>
  <si>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</si>
  <si>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</si>
  <si>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</si>
  <si>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</si>
  <si>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</si>
  <si>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</si>
  <si>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</si>
  <si>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○</t>
  </si>
  <si>
    <t>30000</t>
  </si>
  <si>
    <t>合計</t>
  </si>
  <si>
    <t>和歌山県</t>
  </si>
  <si>
    <t>30000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</si>
</sst>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329</v>
      </c>
      <c r="B7" s="100" t="s">
        <v>327</v>
      </c>
      <c r="C7" s="99" t="s">
        <v>328</v>
      </c>
      <c r="D7" s="101">
        <f>SUM(D8:D37)</f>
        <v>1044307</v>
      </c>
      <c r="E7" s="101">
        <f>SUM(E8:E37)</f>
        <v>294734</v>
      </c>
      <c r="F7" s="102">
        <f>IF(D7&gt;0,E7/D7*100,0)</f>
        <v>28.222926783024533</v>
      </c>
      <c r="G7" s="101">
        <f>SUM(G8:G37)</f>
        <v>292690</v>
      </c>
      <c r="H7" s="101">
        <f>SUM(H8:H37)</f>
        <v>2044</v>
      </c>
      <c r="I7" s="101">
        <f>SUM(I8:I37)</f>
        <v>749573</v>
      </c>
      <c r="J7" s="102">
        <f>IF($D7&gt;0,I7/$D7*100,0)</f>
        <v>71.77707321697547</v>
      </c>
      <c r="K7" s="101">
        <f>SUM(K8:K37)</f>
        <v>140049</v>
      </c>
      <c r="L7" s="102">
        <f>IF($D7&gt;0,K7/$D7*100,0)</f>
        <v>13.410711601090483</v>
      </c>
      <c r="M7" s="101">
        <f>SUM(M8:M37)</f>
        <v>350</v>
      </c>
      <c r="N7" s="102">
        <f>IF($D7&gt;0,M7/$D7*100,0)</f>
        <v>0.033515048735668726</v>
      </c>
      <c r="O7" s="101">
        <f>SUM(O8:O37)</f>
        <v>609174</v>
      </c>
      <c r="P7" s="101">
        <f>SUM(P8:P37)</f>
        <v>274106</v>
      </c>
      <c r="Q7" s="102">
        <f>IF($D7&gt;0,O7/$D7*100,0)</f>
        <v>58.33284656714931</v>
      </c>
      <c r="R7" s="101">
        <f>SUM(R8:R37)</f>
        <v>6280</v>
      </c>
      <c r="S7" s="101">
        <f aca="true" t="shared" si="0" ref="S7:Z7">COUNTIF(S8:S37,"○")</f>
        <v>27</v>
      </c>
      <c r="T7" s="101">
        <f t="shared" si="0"/>
        <v>3</v>
      </c>
      <c r="U7" s="101">
        <f t="shared" si="0"/>
        <v>0</v>
      </c>
      <c r="V7" s="101">
        <f t="shared" si="0"/>
        <v>0</v>
      </c>
      <c r="W7" s="101">
        <f t="shared" si="0"/>
        <v>22</v>
      </c>
      <c r="X7" s="101">
        <f t="shared" si="0"/>
        <v>8</v>
      </c>
      <c r="Y7" s="101">
        <f t="shared" si="0"/>
        <v>0</v>
      </c>
      <c r="Z7" s="101">
        <f t="shared" si="0"/>
        <v>0</v>
      </c>
    </row>
    <row r="8" spans="1:58" ht="12" customHeight="1">
      <c r="A8" s="103" t="s">
        <v>103</v>
      </c>
      <c r="B8" s="104" t="s">
        <v>266</v>
      </c>
      <c r="C8" s="103" t="s">
        <v>296</v>
      </c>
      <c r="D8" s="101">
        <f>+SUM(E8,+I8)</f>
        <v>382234</v>
      </c>
      <c r="E8" s="101">
        <f>+SUM(G8,+H8)</f>
        <v>60265</v>
      </c>
      <c r="F8" s="102">
        <f>IF(D8&gt;0,E8/D8*100,0)</f>
        <v>15.766519985139993</v>
      </c>
      <c r="G8" s="101">
        <v>58833</v>
      </c>
      <c r="H8" s="101">
        <v>1432</v>
      </c>
      <c r="I8" s="101">
        <f>+SUM(K8,+M8,+O8)</f>
        <v>321969</v>
      </c>
      <c r="J8" s="102">
        <f>IF($D8&gt;0,I8/$D8*100,0)</f>
        <v>84.23348001486</v>
      </c>
      <c r="K8" s="101">
        <v>95714</v>
      </c>
      <c r="L8" s="102">
        <f>IF($D8&gt;0,K8/$D8*100,0)</f>
        <v>25.040681885965142</v>
      </c>
      <c r="M8" s="101">
        <v>0</v>
      </c>
      <c r="N8" s="102">
        <f>IF($D8&gt;0,M8/$D8*100,0)</f>
        <v>0</v>
      </c>
      <c r="O8" s="101">
        <v>226255</v>
      </c>
      <c r="P8" s="101">
        <v>82489</v>
      </c>
      <c r="Q8" s="102">
        <f>IF($D8&gt;0,O8/$D8*100,0)</f>
        <v>59.192798128894864</v>
      </c>
      <c r="R8" s="101">
        <v>3523</v>
      </c>
      <c r="S8" s="101"/>
      <c r="T8" s="101" t="s">
        <v>326</v>
      </c>
      <c r="U8" s="101"/>
      <c r="V8" s="101"/>
      <c r="W8" s="105"/>
      <c r="X8" s="105" t="s">
        <v>326</v>
      </c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103</v>
      </c>
      <c r="B9" s="104" t="s">
        <v>267</v>
      </c>
      <c r="C9" s="103" t="s">
        <v>297</v>
      </c>
      <c r="D9" s="101">
        <f aca="true" t="shared" si="1" ref="D9:D37">+SUM(E9,+I9)</f>
        <v>57922</v>
      </c>
      <c r="E9" s="101">
        <f aca="true" t="shared" si="2" ref="E9:E37">+SUM(G9,+H9)</f>
        <v>31104</v>
      </c>
      <c r="F9" s="102">
        <f aca="true" t="shared" si="3" ref="F9:F37">IF(D9&gt;0,E9/D9*100,0)</f>
        <v>53.69980318359173</v>
      </c>
      <c r="G9" s="101">
        <v>31104</v>
      </c>
      <c r="H9" s="101">
        <v>0</v>
      </c>
      <c r="I9" s="101">
        <f aca="true" t="shared" si="4" ref="I9:I37">+SUM(K9,+M9,+O9)</f>
        <v>26818</v>
      </c>
      <c r="J9" s="102">
        <f aca="true" t="shared" si="5" ref="J9:J37">IF($D9&gt;0,I9/$D9*100,0)</f>
        <v>46.300196816408274</v>
      </c>
      <c r="K9" s="101">
        <v>0</v>
      </c>
      <c r="L9" s="102">
        <f aca="true" t="shared" si="6" ref="L9:L37">IF($D9&gt;0,K9/$D9*100,0)</f>
        <v>0</v>
      </c>
      <c r="M9" s="101">
        <v>0</v>
      </c>
      <c r="N9" s="102">
        <f aca="true" t="shared" si="7" ref="N9:N37">IF($D9&gt;0,M9/$D9*100,0)</f>
        <v>0</v>
      </c>
      <c r="O9" s="101">
        <v>26818</v>
      </c>
      <c r="P9" s="101">
        <v>9402</v>
      </c>
      <c r="Q9" s="102">
        <f aca="true" t="shared" si="8" ref="Q9:Q37">IF($D9&gt;0,O9/$D9*100,0)</f>
        <v>46.300196816408274</v>
      </c>
      <c r="R9" s="101">
        <v>192</v>
      </c>
      <c r="S9" s="101"/>
      <c r="T9" s="101" t="s">
        <v>326</v>
      </c>
      <c r="U9" s="101"/>
      <c r="V9" s="101"/>
      <c r="W9" s="105"/>
      <c r="X9" s="105" t="s">
        <v>326</v>
      </c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103</v>
      </c>
      <c r="B10" s="104" t="s">
        <v>268</v>
      </c>
      <c r="C10" s="103" t="s">
        <v>298</v>
      </c>
      <c r="D10" s="101">
        <f t="shared" si="1"/>
        <v>68717</v>
      </c>
      <c r="E10" s="101">
        <f t="shared" si="2"/>
        <v>17573</v>
      </c>
      <c r="F10" s="102">
        <f t="shared" si="3"/>
        <v>25.573002313837918</v>
      </c>
      <c r="G10" s="101">
        <v>17536</v>
      </c>
      <c r="H10" s="101">
        <v>37</v>
      </c>
      <c r="I10" s="101">
        <f t="shared" si="4"/>
        <v>51144</v>
      </c>
      <c r="J10" s="102">
        <f t="shared" si="5"/>
        <v>74.42699768616208</v>
      </c>
      <c r="K10" s="101">
        <v>22660</v>
      </c>
      <c r="L10" s="102">
        <f t="shared" si="6"/>
        <v>32.97582839763086</v>
      </c>
      <c r="M10" s="101">
        <v>0</v>
      </c>
      <c r="N10" s="102">
        <f t="shared" si="7"/>
        <v>0</v>
      </c>
      <c r="O10" s="101">
        <v>28484</v>
      </c>
      <c r="P10" s="101">
        <v>16176</v>
      </c>
      <c r="Q10" s="102">
        <f t="shared" si="8"/>
        <v>41.45116928853122</v>
      </c>
      <c r="R10" s="101">
        <v>235</v>
      </c>
      <c r="S10" s="101" t="s">
        <v>326</v>
      </c>
      <c r="T10" s="101"/>
      <c r="U10" s="101"/>
      <c r="V10" s="101"/>
      <c r="W10" s="105" t="s">
        <v>326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103</v>
      </c>
      <c r="B11" s="104" t="s">
        <v>269</v>
      </c>
      <c r="C11" s="103" t="s">
        <v>299</v>
      </c>
      <c r="D11" s="101">
        <f t="shared" si="1"/>
        <v>32481</v>
      </c>
      <c r="E11" s="101">
        <f t="shared" si="2"/>
        <v>8462</v>
      </c>
      <c r="F11" s="102">
        <f t="shared" si="3"/>
        <v>26.052153566700532</v>
      </c>
      <c r="G11" s="101">
        <v>8379</v>
      </c>
      <c r="H11" s="101">
        <v>83</v>
      </c>
      <c r="I11" s="101">
        <f t="shared" si="4"/>
        <v>24019</v>
      </c>
      <c r="J11" s="102">
        <f t="shared" si="5"/>
        <v>73.94784643329947</v>
      </c>
      <c r="K11" s="101">
        <v>0</v>
      </c>
      <c r="L11" s="102">
        <f t="shared" si="6"/>
        <v>0</v>
      </c>
      <c r="M11" s="101">
        <v>0</v>
      </c>
      <c r="N11" s="102">
        <f t="shared" si="7"/>
        <v>0</v>
      </c>
      <c r="O11" s="101">
        <v>24019</v>
      </c>
      <c r="P11" s="101">
        <v>4742</v>
      </c>
      <c r="Q11" s="102">
        <f t="shared" si="8"/>
        <v>73.94784643329947</v>
      </c>
      <c r="R11" s="101">
        <v>177</v>
      </c>
      <c r="S11" s="101" t="s">
        <v>326</v>
      </c>
      <c r="T11" s="101"/>
      <c r="U11" s="101"/>
      <c r="V11" s="101"/>
      <c r="W11" s="105"/>
      <c r="X11" s="105" t="s">
        <v>326</v>
      </c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103</v>
      </c>
      <c r="B12" s="104" t="s">
        <v>270</v>
      </c>
      <c r="C12" s="103" t="s">
        <v>300</v>
      </c>
      <c r="D12" s="101">
        <f t="shared" si="1"/>
        <v>26200</v>
      </c>
      <c r="E12" s="101">
        <f t="shared" si="2"/>
        <v>9759</v>
      </c>
      <c r="F12" s="102">
        <f t="shared" si="3"/>
        <v>37.24809160305343</v>
      </c>
      <c r="G12" s="101">
        <v>9759</v>
      </c>
      <c r="H12" s="101">
        <v>0</v>
      </c>
      <c r="I12" s="101">
        <f t="shared" si="4"/>
        <v>16441</v>
      </c>
      <c r="J12" s="102">
        <f t="shared" si="5"/>
        <v>62.75190839694657</v>
      </c>
      <c r="K12" s="101">
        <v>0</v>
      </c>
      <c r="L12" s="102">
        <f t="shared" si="6"/>
        <v>0</v>
      </c>
      <c r="M12" s="101">
        <v>0</v>
      </c>
      <c r="N12" s="102">
        <f t="shared" si="7"/>
        <v>0</v>
      </c>
      <c r="O12" s="101">
        <v>16441</v>
      </c>
      <c r="P12" s="101">
        <v>8049</v>
      </c>
      <c r="Q12" s="102">
        <f t="shared" si="8"/>
        <v>62.75190839694657</v>
      </c>
      <c r="R12" s="101">
        <v>172</v>
      </c>
      <c r="S12" s="101" t="s">
        <v>326</v>
      </c>
      <c r="T12" s="101"/>
      <c r="U12" s="101"/>
      <c r="V12" s="101"/>
      <c r="W12" s="105" t="s">
        <v>326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103</v>
      </c>
      <c r="B13" s="104" t="s">
        <v>271</v>
      </c>
      <c r="C13" s="103" t="s">
        <v>301</v>
      </c>
      <c r="D13" s="101">
        <f t="shared" si="1"/>
        <v>83032</v>
      </c>
      <c r="E13" s="101">
        <f t="shared" si="2"/>
        <v>20824</v>
      </c>
      <c r="F13" s="102">
        <f t="shared" si="3"/>
        <v>25.079487426534346</v>
      </c>
      <c r="G13" s="101">
        <v>20719</v>
      </c>
      <c r="H13" s="101">
        <v>105</v>
      </c>
      <c r="I13" s="101">
        <f t="shared" si="4"/>
        <v>62208</v>
      </c>
      <c r="J13" s="102">
        <f t="shared" si="5"/>
        <v>74.92051257346564</v>
      </c>
      <c r="K13" s="101">
        <v>98</v>
      </c>
      <c r="L13" s="102">
        <f t="shared" si="6"/>
        <v>0.11802678485403217</v>
      </c>
      <c r="M13" s="101">
        <v>0</v>
      </c>
      <c r="N13" s="102">
        <f t="shared" si="7"/>
        <v>0</v>
      </c>
      <c r="O13" s="101">
        <v>62110</v>
      </c>
      <c r="P13" s="101">
        <v>38491</v>
      </c>
      <c r="Q13" s="102">
        <f t="shared" si="8"/>
        <v>74.80248578861162</v>
      </c>
      <c r="R13" s="101">
        <v>275</v>
      </c>
      <c r="S13" s="101" t="s">
        <v>326</v>
      </c>
      <c r="T13" s="101"/>
      <c r="U13" s="101"/>
      <c r="V13" s="101"/>
      <c r="W13" s="105"/>
      <c r="X13" s="105" t="s">
        <v>326</v>
      </c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103</v>
      </c>
      <c r="B14" s="104" t="s">
        <v>272</v>
      </c>
      <c r="C14" s="103" t="s">
        <v>302</v>
      </c>
      <c r="D14" s="101">
        <f t="shared" si="1"/>
        <v>33657</v>
      </c>
      <c r="E14" s="101">
        <f t="shared" si="2"/>
        <v>8834</v>
      </c>
      <c r="F14" s="102">
        <f t="shared" si="3"/>
        <v>26.247140267997743</v>
      </c>
      <c r="G14" s="101">
        <v>8834</v>
      </c>
      <c r="H14" s="101">
        <v>0</v>
      </c>
      <c r="I14" s="101">
        <f t="shared" si="4"/>
        <v>24823</v>
      </c>
      <c r="J14" s="102">
        <f t="shared" si="5"/>
        <v>73.75285973200226</v>
      </c>
      <c r="K14" s="101">
        <v>0</v>
      </c>
      <c r="L14" s="102">
        <f t="shared" si="6"/>
        <v>0</v>
      </c>
      <c r="M14" s="101">
        <v>0</v>
      </c>
      <c r="N14" s="102">
        <f t="shared" si="7"/>
        <v>0</v>
      </c>
      <c r="O14" s="101">
        <v>24823</v>
      </c>
      <c r="P14" s="101">
        <v>5752</v>
      </c>
      <c r="Q14" s="102">
        <f t="shared" si="8"/>
        <v>73.75285973200226</v>
      </c>
      <c r="R14" s="101">
        <v>181</v>
      </c>
      <c r="S14" s="101" t="s">
        <v>326</v>
      </c>
      <c r="T14" s="101"/>
      <c r="U14" s="101"/>
      <c r="V14" s="101"/>
      <c r="W14" s="105" t="s">
        <v>326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103</v>
      </c>
      <c r="B15" s="104" t="s">
        <v>273</v>
      </c>
      <c r="C15" s="103" t="s">
        <v>303</v>
      </c>
      <c r="D15" s="101">
        <f t="shared" si="1"/>
        <v>68857</v>
      </c>
      <c r="E15" s="101">
        <f t="shared" si="2"/>
        <v>33641</v>
      </c>
      <c r="F15" s="102">
        <f t="shared" si="3"/>
        <v>48.856325428061055</v>
      </c>
      <c r="G15" s="101">
        <v>33641</v>
      </c>
      <c r="H15" s="101">
        <v>0</v>
      </c>
      <c r="I15" s="101">
        <f t="shared" si="4"/>
        <v>35216</v>
      </c>
      <c r="J15" s="102">
        <f t="shared" si="5"/>
        <v>51.143674571938945</v>
      </c>
      <c r="K15" s="101">
        <v>2474</v>
      </c>
      <c r="L15" s="102">
        <f t="shared" si="6"/>
        <v>3.5929535123516856</v>
      </c>
      <c r="M15" s="101">
        <v>350</v>
      </c>
      <c r="N15" s="102">
        <f t="shared" si="7"/>
        <v>0.5082998097506427</v>
      </c>
      <c r="O15" s="101">
        <v>32392</v>
      </c>
      <c r="P15" s="101">
        <v>22393</v>
      </c>
      <c r="Q15" s="102">
        <f t="shared" si="8"/>
        <v>47.04242124983662</v>
      </c>
      <c r="R15" s="101">
        <v>277</v>
      </c>
      <c r="S15" s="101" t="s">
        <v>326</v>
      </c>
      <c r="T15" s="101"/>
      <c r="U15" s="101"/>
      <c r="V15" s="101"/>
      <c r="W15" s="105" t="s">
        <v>326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103</v>
      </c>
      <c r="B16" s="104" t="s">
        <v>274</v>
      </c>
      <c r="C16" s="103" t="s">
        <v>304</v>
      </c>
      <c r="D16" s="101">
        <f t="shared" si="1"/>
        <v>52155</v>
      </c>
      <c r="E16" s="101">
        <f t="shared" si="2"/>
        <v>27690</v>
      </c>
      <c r="F16" s="102">
        <f t="shared" si="3"/>
        <v>53.09174575783722</v>
      </c>
      <c r="G16" s="101">
        <v>27690</v>
      </c>
      <c r="H16" s="101">
        <v>0</v>
      </c>
      <c r="I16" s="101">
        <f t="shared" si="4"/>
        <v>24465</v>
      </c>
      <c r="J16" s="102">
        <f t="shared" si="5"/>
        <v>46.90825424216278</v>
      </c>
      <c r="K16" s="101">
        <v>157</v>
      </c>
      <c r="L16" s="102">
        <f t="shared" si="6"/>
        <v>0.3010257885150034</v>
      </c>
      <c r="M16" s="101">
        <v>0</v>
      </c>
      <c r="N16" s="102">
        <f t="shared" si="7"/>
        <v>0</v>
      </c>
      <c r="O16" s="101">
        <v>24308</v>
      </c>
      <c r="P16" s="101">
        <v>18267</v>
      </c>
      <c r="Q16" s="102">
        <f t="shared" si="8"/>
        <v>46.60722845364778</v>
      </c>
      <c r="R16" s="101">
        <v>269</v>
      </c>
      <c r="S16" s="101" t="s">
        <v>326</v>
      </c>
      <c r="T16" s="101"/>
      <c r="U16" s="101"/>
      <c r="V16" s="101"/>
      <c r="W16" s="105" t="s">
        <v>326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103</v>
      </c>
      <c r="B17" s="104" t="s">
        <v>275</v>
      </c>
      <c r="C17" s="103" t="s">
        <v>305</v>
      </c>
      <c r="D17" s="101">
        <f t="shared" si="1"/>
        <v>11325</v>
      </c>
      <c r="E17" s="101">
        <f t="shared" si="2"/>
        <v>5111</v>
      </c>
      <c r="F17" s="102">
        <f t="shared" si="3"/>
        <v>45.13024282560706</v>
      </c>
      <c r="G17" s="101">
        <v>5074</v>
      </c>
      <c r="H17" s="101">
        <v>37</v>
      </c>
      <c r="I17" s="101">
        <f t="shared" si="4"/>
        <v>6214</v>
      </c>
      <c r="J17" s="102">
        <f t="shared" si="5"/>
        <v>54.869757174392944</v>
      </c>
      <c r="K17" s="101">
        <v>0</v>
      </c>
      <c r="L17" s="102">
        <f t="shared" si="6"/>
        <v>0</v>
      </c>
      <c r="M17" s="101">
        <v>0</v>
      </c>
      <c r="N17" s="102">
        <f t="shared" si="7"/>
        <v>0</v>
      </c>
      <c r="O17" s="101">
        <v>6214</v>
      </c>
      <c r="P17" s="101">
        <v>3359</v>
      </c>
      <c r="Q17" s="102">
        <f t="shared" si="8"/>
        <v>54.869757174392944</v>
      </c>
      <c r="R17" s="101">
        <v>23</v>
      </c>
      <c r="S17" s="101" t="s">
        <v>326</v>
      </c>
      <c r="T17" s="101"/>
      <c r="U17" s="101"/>
      <c r="V17" s="101"/>
      <c r="W17" s="105" t="s">
        <v>326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103</v>
      </c>
      <c r="B18" s="104" t="s">
        <v>276</v>
      </c>
      <c r="C18" s="103" t="s">
        <v>306</v>
      </c>
      <c r="D18" s="101">
        <f t="shared" si="1"/>
        <v>19524</v>
      </c>
      <c r="E18" s="101">
        <f t="shared" si="2"/>
        <v>4622</v>
      </c>
      <c r="F18" s="102">
        <f t="shared" si="3"/>
        <v>23.673427576316328</v>
      </c>
      <c r="G18" s="101">
        <v>4622</v>
      </c>
      <c r="H18" s="101">
        <v>0</v>
      </c>
      <c r="I18" s="101">
        <f t="shared" si="4"/>
        <v>14902</v>
      </c>
      <c r="J18" s="102">
        <f t="shared" si="5"/>
        <v>76.32657242368367</v>
      </c>
      <c r="K18" s="101">
        <v>3746</v>
      </c>
      <c r="L18" s="102">
        <f t="shared" si="6"/>
        <v>19.18664208154067</v>
      </c>
      <c r="M18" s="101">
        <v>0</v>
      </c>
      <c r="N18" s="102">
        <f t="shared" si="7"/>
        <v>0</v>
      </c>
      <c r="O18" s="101">
        <v>11156</v>
      </c>
      <c r="P18" s="101">
        <v>3387</v>
      </c>
      <c r="Q18" s="102">
        <f t="shared" si="8"/>
        <v>57.13993034214301</v>
      </c>
      <c r="R18" s="101">
        <v>81</v>
      </c>
      <c r="S18" s="101" t="s">
        <v>326</v>
      </c>
      <c r="T18" s="101"/>
      <c r="U18" s="101"/>
      <c r="V18" s="101"/>
      <c r="W18" s="105" t="s">
        <v>326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103</v>
      </c>
      <c r="B19" s="104" t="s">
        <v>277</v>
      </c>
      <c r="C19" s="103" t="s">
        <v>307</v>
      </c>
      <c r="D19" s="101">
        <f t="shared" si="1"/>
        <v>5373</v>
      </c>
      <c r="E19" s="101">
        <f t="shared" si="2"/>
        <v>782</v>
      </c>
      <c r="F19" s="102">
        <f t="shared" si="3"/>
        <v>14.554252745207519</v>
      </c>
      <c r="G19" s="101">
        <v>690</v>
      </c>
      <c r="H19" s="101">
        <v>92</v>
      </c>
      <c r="I19" s="101">
        <f t="shared" si="4"/>
        <v>4591</v>
      </c>
      <c r="J19" s="102">
        <f t="shared" si="5"/>
        <v>85.44574725479248</v>
      </c>
      <c r="K19" s="101">
        <v>1675</v>
      </c>
      <c r="L19" s="102">
        <f t="shared" si="6"/>
        <v>31.174390470872883</v>
      </c>
      <c r="M19" s="101">
        <v>0</v>
      </c>
      <c r="N19" s="102">
        <f t="shared" si="7"/>
        <v>0</v>
      </c>
      <c r="O19" s="101">
        <v>2916</v>
      </c>
      <c r="P19" s="101">
        <v>778</v>
      </c>
      <c r="Q19" s="102">
        <f t="shared" si="8"/>
        <v>54.2713567839196</v>
      </c>
      <c r="R19" s="101">
        <v>5</v>
      </c>
      <c r="S19" s="101" t="s">
        <v>326</v>
      </c>
      <c r="T19" s="101"/>
      <c r="U19" s="101"/>
      <c r="V19" s="101"/>
      <c r="W19" s="105" t="s">
        <v>326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103</v>
      </c>
      <c r="B20" s="104" t="s">
        <v>278</v>
      </c>
      <c r="C20" s="103" t="s">
        <v>308</v>
      </c>
      <c r="D20" s="101">
        <f t="shared" si="1"/>
        <v>4059</v>
      </c>
      <c r="E20" s="101">
        <f t="shared" si="2"/>
        <v>615</v>
      </c>
      <c r="F20" s="102">
        <f t="shared" si="3"/>
        <v>15.151515151515152</v>
      </c>
      <c r="G20" s="101">
        <v>565</v>
      </c>
      <c r="H20" s="101">
        <v>50</v>
      </c>
      <c r="I20" s="101">
        <f t="shared" si="4"/>
        <v>3444</v>
      </c>
      <c r="J20" s="102">
        <f t="shared" si="5"/>
        <v>84.84848484848484</v>
      </c>
      <c r="K20" s="101">
        <v>2901</v>
      </c>
      <c r="L20" s="102">
        <f t="shared" si="6"/>
        <v>71.47080561714708</v>
      </c>
      <c r="M20" s="101">
        <v>0</v>
      </c>
      <c r="N20" s="102">
        <f t="shared" si="7"/>
        <v>0</v>
      </c>
      <c r="O20" s="101">
        <v>543</v>
      </c>
      <c r="P20" s="101">
        <v>343</v>
      </c>
      <c r="Q20" s="102">
        <f t="shared" si="8"/>
        <v>13.377679231337769</v>
      </c>
      <c r="R20" s="101">
        <v>18</v>
      </c>
      <c r="S20" s="101" t="s">
        <v>326</v>
      </c>
      <c r="T20" s="101"/>
      <c r="U20" s="101"/>
      <c r="V20" s="101"/>
      <c r="W20" s="105" t="s">
        <v>326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103</v>
      </c>
      <c r="B21" s="104" t="s">
        <v>279</v>
      </c>
      <c r="C21" s="103" t="s">
        <v>309</v>
      </c>
      <c r="D21" s="101">
        <f t="shared" si="1"/>
        <v>14121</v>
      </c>
      <c r="E21" s="101">
        <f t="shared" si="2"/>
        <v>4268</v>
      </c>
      <c r="F21" s="102">
        <f t="shared" si="3"/>
        <v>30.22448835068338</v>
      </c>
      <c r="G21" s="101">
        <v>4268</v>
      </c>
      <c r="H21" s="101">
        <v>0</v>
      </c>
      <c r="I21" s="101">
        <f t="shared" si="4"/>
        <v>9853</v>
      </c>
      <c r="J21" s="102">
        <f t="shared" si="5"/>
        <v>69.77551164931663</v>
      </c>
      <c r="K21" s="101">
        <v>0</v>
      </c>
      <c r="L21" s="102">
        <f t="shared" si="6"/>
        <v>0</v>
      </c>
      <c r="M21" s="101">
        <v>0</v>
      </c>
      <c r="N21" s="102">
        <f t="shared" si="7"/>
        <v>0</v>
      </c>
      <c r="O21" s="101">
        <v>9853</v>
      </c>
      <c r="P21" s="101">
        <v>1782</v>
      </c>
      <c r="Q21" s="102">
        <f t="shared" si="8"/>
        <v>69.77551164931663</v>
      </c>
      <c r="R21" s="101">
        <v>70</v>
      </c>
      <c r="S21" s="101" t="s">
        <v>326</v>
      </c>
      <c r="T21" s="101"/>
      <c r="U21" s="101"/>
      <c r="V21" s="101"/>
      <c r="W21" s="105" t="s">
        <v>326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103</v>
      </c>
      <c r="B22" s="104" t="s">
        <v>280</v>
      </c>
      <c r="C22" s="103" t="s">
        <v>310</v>
      </c>
      <c r="D22" s="101">
        <f t="shared" si="1"/>
        <v>8007</v>
      </c>
      <c r="E22" s="101">
        <f t="shared" si="2"/>
        <v>3566</v>
      </c>
      <c r="F22" s="102">
        <f t="shared" si="3"/>
        <v>44.536030972898715</v>
      </c>
      <c r="G22" s="101">
        <v>3566</v>
      </c>
      <c r="H22" s="101">
        <v>0</v>
      </c>
      <c r="I22" s="101">
        <f t="shared" si="4"/>
        <v>4441</v>
      </c>
      <c r="J22" s="102">
        <f t="shared" si="5"/>
        <v>55.46396902710129</v>
      </c>
      <c r="K22" s="101">
        <v>135</v>
      </c>
      <c r="L22" s="102">
        <f t="shared" si="6"/>
        <v>1.6860247283626826</v>
      </c>
      <c r="M22" s="101">
        <v>0</v>
      </c>
      <c r="N22" s="102">
        <f t="shared" si="7"/>
        <v>0</v>
      </c>
      <c r="O22" s="101">
        <v>4306</v>
      </c>
      <c r="P22" s="101">
        <v>1790</v>
      </c>
      <c r="Q22" s="102">
        <f t="shared" si="8"/>
        <v>53.7779442987386</v>
      </c>
      <c r="R22" s="101">
        <v>20</v>
      </c>
      <c r="S22" s="101" t="s">
        <v>326</v>
      </c>
      <c r="T22" s="101"/>
      <c r="U22" s="101"/>
      <c r="V22" s="101"/>
      <c r="W22" s="105" t="s">
        <v>326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103</v>
      </c>
      <c r="B23" s="104" t="s">
        <v>281</v>
      </c>
      <c r="C23" s="103" t="s">
        <v>311</v>
      </c>
      <c r="D23" s="101">
        <f t="shared" si="1"/>
        <v>28718</v>
      </c>
      <c r="E23" s="101">
        <f t="shared" si="2"/>
        <v>12253</v>
      </c>
      <c r="F23" s="102">
        <f t="shared" si="3"/>
        <v>42.66662023817814</v>
      </c>
      <c r="G23" s="101">
        <v>12253</v>
      </c>
      <c r="H23" s="101">
        <v>0</v>
      </c>
      <c r="I23" s="101">
        <f t="shared" si="4"/>
        <v>16465</v>
      </c>
      <c r="J23" s="102">
        <f t="shared" si="5"/>
        <v>57.33337976182186</v>
      </c>
      <c r="K23" s="101">
        <v>0</v>
      </c>
      <c r="L23" s="102">
        <f t="shared" si="6"/>
        <v>0</v>
      </c>
      <c r="M23" s="101">
        <v>0</v>
      </c>
      <c r="N23" s="102">
        <f t="shared" si="7"/>
        <v>0</v>
      </c>
      <c r="O23" s="101">
        <v>16465</v>
      </c>
      <c r="P23" s="101">
        <v>4833</v>
      </c>
      <c r="Q23" s="102">
        <f t="shared" si="8"/>
        <v>57.33337976182186</v>
      </c>
      <c r="R23" s="101">
        <v>80</v>
      </c>
      <c r="S23" s="101" t="s">
        <v>326</v>
      </c>
      <c r="T23" s="101"/>
      <c r="U23" s="101"/>
      <c r="V23" s="101"/>
      <c r="W23" s="105" t="s">
        <v>326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103</v>
      </c>
      <c r="B24" s="104" t="s">
        <v>282</v>
      </c>
      <c r="C24" s="103" t="s">
        <v>312</v>
      </c>
      <c r="D24" s="101">
        <f t="shared" si="1"/>
        <v>8330</v>
      </c>
      <c r="E24" s="101">
        <f t="shared" si="2"/>
        <v>1498</v>
      </c>
      <c r="F24" s="102">
        <f t="shared" si="3"/>
        <v>17.983193277310924</v>
      </c>
      <c r="G24" s="101">
        <v>1498</v>
      </c>
      <c r="H24" s="101">
        <v>0</v>
      </c>
      <c r="I24" s="101">
        <f t="shared" si="4"/>
        <v>6832</v>
      </c>
      <c r="J24" s="102">
        <f t="shared" si="5"/>
        <v>82.01680672268907</v>
      </c>
      <c r="K24" s="101">
        <v>1479</v>
      </c>
      <c r="L24" s="102">
        <f t="shared" si="6"/>
        <v>17.755102040816325</v>
      </c>
      <c r="M24" s="101">
        <v>0</v>
      </c>
      <c r="N24" s="102">
        <f t="shared" si="7"/>
        <v>0</v>
      </c>
      <c r="O24" s="101">
        <v>5353</v>
      </c>
      <c r="P24" s="101">
        <v>4988</v>
      </c>
      <c r="Q24" s="102">
        <f t="shared" si="8"/>
        <v>64.26170468187274</v>
      </c>
      <c r="R24" s="101">
        <v>22</v>
      </c>
      <c r="S24" s="101" t="s">
        <v>326</v>
      </c>
      <c r="T24" s="101"/>
      <c r="U24" s="101"/>
      <c r="V24" s="101"/>
      <c r="W24" s="105"/>
      <c r="X24" s="105" t="s">
        <v>326</v>
      </c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103</v>
      </c>
      <c r="B25" s="104" t="s">
        <v>283</v>
      </c>
      <c r="C25" s="103" t="s">
        <v>313</v>
      </c>
      <c r="D25" s="101">
        <f t="shared" si="1"/>
        <v>7801</v>
      </c>
      <c r="E25" s="101">
        <f t="shared" si="2"/>
        <v>3033</v>
      </c>
      <c r="F25" s="102">
        <f t="shared" si="3"/>
        <v>38.87963081656198</v>
      </c>
      <c r="G25" s="101">
        <v>3033</v>
      </c>
      <c r="H25" s="101">
        <v>0</v>
      </c>
      <c r="I25" s="101">
        <f t="shared" si="4"/>
        <v>4768</v>
      </c>
      <c r="J25" s="102">
        <f t="shared" si="5"/>
        <v>61.120369183438015</v>
      </c>
      <c r="K25" s="101">
        <v>0</v>
      </c>
      <c r="L25" s="102">
        <f t="shared" si="6"/>
        <v>0</v>
      </c>
      <c r="M25" s="101">
        <v>0</v>
      </c>
      <c r="N25" s="102">
        <f t="shared" si="7"/>
        <v>0</v>
      </c>
      <c r="O25" s="101">
        <v>4768</v>
      </c>
      <c r="P25" s="101">
        <v>4568</v>
      </c>
      <c r="Q25" s="102">
        <f t="shared" si="8"/>
        <v>61.120369183438015</v>
      </c>
      <c r="R25" s="101">
        <v>11</v>
      </c>
      <c r="S25" s="101" t="s">
        <v>326</v>
      </c>
      <c r="T25" s="101"/>
      <c r="U25" s="101"/>
      <c r="V25" s="101"/>
      <c r="W25" s="105"/>
      <c r="X25" s="105" t="s">
        <v>326</v>
      </c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103</v>
      </c>
      <c r="B26" s="104" t="s">
        <v>284</v>
      </c>
      <c r="C26" s="103" t="s">
        <v>314</v>
      </c>
      <c r="D26" s="101">
        <f t="shared" si="1"/>
        <v>7179</v>
      </c>
      <c r="E26" s="101">
        <f t="shared" si="2"/>
        <v>2019</v>
      </c>
      <c r="F26" s="102">
        <f t="shared" si="3"/>
        <v>28.123694107814458</v>
      </c>
      <c r="G26" s="101">
        <v>2019</v>
      </c>
      <c r="H26" s="101">
        <v>0</v>
      </c>
      <c r="I26" s="101">
        <f t="shared" si="4"/>
        <v>5160</v>
      </c>
      <c r="J26" s="102">
        <f t="shared" si="5"/>
        <v>71.87630589218554</v>
      </c>
      <c r="K26" s="101">
        <v>1689</v>
      </c>
      <c r="L26" s="102">
        <f t="shared" si="6"/>
        <v>23.52695361470957</v>
      </c>
      <c r="M26" s="101">
        <v>0</v>
      </c>
      <c r="N26" s="102">
        <f t="shared" si="7"/>
        <v>0</v>
      </c>
      <c r="O26" s="101">
        <v>3471</v>
      </c>
      <c r="P26" s="101">
        <v>0</v>
      </c>
      <c r="Q26" s="102">
        <f t="shared" si="8"/>
        <v>48.34935227747597</v>
      </c>
      <c r="R26" s="101">
        <v>59</v>
      </c>
      <c r="S26" s="101"/>
      <c r="T26" s="101" t="s">
        <v>326</v>
      </c>
      <c r="U26" s="101"/>
      <c r="V26" s="101"/>
      <c r="W26" s="105" t="s">
        <v>326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103</v>
      </c>
      <c r="B27" s="104" t="s">
        <v>285</v>
      </c>
      <c r="C27" s="103" t="s">
        <v>315</v>
      </c>
      <c r="D27" s="101">
        <f t="shared" si="1"/>
        <v>9408</v>
      </c>
      <c r="E27" s="101">
        <f t="shared" si="2"/>
        <v>3645</v>
      </c>
      <c r="F27" s="102">
        <f t="shared" si="3"/>
        <v>38.74362244897959</v>
      </c>
      <c r="G27" s="101">
        <v>3645</v>
      </c>
      <c r="H27" s="101">
        <v>0</v>
      </c>
      <c r="I27" s="101">
        <f t="shared" si="4"/>
        <v>5763</v>
      </c>
      <c r="J27" s="102">
        <f t="shared" si="5"/>
        <v>61.256377551020414</v>
      </c>
      <c r="K27" s="101">
        <v>0</v>
      </c>
      <c r="L27" s="102">
        <f t="shared" si="6"/>
        <v>0</v>
      </c>
      <c r="M27" s="101">
        <v>0</v>
      </c>
      <c r="N27" s="102">
        <f t="shared" si="7"/>
        <v>0</v>
      </c>
      <c r="O27" s="101">
        <v>5763</v>
      </c>
      <c r="P27" s="101">
        <v>2883</v>
      </c>
      <c r="Q27" s="102">
        <f t="shared" si="8"/>
        <v>61.256377551020414</v>
      </c>
      <c r="R27" s="101">
        <v>15</v>
      </c>
      <c r="S27" s="101" t="s">
        <v>326</v>
      </c>
      <c r="T27" s="101"/>
      <c r="U27" s="101"/>
      <c r="V27" s="101"/>
      <c r="W27" s="105"/>
      <c r="X27" s="105" t="s">
        <v>326</v>
      </c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103</v>
      </c>
      <c r="B28" s="104" t="s">
        <v>286</v>
      </c>
      <c r="C28" s="103" t="s">
        <v>316</v>
      </c>
      <c r="D28" s="101">
        <f t="shared" si="1"/>
        <v>14544</v>
      </c>
      <c r="E28" s="101">
        <f t="shared" si="2"/>
        <v>1480</v>
      </c>
      <c r="F28" s="102">
        <f t="shared" si="3"/>
        <v>10.176017601760176</v>
      </c>
      <c r="G28" s="101">
        <v>1480</v>
      </c>
      <c r="H28" s="101">
        <v>0</v>
      </c>
      <c r="I28" s="101">
        <f t="shared" si="4"/>
        <v>13064</v>
      </c>
      <c r="J28" s="102">
        <f t="shared" si="5"/>
        <v>89.82398239823982</v>
      </c>
      <c r="K28" s="101">
        <v>2264</v>
      </c>
      <c r="L28" s="102">
        <f t="shared" si="6"/>
        <v>15.566556655665567</v>
      </c>
      <c r="M28" s="101">
        <v>0</v>
      </c>
      <c r="N28" s="102">
        <f t="shared" si="7"/>
        <v>0</v>
      </c>
      <c r="O28" s="101">
        <v>10800</v>
      </c>
      <c r="P28" s="101">
        <v>7407</v>
      </c>
      <c r="Q28" s="102">
        <f t="shared" si="8"/>
        <v>74.25742574257426</v>
      </c>
      <c r="R28" s="101">
        <v>60</v>
      </c>
      <c r="S28" s="101" t="s">
        <v>326</v>
      </c>
      <c r="T28" s="101"/>
      <c r="U28" s="101"/>
      <c r="V28" s="101"/>
      <c r="W28" s="105" t="s">
        <v>326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103</v>
      </c>
      <c r="B29" s="104" t="s">
        <v>287</v>
      </c>
      <c r="C29" s="103" t="s">
        <v>317</v>
      </c>
      <c r="D29" s="101">
        <f t="shared" si="1"/>
        <v>11123</v>
      </c>
      <c r="E29" s="101">
        <f t="shared" si="2"/>
        <v>2687</v>
      </c>
      <c r="F29" s="102">
        <f t="shared" si="3"/>
        <v>24.15715184752315</v>
      </c>
      <c r="G29" s="101">
        <v>2687</v>
      </c>
      <c r="H29" s="101">
        <v>0</v>
      </c>
      <c r="I29" s="101">
        <f t="shared" si="4"/>
        <v>8436</v>
      </c>
      <c r="J29" s="102">
        <f t="shared" si="5"/>
        <v>75.84284815247685</v>
      </c>
      <c r="K29" s="101">
        <v>0</v>
      </c>
      <c r="L29" s="102">
        <f t="shared" si="6"/>
        <v>0</v>
      </c>
      <c r="M29" s="101">
        <v>0</v>
      </c>
      <c r="N29" s="102">
        <f t="shared" si="7"/>
        <v>0</v>
      </c>
      <c r="O29" s="101">
        <v>8436</v>
      </c>
      <c r="P29" s="101">
        <v>5005</v>
      </c>
      <c r="Q29" s="102">
        <f t="shared" si="8"/>
        <v>75.84284815247685</v>
      </c>
      <c r="R29" s="101">
        <v>71</v>
      </c>
      <c r="S29" s="101" t="s">
        <v>326</v>
      </c>
      <c r="T29" s="101"/>
      <c r="U29" s="101"/>
      <c r="V29" s="101"/>
      <c r="W29" s="105"/>
      <c r="X29" s="105" t="s">
        <v>326</v>
      </c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103</v>
      </c>
      <c r="B30" s="104" t="s">
        <v>288</v>
      </c>
      <c r="C30" s="103" t="s">
        <v>318</v>
      </c>
      <c r="D30" s="101">
        <f t="shared" si="1"/>
        <v>23760</v>
      </c>
      <c r="E30" s="101">
        <f t="shared" si="2"/>
        <v>5872</v>
      </c>
      <c r="F30" s="102">
        <f t="shared" si="3"/>
        <v>24.713804713804713</v>
      </c>
      <c r="G30" s="101">
        <v>5872</v>
      </c>
      <c r="H30" s="101">
        <v>0</v>
      </c>
      <c r="I30" s="101">
        <f t="shared" si="4"/>
        <v>17888</v>
      </c>
      <c r="J30" s="102">
        <f t="shared" si="5"/>
        <v>75.2861952861953</v>
      </c>
      <c r="K30" s="101">
        <v>1967</v>
      </c>
      <c r="L30" s="102">
        <f t="shared" si="6"/>
        <v>8.278619528619528</v>
      </c>
      <c r="M30" s="101">
        <v>0</v>
      </c>
      <c r="N30" s="102">
        <f t="shared" si="7"/>
        <v>0</v>
      </c>
      <c r="O30" s="101">
        <v>15921</v>
      </c>
      <c r="P30" s="101">
        <v>8287</v>
      </c>
      <c r="Q30" s="102">
        <f t="shared" si="8"/>
        <v>67.00757575757575</v>
      </c>
      <c r="R30" s="101">
        <v>122</v>
      </c>
      <c r="S30" s="101" t="s">
        <v>326</v>
      </c>
      <c r="T30" s="101"/>
      <c r="U30" s="101"/>
      <c r="V30" s="101"/>
      <c r="W30" s="105" t="s">
        <v>326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103</v>
      </c>
      <c r="B31" s="104" t="s">
        <v>289</v>
      </c>
      <c r="C31" s="103" t="s">
        <v>319</v>
      </c>
      <c r="D31" s="101">
        <f t="shared" si="1"/>
        <v>15366</v>
      </c>
      <c r="E31" s="101">
        <f t="shared" si="2"/>
        <v>4663</v>
      </c>
      <c r="F31" s="102">
        <f t="shared" si="3"/>
        <v>30.346218924899127</v>
      </c>
      <c r="G31" s="101">
        <v>4663</v>
      </c>
      <c r="H31" s="101">
        <v>0</v>
      </c>
      <c r="I31" s="101">
        <f t="shared" si="4"/>
        <v>10703</v>
      </c>
      <c r="J31" s="102">
        <f t="shared" si="5"/>
        <v>69.65378107510088</v>
      </c>
      <c r="K31" s="101">
        <v>399</v>
      </c>
      <c r="L31" s="102">
        <f t="shared" si="6"/>
        <v>2.5966419367434592</v>
      </c>
      <c r="M31" s="101">
        <v>0</v>
      </c>
      <c r="N31" s="102">
        <f t="shared" si="7"/>
        <v>0</v>
      </c>
      <c r="O31" s="101">
        <v>10304</v>
      </c>
      <c r="P31" s="101">
        <v>8225</v>
      </c>
      <c r="Q31" s="102">
        <f t="shared" si="8"/>
        <v>67.05713913835741</v>
      </c>
      <c r="R31" s="101">
        <v>53</v>
      </c>
      <c r="S31" s="101" t="s">
        <v>326</v>
      </c>
      <c r="T31" s="101"/>
      <c r="U31" s="101"/>
      <c r="V31" s="101"/>
      <c r="W31" s="105" t="s">
        <v>326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103</v>
      </c>
      <c r="B32" s="104" t="s">
        <v>290</v>
      </c>
      <c r="C32" s="103" t="s">
        <v>320</v>
      </c>
      <c r="D32" s="101">
        <f t="shared" si="1"/>
        <v>5210</v>
      </c>
      <c r="E32" s="101">
        <f t="shared" si="2"/>
        <v>2101</v>
      </c>
      <c r="F32" s="102">
        <f t="shared" si="3"/>
        <v>40.326295585412666</v>
      </c>
      <c r="G32" s="101">
        <v>2101</v>
      </c>
      <c r="H32" s="101">
        <v>0</v>
      </c>
      <c r="I32" s="101">
        <f t="shared" si="4"/>
        <v>3109</v>
      </c>
      <c r="J32" s="102">
        <f t="shared" si="5"/>
        <v>59.673704414587334</v>
      </c>
      <c r="K32" s="101">
        <v>0</v>
      </c>
      <c r="L32" s="102">
        <f t="shared" si="6"/>
        <v>0</v>
      </c>
      <c r="M32" s="101">
        <v>0</v>
      </c>
      <c r="N32" s="102">
        <f t="shared" si="7"/>
        <v>0</v>
      </c>
      <c r="O32" s="101">
        <v>3109</v>
      </c>
      <c r="P32" s="101">
        <v>1740</v>
      </c>
      <c r="Q32" s="102">
        <f t="shared" si="8"/>
        <v>59.673704414587334</v>
      </c>
      <c r="R32" s="101">
        <v>22</v>
      </c>
      <c r="S32" s="101" t="s">
        <v>326</v>
      </c>
      <c r="T32" s="101"/>
      <c r="U32" s="101"/>
      <c r="V32" s="101"/>
      <c r="W32" s="105" t="s">
        <v>326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103</v>
      </c>
      <c r="B33" s="104" t="s">
        <v>291</v>
      </c>
      <c r="C33" s="103" t="s">
        <v>321</v>
      </c>
      <c r="D33" s="101">
        <f t="shared" si="1"/>
        <v>18090</v>
      </c>
      <c r="E33" s="101">
        <f t="shared" si="2"/>
        <v>7570</v>
      </c>
      <c r="F33" s="102">
        <f t="shared" si="3"/>
        <v>41.84632393587617</v>
      </c>
      <c r="G33" s="101">
        <v>7390</v>
      </c>
      <c r="H33" s="101">
        <v>180</v>
      </c>
      <c r="I33" s="101">
        <f t="shared" si="4"/>
        <v>10520</v>
      </c>
      <c r="J33" s="102">
        <f t="shared" si="5"/>
        <v>58.15367606412383</v>
      </c>
      <c r="K33" s="101">
        <v>135</v>
      </c>
      <c r="L33" s="102">
        <f t="shared" si="6"/>
        <v>0.7462686567164178</v>
      </c>
      <c r="M33" s="101">
        <v>0</v>
      </c>
      <c r="N33" s="102">
        <f t="shared" si="7"/>
        <v>0</v>
      </c>
      <c r="O33" s="101">
        <v>10385</v>
      </c>
      <c r="P33" s="101">
        <v>3479</v>
      </c>
      <c r="Q33" s="102">
        <f t="shared" si="8"/>
        <v>57.407407407407405</v>
      </c>
      <c r="R33" s="101">
        <v>165</v>
      </c>
      <c r="S33" s="101" t="s">
        <v>326</v>
      </c>
      <c r="T33" s="101"/>
      <c r="U33" s="101"/>
      <c r="V33" s="101"/>
      <c r="W33" s="105" t="s">
        <v>326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103</v>
      </c>
      <c r="B34" s="104" t="s">
        <v>292</v>
      </c>
      <c r="C34" s="103" t="s">
        <v>322</v>
      </c>
      <c r="D34" s="101">
        <f t="shared" si="1"/>
        <v>3597</v>
      </c>
      <c r="E34" s="101">
        <f t="shared" si="2"/>
        <v>845</v>
      </c>
      <c r="F34" s="102">
        <f t="shared" si="3"/>
        <v>23.49179872115652</v>
      </c>
      <c r="G34" s="101">
        <v>845</v>
      </c>
      <c r="H34" s="101">
        <v>0</v>
      </c>
      <c r="I34" s="101">
        <f t="shared" si="4"/>
        <v>2752</v>
      </c>
      <c r="J34" s="102">
        <f t="shared" si="5"/>
        <v>76.50820127884347</v>
      </c>
      <c r="K34" s="101">
        <v>2077</v>
      </c>
      <c r="L34" s="102">
        <f t="shared" si="6"/>
        <v>57.7425632471504</v>
      </c>
      <c r="M34" s="101">
        <v>0</v>
      </c>
      <c r="N34" s="102">
        <f t="shared" si="7"/>
        <v>0</v>
      </c>
      <c r="O34" s="101">
        <v>675</v>
      </c>
      <c r="P34" s="101">
        <v>415</v>
      </c>
      <c r="Q34" s="102">
        <f t="shared" si="8"/>
        <v>18.765638031693076</v>
      </c>
      <c r="R34" s="101">
        <v>11</v>
      </c>
      <c r="S34" s="101" t="s">
        <v>326</v>
      </c>
      <c r="T34" s="101"/>
      <c r="U34" s="101"/>
      <c r="V34" s="101"/>
      <c r="W34" s="105" t="s">
        <v>326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103</v>
      </c>
      <c r="B35" s="104" t="s">
        <v>293</v>
      </c>
      <c r="C35" s="103" t="s">
        <v>323</v>
      </c>
      <c r="D35" s="101">
        <f t="shared" si="1"/>
        <v>3392</v>
      </c>
      <c r="E35" s="101">
        <f t="shared" si="2"/>
        <v>2145</v>
      </c>
      <c r="F35" s="102">
        <f t="shared" si="3"/>
        <v>63.23702830188679</v>
      </c>
      <c r="G35" s="101">
        <v>2117</v>
      </c>
      <c r="H35" s="101">
        <v>28</v>
      </c>
      <c r="I35" s="101">
        <f t="shared" si="4"/>
        <v>1247</v>
      </c>
      <c r="J35" s="102">
        <f t="shared" si="5"/>
        <v>36.762971698113205</v>
      </c>
      <c r="K35" s="101">
        <v>0</v>
      </c>
      <c r="L35" s="102">
        <f t="shared" si="6"/>
        <v>0</v>
      </c>
      <c r="M35" s="101">
        <v>0</v>
      </c>
      <c r="N35" s="102">
        <f t="shared" si="7"/>
        <v>0</v>
      </c>
      <c r="O35" s="101">
        <v>1247</v>
      </c>
      <c r="P35" s="101">
        <v>1012</v>
      </c>
      <c r="Q35" s="102">
        <f t="shared" si="8"/>
        <v>36.762971698113205</v>
      </c>
      <c r="R35" s="101">
        <v>18</v>
      </c>
      <c r="S35" s="101" t="s">
        <v>326</v>
      </c>
      <c r="T35" s="101"/>
      <c r="U35" s="101"/>
      <c r="V35" s="101"/>
      <c r="W35" s="105" t="s">
        <v>326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103</v>
      </c>
      <c r="B36" s="104" t="s">
        <v>294</v>
      </c>
      <c r="C36" s="103" t="s">
        <v>324</v>
      </c>
      <c r="D36" s="101">
        <f t="shared" si="1"/>
        <v>519</v>
      </c>
      <c r="E36" s="101">
        <f t="shared" si="2"/>
        <v>116</v>
      </c>
      <c r="F36" s="102">
        <f t="shared" si="3"/>
        <v>22.350674373795762</v>
      </c>
      <c r="G36" s="101">
        <v>116</v>
      </c>
      <c r="H36" s="101">
        <v>0</v>
      </c>
      <c r="I36" s="101">
        <f t="shared" si="4"/>
        <v>403</v>
      </c>
      <c r="J36" s="102">
        <f t="shared" si="5"/>
        <v>77.64932562620423</v>
      </c>
      <c r="K36" s="101">
        <v>0</v>
      </c>
      <c r="L36" s="102">
        <f t="shared" si="6"/>
        <v>0</v>
      </c>
      <c r="M36" s="101">
        <v>0</v>
      </c>
      <c r="N36" s="102">
        <f t="shared" si="7"/>
        <v>0</v>
      </c>
      <c r="O36" s="101">
        <v>403</v>
      </c>
      <c r="P36" s="101">
        <v>196</v>
      </c>
      <c r="Q36" s="102">
        <f t="shared" si="8"/>
        <v>77.64932562620423</v>
      </c>
      <c r="R36" s="101">
        <v>0</v>
      </c>
      <c r="S36" s="101" t="s">
        <v>326</v>
      </c>
      <c r="T36" s="101"/>
      <c r="U36" s="101"/>
      <c r="V36" s="101"/>
      <c r="W36" s="105" t="s">
        <v>326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103</v>
      </c>
      <c r="B37" s="104" t="s">
        <v>295</v>
      </c>
      <c r="C37" s="103" t="s">
        <v>325</v>
      </c>
      <c r="D37" s="101">
        <f t="shared" si="1"/>
        <v>19606</v>
      </c>
      <c r="E37" s="101">
        <f t="shared" si="2"/>
        <v>7691</v>
      </c>
      <c r="F37" s="102">
        <f t="shared" si="3"/>
        <v>39.22778741201673</v>
      </c>
      <c r="G37" s="101">
        <v>7691</v>
      </c>
      <c r="H37" s="101">
        <v>0</v>
      </c>
      <c r="I37" s="101">
        <f t="shared" si="4"/>
        <v>11915</v>
      </c>
      <c r="J37" s="102">
        <f t="shared" si="5"/>
        <v>60.77221258798326</v>
      </c>
      <c r="K37" s="101">
        <v>479</v>
      </c>
      <c r="L37" s="102">
        <f t="shared" si="6"/>
        <v>2.4431296541874934</v>
      </c>
      <c r="M37" s="101">
        <v>0</v>
      </c>
      <c r="N37" s="102">
        <f t="shared" si="7"/>
        <v>0</v>
      </c>
      <c r="O37" s="101">
        <v>11436</v>
      </c>
      <c r="P37" s="101">
        <v>3868</v>
      </c>
      <c r="Q37" s="102">
        <f t="shared" si="8"/>
        <v>58.329082933795775</v>
      </c>
      <c r="R37" s="101">
        <v>53</v>
      </c>
      <c r="S37" s="101" t="s">
        <v>326</v>
      </c>
      <c r="T37" s="101"/>
      <c r="U37" s="101"/>
      <c r="V37" s="101"/>
      <c r="W37" s="105" t="s">
        <v>326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329</v>
      </c>
      <c r="B7" s="109" t="s">
        <v>327</v>
      </c>
      <c r="C7" s="108" t="s">
        <v>328</v>
      </c>
      <c r="D7" s="110">
        <f aca="true" t="shared" si="0" ref="D7:AI7">SUM(D8:D37)</f>
        <v>533717</v>
      </c>
      <c r="E7" s="110">
        <f t="shared" si="0"/>
        <v>4358</v>
      </c>
      <c r="F7" s="110">
        <f t="shared" si="0"/>
        <v>3532</v>
      </c>
      <c r="G7" s="110">
        <f t="shared" si="0"/>
        <v>826</v>
      </c>
      <c r="H7" s="110">
        <f t="shared" si="0"/>
        <v>7373</v>
      </c>
      <c r="I7" s="110">
        <f t="shared" si="0"/>
        <v>3043</v>
      </c>
      <c r="J7" s="110">
        <f t="shared" si="0"/>
        <v>4330</v>
      </c>
      <c r="K7" s="110">
        <f t="shared" si="0"/>
        <v>521986</v>
      </c>
      <c r="L7" s="110">
        <f t="shared" si="0"/>
        <v>196703</v>
      </c>
      <c r="M7" s="110">
        <f t="shared" si="0"/>
        <v>325283</v>
      </c>
      <c r="N7" s="110">
        <f t="shared" si="0"/>
        <v>534890</v>
      </c>
      <c r="O7" s="110">
        <f t="shared" si="0"/>
        <v>203278</v>
      </c>
      <c r="P7" s="110">
        <f t="shared" si="0"/>
        <v>203191</v>
      </c>
      <c r="Q7" s="110">
        <f t="shared" si="0"/>
        <v>0</v>
      </c>
      <c r="R7" s="110">
        <f t="shared" si="0"/>
        <v>0</v>
      </c>
      <c r="S7" s="110">
        <f t="shared" si="0"/>
        <v>87</v>
      </c>
      <c r="T7" s="110">
        <f t="shared" si="0"/>
        <v>0</v>
      </c>
      <c r="U7" s="110">
        <f t="shared" si="0"/>
        <v>0</v>
      </c>
      <c r="V7" s="110">
        <f t="shared" si="0"/>
        <v>330437</v>
      </c>
      <c r="W7" s="110">
        <f t="shared" si="0"/>
        <v>329845</v>
      </c>
      <c r="X7" s="110">
        <f t="shared" si="0"/>
        <v>300</v>
      </c>
      <c r="Y7" s="110">
        <f t="shared" si="0"/>
        <v>0</v>
      </c>
      <c r="Z7" s="110">
        <f t="shared" si="0"/>
        <v>292</v>
      </c>
      <c r="AA7" s="110">
        <f t="shared" si="0"/>
        <v>0</v>
      </c>
      <c r="AB7" s="110">
        <f t="shared" si="0"/>
        <v>0</v>
      </c>
      <c r="AC7" s="110">
        <f t="shared" si="0"/>
        <v>1175</v>
      </c>
      <c r="AD7" s="110">
        <f t="shared" si="0"/>
        <v>1154</v>
      </c>
      <c r="AE7" s="110">
        <f t="shared" si="0"/>
        <v>21</v>
      </c>
      <c r="AF7" s="110">
        <f t="shared" si="0"/>
        <v>4818</v>
      </c>
      <c r="AG7" s="110">
        <f t="shared" si="0"/>
        <v>4818</v>
      </c>
      <c r="AH7" s="110">
        <f t="shared" si="0"/>
        <v>0</v>
      </c>
      <c r="AI7" s="110">
        <f t="shared" si="0"/>
        <v>0</v>
      </c>
      <c r="AJ7" s="110">
        <f aca="true" t="shared" si="1" ref="AJ7:BC7">SUM(AJ8:AJ37)</f>
        <v>14030</v>
      </c>
      <c r="AK7" s="110">
        <f t="shared" si="1"/>
        <v>8779</v>
      </c>
      <c r="AL7" s="110">
        <f t="shared" si="1"/>
        <v>104</v>
      </c>
      <c r="AM7" s="110">
        <f t="shared" si="1"/>
        <v>3861</v>
      </c>
      <c r="AN7" s="110">
        <f t="shared" si="1"/>
        <v>39</v>
      </c>
      <c r="AO7" s="110">
        <f t="shared" si="1"/>
        <v>0</v>
      </c>
      <c r="AP7" s="110">
        <f t="shared" si="1"/>
        <v>0</v>
      </c>
      <c r="AQ7" s="110">
        <f t="shared" si="1"/>
        <v>689</v>
      </c>
      <c r="AR7" s="110">
        <f t="shared" si="1"/>
        <v>0</v>
      </c>
      <c r="AS7" s="110">
        <f t="shared" si="1"/>
        <v>558</v>
      </c>
      <c r="AT7" s="110">
        <f t="shared" si="1"/>
        <v>1128</v>
      </c>
      <c r="AU7" s="110">
        <f t="shared" si="1"/>
        <v>616</v>
      </c>
      <c r="AV7" s="110">
        <f t="shared" si="1"/>
        <v>0</v>
      </c>
      <c r="AW7" s="110">
        <f t="shared" si="1"/>
        <v>512</v>
      </c>
      <c r="AX7" s="110">
        <f t="shared" si="1"/>
        <v>0</v>
      </c>
      <c r="AY7" s="110">
        <f t="shared" si="1"/>
        <v>0</v>
      </c>
      <c r="AZ7" s="110">
        <f t="shared" si="1"/>
        <v>793</v>
      </c>
      <c r="BA7" s="110">
        <f t="shared" si="1"/>
        <v>793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103</v>
      </c>
      <c r="B8" s="112" t="s">
        <v>266</v>
      </c>
      <c r="C8" s="111" t="s">
        <v>296</v>
      </c>
      <c r="D8" s="101">
        <f>SUM(E8,+H8,+K8)</f>
        <v>174499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174499</v>
      </c>
      <c r="L8" s="101">
        <v>50411</v>
      </c>
      <c r="M8" s="101">
        <v>124088</v>
      </c>
      <c r="N8" s="101">
        <f>SUM(O8,+V8,+AC8)</f>
        <v>175320</v>
      </c>
      <c r="O8" s="101">
        <f>SUM(P8:U8)</f>
        <v>50411</v>
      </c>
      <c r="P8" s="101">
        <v>50411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124088</v>
      </c>
      <c r="W8" s="101">
        <v>124088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821</v>
      </c>
      <c r="AD8" s="101">
        <v>821</v>
      </c>
      <c r="AE8" s="101">
        <v>0</v>
      </c>
      <c r="AF8" s="101">
        <f>SUM(AG8:AI8)</f>
        <v>2239</v>
      </c>
      <c r="AG8" s="101">
        <v>2239</v>
      </c>
      <c r="AH8" s="101">
        <v>0</v>
      </c>
      <c r="AI8" s="101">
        <v>0</v>
      </c>
      <c r="AJ8" s="101">
        <f>SUM(AK8:AS8)</f>
        <v>2928</v>
      </c>
      <c r="AK8" s="101">
        <v>0</v>
      </c>
      <c r="AL8" s="101">
        <v>0</v>
      </c>
      <c r="AM8" s="101">
        <v>2060</v>
      </c>
      <c r="AN8" s="101">
        <v>0</v>
      </c>
      <c r="AO8" s="101">
        <v>0</v>
      </c>
      <c r="AP8" s="101">
        <v>0</v>
      </c>
      <c r="AQ8" s="101">
        <v>689</v>
      </c>
      <c r="AR8" s="101">
        <v>0</v>
      </c>
      <c r="AS8" s="101">
        <v>179</v>
      </c>
      <c r="AT8" s="101">
        <f>SUM(AU8:AY8)</f>
        <v>338</v>
      </c>
      <c r="AU8" s="101">
        <v>0</v>
      </c>
      <c r="AV8" s="101">
        <v>0</v>
      </c>
      <c r="AW8" s="101">
        <v>338</v>
      </c>
      <c r="AX8" s="101">
        <v>0</v>
      </c>
      <c r="AY8" s="101">
        <v>0</v>
      </c>
      <c r="AZ8" s="101">
        <f>SUM(BA8:BC8)</f>
        <v>689</v>
      </c>
      <c r="BA8" s="101">
        <v>689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103</v>
      </c>
      <c r="B9" s="112" t="s">
        <v>267</v>
      </c>
      <c r="C9" s="111" t="s">
        <v>297</v>
      </c>
      <c r="D9" s="101">
        <f aca="true" t="shared" si="2" ref="D9:D37">SUM(E9,+H9,+K9)</f>
        <v>35511</v>
      </c>
      <c r="E9" s="101">
        <f aca="true" t="shared" si="3" ref="E9:E37">SUM(F9:G9)</f>
        <v>0</v>
      </c>
      <c r="F9" s="101">
        <v>0</v>
      </c>
      <c r="G9" s="101">
        <v>0</v>
      </c>
      <c r="H9" s="101">
        <f aca="true" t="shared" si="4" ref="H9:H37">SUM(I9:J9)</f>
        <v>0</v>
      </c>
      <c r="I9" s="101">
        <v>0</v>
      </c>
      <c r="J9" s="101">
        <v>0</v>
      </c>
      <c r="K9" s="101">
        <f aca="true" t="shared" si="5" ref="K9:K37">SUM(L9:M9)</f>
        <v>35511</v>
      </c>
      <c r="L9" s="101">
        <v>17134</v>
      </c>
      <c r="M9" s="101">
        <v>18377</v>
      </c>
      <c r="N9" s="101">
        <f aca="true" t="shared" si="6" ref="N9:N37">SUM(O9,+V9,+AC9)</f>
        <v>35511</v>
      </c>
      <c r="O9" s="101">
        <f aca="true" t="shared" si="7" ref="O9:O37">SUM(P9:U9)</f>
        <v>17134</v>
      </c>
      <c r="P9" s="101">
        <v>17134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37">SUM(W9:AB9)</f>
        <v>18377</v>
      </c>
      <c r="W9" s="101">
        <v>18377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7">SUM(AD9:AE9)</f>
        <v>0</v>
      </c>
      <c r="AD9" s="101">
        <v>0</v>
      </c>
      <c r="AE9" s="101">
        <v>0</v>
      </c>
      <c r="AF9" s="101">
        <f aca="true" t="shared" si="10" ref="AF9:AF37">SUM(AG9:AI9)</f>
        <v>0</v>
      </c>
      <c r="AG9" s="101">
        <v>0</v>
      </c>
      <c r="AH9" s="101">
        <v>0</v>
      </c>
      <c r="AI9" s="101">
        <v>0</v>
      </c>
      <c r="AJ9" s="101">
        <f aca="true" t="shared" si="11" ref="AJ9:AJ37"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7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7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103</v>
      </c>
      <c r="B10" s="112" t="s">
        <v>268</v>
      </c>
      <c r="C10" s="111" t="s">
        <v>298</v>
      </c>
      <c r="D10" s="101">
        <f t="shared" si="2"/>
        <v>24875</v>
      </c>
      <c r="E10" s="101">
        <f t="shared" si="3"/>
        <v>130</v>
      </c>
      <c r="F10" s="101">
        <v>130</v>
      </c>
      <c r="G10" s="101">
        <v>0</v>
      </c>
      <c r="H10" s="101">
        <f t="shared" si="4"/>
        <v>374</v>
      </c>
      <c r="I10" s="101">
        <v>74</v>
      </c>
      <c r="J10" s="101">
        <v>300</v>
      </c>
      <c r="K10" s="101">
        <f t="shared" si="5"/>
        <v>24371</v>
      </c>
      <c r="L10" s="101">
        <v>10227</v>
      </c>
      <c r="M10" s="101">
        <v>14144</v>
      </c>
      <c r="N10" s="101">
        <f t="shared" si="6"/>
        <v>24894</v>
      </c>
      <c r="O10" s="101">
        <f t="shared" si="7"/>
        <v>10431</v>
      </c>
      <c r="P10" s="101">
        <v>10431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14444</v>
      </c>
      <c r="W10" s="101">
        <v>14144</v>
      </c>
      <c r="X10" s="101">
        <v>300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19</v>
      </c>
      <c r="AD10" s="101">
        <v>19</v>
      </c>
      <c r="AE10" s="101">
        <v>0</v>
      </c>
      <c r="AF10" s="101">
        <f t="shared" si="10"/>
        <v>73</v>
      </c>
      <c r="AG10" s="101">
        <v>73</v>
      </c>
      <c r="AH10" s="101">
        <v>0</v>
      </c>
      <c r="AI10" s="101">
        <v>0</v>
      </c>
      <c r="AJ10" s="101">
        <f t="shared" si="11"/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73</v>
      </c>
      <c r="AU10" s="101">
        <v>73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103</v>
      </c>
      <c r="B11" s="112" t="s">
        <v>269</v>
      </c>
      <c r="C11" s="111" t="s">
        <v>299</v>
      </c>
      <c r="D11" s="101">
        <f t="shared" si="2"/>
        <v>20434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20434</v>
      </c>
      <c r="L11" s="101">
        <v>5744</v>
      </c>
      <c r="M11" s="101">
        <v>14690</v>
      </c>
      <c r="N11" s="101">
        <f t="shared" si="6"/>
        <v>20476</v>
      </c>
      <c r="O11" s="101">
        <f t="shared" si="7"/>
        <v>5744</v>
      </c>
      <c r="P11" s="101">
        <v>5744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14690</v>
      </c>
      <c r="W11" s="101">
        <v>14690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42</v>
      </c>
      <c r="AD11" s="101">
        <v>21</v>
      </c>
      <c r="AE11" s="101">
        <v>21</v>
      </c>
      <c r="AF11" s="101">
        <f t="shared" si="10"/>
        <v>0</v>
      </c>
      <c r="AG11" s="101">
        <v>0</v>
      </c>
      <c r="AH11" s="101">
        <v>0</v>
      </c>
      <c r="AI11" s="101">
        <v>0</v>
      </c>
      <c r="AJ11" s="101">
        <f t="shared" si="11"/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103</v>
      </c>
      <c r="B12" s="112" t="s">
        <v>270</v>
      </c>
      <c r="C12" s="111" t="s">
        <v>300</v>
      </c>
      <c r="D12" s="101">
        <f t="shared" si="2"/>
        <v>18068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18068</v>
      </c>
      <c r="L12" s="101">
        <v>6986</v>
      </c>
      <c r="M12" s="101">
        <v>11082</v>
      </c>
      <c r="N12" s="101">
        <f t="shared" si="6"/>
        <v>18068</v>
      </c>
      <c r="O12" s="101">
        <f t="shared" si="7"/>
        <v>6986</v>
      </c>
      <c r="P12" s="101">
        <v>6986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11082</v>
      </c>
      <c r="W12" s="101">
        <v>11082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744</v>
      </c>
      <c r="AG12" s="101">
        <v>744</v>
      </c>
      <c r="AH12" s="101">
        <v>0</v>
      </c>
      <c r="AI12" s="101">
        <v>0</v>
      </c>
      <c r="AJ12" s="101">
        <f t="shared" si="11"/>
        <v>744</v>
      </c>
      <c r="AK12" s="101">
        <v>0</v>
      </c>
      <c r="AL12" s="101">
        <v>0</v>
      </c>
      <c r="AM12" s="101">
        <v>744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75</v>
      </c>
      <c r="AU12" s="101">
        <v>0</v>
      </c>
      <c r="AV12" s="101">
        <v>0</v>
      </c>
      <c r="AW12" s="101">
        <v>75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103</v>
      </c>
      <c r="B13" s="112" t="s">
        <v>271</v>
      </c>
      <c r="C13" s="111" t="s">
        <v>301</v>
      </c>
      <c r="D13" s="101">
        <f t="shared" si="2"/>
        <v>37935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37935</v>
      </c>
      <c r="L13" s="101">
        <v>13053</v>
      </c>
      <c r="M13" s="101">
        <v>24882</v>
      </c>
      <c r="N13" s="101">
        <f t="shared" si="6"/>
        <v>38001</v>
      </c>
      <c r="O13" s="101">
        <f t="shared" si="7"/>
        <v>13053</v>
      </c>
      <c r="P13" s="101">
        <v>13053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24882</v>
      </c>
      <c r="W13" s="101">
        <v>24882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66</v>
      </c>
      <c r="AD13" s="101">
        <v>66</v>
      </c>
      <c r="AE13" s="101">
        <v>0</v>
      </c>
      <c r="AF13" s="101">
        <f t="shared" si="10"/>
        <v>220</v>
      </c>
      <c r="AG13" s="101">
        <v>220</v>
      </c>
      <c r="AH13" s="101">
        <v>0</v>
      </c>
      <c r="AI13" s="101">
        <v>0</v>
      </c>
      <c r="AJ13" s="101">
        <f t="shared" si="11"/>
        <v>108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108</v>
      </c>
      <c r="AT13" s="101">
        <f t="shared" si="12"/>
        <v>112</v>
      </c>
      <c r="AU13" s="101">
        <v>112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103</v>
      </c>
      <c r="B14" s="112" t="s">
        <v>272</v>
      </c>
      <c r="C14" s="111" t="s">
        <v>302</v>
      </c>
      <c r="D14" s="101">
        <f t="shared" si="2"/>
        <v>18650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18650</v>
      </c>
      <c r="L14" s="101">
        <v>4586</v>
      </c>
      <c r="M14" s="101">
        <v>14064</v>
      </c>
      <c r="N14" s="101">
        <f t="shared" si="6"/>
        <v>18650</v>
      </c>
      <c r="O14" s="101">
        <f t="shared" si="7"/>
        <v>4586</v>
      </c>
      <c r="P14" s="101">
        <v>4586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14064</v>
      </c>
      <c r="W14" s="101">
        <v>14064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68</v>
      </c>
      <c r="AG14" s="101">
        <v>68</v>
      </c>
      <c r="AH14" s="101">
        <v>0</v>
      </c>
      <c r="AI14" s="101">
        <v>0</v>
      </c>
      <c r="AJ14" s="101">
        <f t="shared" si="11"/>
        <v>45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45</v>
      </c>
      <c r="AT14" s="101">
        <f t="shared" si="12"/>
        <v>23</v>
      </c>
      <c r="AU14" s="101">
        <v>23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103</v>
      </c>
      <c r="B15" s="112" t="s">
        <v>273</v>
      </c>
      <c r="C15" s="111" t="s">
        <v>303</v>
      </c>
      <c r="D15" s="101">
        <f t="shared" si="2"/>
        <v>42691</v>
      </c>
      <c r="E15" s="101">
        <f t="shared" si="3"/>
        <v>3294</v>
      </c>
      <c r="F15" s="101">
        <v>2468</v>
      </c>
      <c r="G15" s="101">
        <v>826</v>
      </c>
      <c r="H15" s="101">
        <f t="shared" si="4"/>
        <v>0</v>
      </c>
      <c r="I15" s="101">
        <v>0</v>
      </c>
      <c r="J15" s="101">
        <v>0</v>
      </c>
      <c r="K15" s="101">
        <f t="shared" si="5"/>
        <v>39397</v>
      </c>
      <c r="L15" s="101">
        <v>21909</v>
      </c>
      <c r="M15" s="101">
        <v>17488</v>
      </c>
      <c r="N15" s="101">
        <f t="shared" si="6"/>
        <v>42691</v>
      </c>
      <c r="O15" s="101">
        <f t="shared" si="7"/>
        <v>24377</v>
      </c>
      <c r="P15" s="101">
        <v>24377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18314</v>
      </c>
      <c r="W15" s="101">
        <v>18314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141</v>
      </c>
      <c r="AG15" s="101">
        <v>141</v>
      </c>
      <c r="AH15" s="101">
        <v>0</v>
      </c>
      <c r="AI15" s="101">
        <v>0</v>
      </c>
      <c r="AJ15" s="101">
        <f t="shared" si="11"/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141</v>
      </c>
      <c r="AU15" s="101">
        <v>141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103</v>
      </c>
      <c r="B16" s="112" t="s">
        <v>274</v>
      </c>
      <c r="C16" s="111" t="s">
        <v>304</v>
      </c>
      <c r="D16" s="101">
        <f t="shared" si="2"/>
        <v>31252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31252</v>
      </c>
      <c r="L16" s="101">
        <v>16738</v>
      </c>
      <c r="M16" s="101">
        <v>14514</v>
      </c>
      <c r="N16" s="101">
        <f t="shared" si="6"/>
        <v>31252</v>
      </c>
      <c r="O16" s="101">
        <f t="shared" si="7"/>
        <v>16738</v>
      </c>
      <c r="P16" s="101">
        <v>16738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14514</v>
      </c>
      <c r="W16" s="101">
        <v>14514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90</v>
      </c>
      <c r="AG16" s="101">
        <v>90</v>
      </c>
      <c r="AH16" s="101">
        <v>0</v>
      </c>
      <c r="AI16" s="101">
        <v>0</v>
      </c>
      <c r="AJ16" s="101">
        <f t="shared" si="11"/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90</v>
      </c>
      <c r="AU16" s="101">
        <v>90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103</v>
      </c>
      <c r="B17" s="112" t="s">
        <v>275</v>
      </c>
      <c r="C17" s="111" t="s">
        <v>305</v>
      </c>
      <c r="D17" s="101">
        <f t="shared" si="2"/>
        <v>7575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7575</v>
      </c>
      <c r="L17" s="101">
        <v>4224</v>
      </c>
      <c r="M17" s="101">
        <v>3351</v>
      </c>
      <c r="N17" s="101">
        <f t="shared" si="6"/>
        <v>7605</v>
      </c>
      <c r="O17" s="101">
        <f t="shared" si="7"/>
        <v>4224</v>
      </c>
      <c r="P17" s="101">
        <v>4224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3351</v>
      </c>
      <c r="W17" s="101">
        <v>3351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30</v>
      </c>
      <c r="AD17" s="101">
        <v>30</v>
      </c>
      <c r="AE17" s="101">
        <v>0</v>
      </c>
      <c r="AF17" s="101">
        <f t="shared" si="10"/>
        <v>0</v>
      </c>
      <c r="AG17" s="101">
        <v>0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103</v>
      </c>
      <c r="B18" s="112" t="s">
        <v>276</v>
      </c>
      <c r="C18" s="111" t="s">
        <v>306</v>
      </c>
      <c r="D18" s="101">
        <f t="shared" si="2"/>
        <v>8741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8741</v>
      </c>
      <c r="L18" s="101">
        <v>5959</v>
      </c>
      <c r="M18" s="101">
        <v>2782</v>
      </c>
      <c r="N18" s="101">
        <f t="shared" si="6"/>
        <v>8741</v>
      </c>
      <c r="O18" s="101">
        <f t="shared" si="7"/>
        <v>5959</v>
      </c>
      <c r="P18" s="101">
        <v>5959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2782</v>
      </c>
      <c r="W18" s="101">
        <v>2782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26</v>
      </c>
      <c r="AG18" s="101">
        <v>26</v>
      </c>
      <c r="AH18" s="101">
        <v>0</v>
      </c>
      <c r="AI18" s="101">
        <v>0</v>
      </c>
      <c r="AJ18" s="101">
        <f t="shared" si="11"/>
        <v>8741</v>
      </c>
      <c r="AK18" s="101">
        <v>8741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26</v>
      </c>
      <c r="AU18" s="101">
        <v>26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103</v>
      </c>
      <c r="B19" s="112" t="s">
        <v>277</v>
      </c>
      <c r="C19" s="111" t="s">
        <v>307</v>
      </c>
      <c r="D19" s="101">
        <f t="shared" si="2"/>
        <v>2333</v>
      </c>
      <c r="E19" s="101">
        <f t="shared" si="3"/>
        <v>934</v>
      </c>
      <c r="F19" s="101">
        <v>934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1399</v>
      </c>
      <c r="L19" s="101">
        <v>390</v>
      </c>
      <c r="M19" s="101">
        <v>1009</v>
      </c>
      <c r="N19" s="101">
        <f t="shared" si="6"/>
        <v>2373</v>
      </c>
      <c r="O19" s="101">
        <f t="shared" si="7"/>
        <v>1324</v>
      </c>
      <c r="P19" s="101">
        <v>1324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1009</v>
      </c>
      <c r="W19" s="101">
        <v>1009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40</v>
      </c>
      <c r="AD19" s="101">
        <v>40</v>
      </c>
      <c r="AE19" s="101">
        <v>0</v>
      </c>
      <c r="AF19" s="101">
        <f t="shared" si="10"/>
        <v>0</v>
      </c>
      <c r="AG19" s="101">
        <v>0</v>
      </c>
      <c r="AH19" s="101">
        <v>0</v>
      </c>
      <c r="AI19" s="101">
        <v>0</v>
      </c>
      <c r="AJ19" s="101">
        <f t="shared" si="11"/>
        <v>7</v>
      </c>
      <c r="AK19" s="101">
        <v>7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103</v>
      </c>
      <c r="B20" s="112" t="s">
        <v>278</v>
      </c>
      <c r="C20" s="111" t="s">
        <v>308</v>
      </c>
      <c r="D20" s="101">
        <f t="shared" si="2"/>
        <v>379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379</v>
      </c>
      <c r="L20" s="101">
        <v>87</v>
      </c>
      <c r="M20" s="101">
        <v>292</v>
      </c>
      <c r="N20" s="101">
        <f t="shared" si="6"/>
        <v>434</v>
      </c>
      <c r="O20" s="101">
        <f t="shared" si="7"/>
        <v>87</v>
      </c>
      <c r="P20" s="101">
        <v>0</v>
      </c>
      <c r="Q20" s="101">
        <v>0</v>
      </c>
      <c r="R20" s="101">
        <v>0</v>
      </c>
      <c r="S20" s="101">
        <v>87</v>
      </c>
      <c r="T20" s="101">
        <v>0</v>
      </c>
      <c r="U20" s="101">
        <v>0</v>
      </c>
      <c r="V20" s="101">
        <f t="shared" si="8"/>
        <v>292</v>
      </c>
      <c r="W20" s="101">
        <v>0</v>
      </c>
      <c r="X20" s="101">
        <v>0</v>
      </c>
      <c r="Y20" s="101">
        <v>0</v>
      </c>
      <c r="Z20" s="101">
        <v>292</v>
      </c>
      <c r="AA20" s="101">
        <v>0</v>
      </c>
      <c r="AB20" s="101">
        <v>0</v>
      </c>
      <c r="AC20" s="101">
        <f t="shared" si="9"/>
        <v>55</v>
      </c>
      <c r="AD20" s="101">
        <v>55</v>
      </c>
      <c r="AE20" s="101">
        <v>0</v>
      </c>
      <c r="AF20" s="101">
        <f t="shared" si="10"/>
        <v>97</v>
      </c>
      <c r="AG20" s="101">
        <v>97</v>
      </c>
      <c r="AH20" s="101">
        <v>0</v>
      </c>
      <c r="AI20" s="101">
        <v>0</v>
      </c>
      <c r="AJ20" s="101">
        <f t="shared" si="11"/>
        <v>97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97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103</v>
      </c>
      <c r="B21" s="112" t="s">
        <v>279</v>
      </c>
      <c r="C21" s="111" t="s">
        <v>309</v>
      </c>
      <c r="D21" s="101">
        <f t="shared" si="2"/>
        <v>6998</v>
      </c>
      <c r="E21" s="101">
        <f t="shared" si="3"/>
        <v>0</v>
      </c>
      <c r="F21" s="101">
        <v>0</v>
      </c>
      <c r="G21" s="101">
        <v>0</v>
      </c>
      <c r="H21" s="101">
        <f t="shared" si="4"/>
        <v>6998</v>
      </c>
      <c r="I21" s="101">
        <v>2969</v>
      </c>
      <c r="J21" s="101">
        <v>4029</v>
      </c>
      <c r="K21" s="101">
        <f t="shared" si="5"/>
        <v>0</v>
      </c>
      <c r="L21" s="101">
        <v>0</v>
      </c>
      <c r="M21" s="101">
        <v>0</v>
      </c>
      <c r="N21" s="101">
        <f t="shared" si="6"/>
        <v>6998</v>
      </c>
      <c r="O21" s="101">
        <f t="shared" si="7"/>
        <v>2969</v>
      </c>
      <c r="P21" s="101">
        <v>2969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4029</v>
      </c>
      <c r="W21" s="101">
        <v>4029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4</v>
      </c>
      <c r="AG21" s="101">
        <v>4</v>
      </c>
      <c r="AH21" s="101">
        <v>0</v>
      </c>
      <c r="AI21" s="101">
        <v>0</v>
      </c>
      <c r="AJ21" s="101">
        <f t="shared" si="11"/>
        <v>60</v>
      </c>
      <c r="AK21" s="101">
        <v>0</v>
      </c>
      <c r="AL21" s="101">
        <v>56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4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56</v>
      </c>
      <c r="BA21" s="101">
        <v>56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103</v>
      </c>
      <c r="B22" s="112" t="s">
        <v>280</v>
      </c>
      <c r="C22" s="111" t="s">
        <v>310</v>
      </c>
      <c r="D22" s="101">
        <f t="shared" si="2"/>
        <v>4358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4358</v>
      </c>
      <c r="L22" s="101">
        <v>2304</v>
      </c>
      <c r="M22" s="101">
        <v>2054</v>
      </c>
      <c r="N22" s="101">
        <f t="shared" si="6"/>
        <v>4358</v>
      </c>
      <c r="O22" s="101">
        <f t="shared" si="7"/>
        <v>2304</v>
      </c>
      <c r="P22" s="101">
        <v>2304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2054</v>
      </c>
      <c r="W22" s="101">
        <v>2054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3</v>
      </c>
      <c r="AG22" s="101">
        <v>3</v>
      </c>
      <c r="AH22" s="101">
        <v>0</v>
      </c>
      <c r="AI22" s="101">
        <v>0</v>
      </c>
      <c r="AJ22" s="101">
        <f t="shared" si="11"/>
        <v>51</v>
      </c>
      <c r="AK22" s="101">
        <v>0</v>
      </c>
      <c r="AL22" s="101">
        <v>48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3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48</v>
      </c>
      <c r="BA22" s="101">
        <v>48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103</v>
      </c>
      <c r="B23" s="112" t="s">
        <v>281</v>
      </c>
      <c r="C23" s="111" t="s">
        <v>311</v>
      </c>
      <c r="D23" s="101">
        <f t="shared" si="2"/>
        <v>17508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17508</v>
      </c>
      <c r="L23" s="101">
        <v>9330</v>
      </c>
      <c r="M23" s="101">
        <v>8178</v>
      </c>
      <c r="N23" s="101">
        <f t="shared" si="6"/>
        <v>17508</v>
      </c>
      <c r="O23" s="101">
        <f t="shared" si="7"/>
        <v>9330</v>
      </c>
      <c r="P23" s="101">
        <v>9330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8178</v>
      </c>
      <c r="W23" s="101">
        <v>8178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0</v>
      </c>
      <c r="AG23" s="101">
        <v>0</v>
      </c>
      <c r="AH23" s="101">
        <v>0</v>
      </c>
      <c r="AI23" s="101">
        <v>0</v>
      </c>
      <c r="AJ23" s="101">
        <f t="shared" si="11"/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103</v>
      </c>
      <c r="B24" s="112" t="s">
        <v>282</v>
      </c>
      <c r="C24" s="111" t="s">
        <v>312</v>
      </c>
      <c r="D24" s="101">
        <f t="shared" si="2"/>
        <v>3375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3375</v>
      </c>
      <c r="L24" s="101">
        <v>1552</v>
      </c>
      <c r="M24" s="101">
        <v>1823</v>
      </c>
      <c r="N24" s="101">
        <f t="shared" si="6"/>
        <v>3375</v>
      </c>
      <c r="O24" s="101">
        <f t="shared" si="7"/>
        <v>1552</v>
      </c>
      <c r="P24" s="101">
        <v>1552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1823</v>
      </c>
      <c r="W24" s="101">
        <v>1823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133</v>
      </c>
      <c r="AG24" s="101">
        <v>133</v>
      </c>
      <c r="AH24" s="101">
        <v>0</v>
      </c>
      <c r="AI24" s="101">
        <v>0</v>
      </c>
      <c r="AJ24" s="101">
        <f t="shared" si="11"/>
        <v>133</v>
      </c>
      <c r="AK24" s="101">
        <v>0</v>
      </c>
      <c r="AL24" s="101">
        <v>0</v>
      </c>
      <c r="AM24" s="101">
        <v>133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12</v>
      </c>
      <c r="AU24" s="101">
        <v>0</v>
      </c>
      <c r="AV24" s="101">
        <v>0</v>
      </c>
      <c r="AW24" s="101">
        <v>12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103</v>
      </c>
      <c r="B25" s="112" t="s">
        <v>283</v>
      </c>
      <c r="C25" s="111" t="s">
        <v>313</v>
      </c>
      <c r="D25" s="101">
        <f t="shared" si="2"/>
        <v>4823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4823</v>
      </c>
      <c r="L25" s="101">
        <v>1588</v>
      </c>
      <c r="M25" s="101">
        <v>3235</v>
      </c>
      <c r="N25" s="101">
        <f t="shared" si="6"/>
        <v>4823</v>
      </c>
      <c r="O25" s="101">
        <f t="shared" si="7"/>
        <v>1588</v>
      </c>
      <c r="P25" s="101">
        <v>1588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3235</v>
      </c>
      <c r="W25" s="101">
        <v>3235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190</v>
      </c>
      <c r="AG25" s="101">
        <v>190</v>
      </c>
      <c r="AH25" s="101">
        <v>0</v>
      </c>
      <c r="AI25" s="101">
        <v>0</v>
      </c>
      <c r="AJ25" s="101">
        <f t="shared" si="11"/>
        <v>190</v>
      </c>
      <c r="AK25" s="101">
        <v>0</v>
      </c>
      <c r="AL25" s="101">
        <v>0</v>
      </c>
      <c r="AM25" s="101">
        <v>190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17</v>
      </c>
      <c r="AU25" s="101">
        <v>0</v>
      </c>
      <c r="AV25" s="101">
        <v>0</v>
      </c>
      <c r="AW25" s="101">
        <v>17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103</v>
      </c>
      <c r="B26" s="112" t="s">
        <v>284</v>
      </c>
      <c r="C26" s="111" t="s">
        <v>314</v>
      </c>
      <c r="D26" s="101">
        <f t="shared" si="2"/>
        <v>4607</v>
      </c>
      <c r="E26" s="101">
        <f t="shared" si="3"/>
        <v>0</v>
      </c>
      <c r="F26" s="101">
        <v>0</v>
      </c>
      <c r="G26" s="101">
        <v>0</v>
      </c>
      <c r="H26" s="101">
        <f t="shared" si="4"/>
        <v>1</v>
      </c>
      <c r="I26" s="101">
        <v>0</v>
      </c>
      <c r="J26" s="101">
        <v>1</v>
      </c>
      <c r="K26" s="101">
        <f t="shared" si="5"/>
        <v>4606</v>
      </c>
      <c r="L26" s="101">
        <v>841</v>
      </c>
      <c r="M26" s="101">
        <v>3765</v>
      </c>
      <c r="N26" s="101">
        <f t="shared" si="6"/>
        <v>4606</v>
      </c>
      <c r="O26" s="101">
        <f t="shared" si="7"/>
        <v>841</v>
      </c>
      <c r="P26" s="101">
        <v>841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3765</v>
      </c>
      <c r="W26" s="101">
        <v>3765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181</v>
      </c>
      <c r="AG26" s="101">
        <v>181</v>
      </c>
      <c r="AH26" s="101">
        <v>0</v>
      </c>
      <c r="AI26" s="101">
        <v>0</v>
      </c>
      <c r="AJ26" s="101">
        <f t="shared" si="11"/>
        <v>181</v>
      </c>
      <c r="AK26" s="101">
        <v>0</v>
      </c>
      <c r="AL26" s="101">
        <v>0</v>
      </c>
      <c r="AM26" s="101">
        <v>181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16</v>
      </c>
      <c r="AU26" s="101">
        <v>0</v>
      </c>
      <c r="AV26" s="101">
        <v>0</v>
      </c>
      <c r="AW26" s="101">
        <v>16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103</v>
      </c>
      <c r="B27" s="112" t="s">
        <v>285</v>
      </c>
      <c r="C27" s="111" t="s">
        <v>315</v>
      </c>
      <c r="D27" s="101">
        <f t="shared" si="2"/>
        <v>6498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6498</v>
      </c>
      <c r="L27" s="101">
        <v>2353</v>
      </c>
      <c r="M27" s="101">
        <v>4145</v>
      </c>
      <c r="N27" s="101">
        <f t="shared" si="6"/>
        <v>6498</v>
      </c>
      <c r="O27" s="101">
        <f t="shared" si="7"/>
        <v>2353</v>
      </c>
      <c r="P27" s="101">
        <v>2353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4145</v>
      </c>
      <c r="W27" s="101">
        <v>4145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0</v>
      </c>
      <c r="AG27" s="101">
        <v>0</v>
      </c>
      <c r="AH27" s="101">
        <v>0</v>
      </c>
      <c r="AI27" s="101">
        <v>0</v>
      </c>
      <c r="AJ27" s="101">
        <f t="shared" si="11"/>
        <v>256</v>
      </c>
      <c r="AK27" s="101">
        <v>0</v>
      </c>
      <c r="AL27" s="101">
        <v>0</v>
      </c>
      <c r="AM27" s="101">
        <v>256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23</v>
      </c>
      <c r="AU27" s="101">
        <v>0</v>
      </c>
      <c r="AV27" s="101">
        <v>0</v>
      </c>
      <c r="AW27" s="101">
        <v>23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103</v>
      </c>
      <c r="B28" s="112" t="s">
        <v>286</v>
      </c>
      <c r="C28" s="111" t="s">
        <v>316</v>
      </c>
      <c r="D28" s="101">
        <f t="shared" si="2"/>
        <v>7682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7682</v>
      </c>
      <c r="L28" s="101">
        <v>2030</v>
      </c>
      <c r="M28" s="101">
        <v>5652</v>
      </c>
      <c r="N28" s="101">
        <f t="shared" si="6"/>
        <v>7682</v>
      </c>
      <c r="O28" s="101">
        <f t="shared" si="7"/>
        <v>2030</v>
      </c>
      <c r="P28" s="101">
        <v>2030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5652</v>
      </c>
      <c r="W28" s="101">
        <v>5652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23</v>
      </c>
      <c r="AG28" s="101">
        <v>23</v>
      </c>
      <c r="AH28" s="101">
        <v>0</v>
      </c>
      <c r="AI28" s="101">
        <v>0</v>
      </c>
      <c r="AJ28" s="101">
        <f t="shared" si="11"/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23</v>
      </c>
      <c r="AU28" s="101">
        <v>23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103</v>
      </c>
      <c r="B29" s="112" t="s">
        <v>287</v>
      </c>
      <c r="C29" s="111" t="s">
        <v>317</v>
      </c>
      <c r="D29" s="101">
        <f t="shared" si="2"/>
        <v>7527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7527</v>
      </c>
      <c r="L29" s="101">
        <v>1652</v>
      </c>
      <c r="M29" s="101">
        <v>5875</v>
      </c>
      <c r="N29" s="101">
        <f t="shared" si="6"/>
        <v>7527</v>
      </c>
      <c r="O29" s="101">
        <f t="shared" si="7"/>
        <v>1652</v>
      </c>
      <c r="P29" s="101">
        <v>1652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5875</v>
      </c>
      <c r="W29" s="101">
        <v>5875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297</v>
      </c>
      <c r="AG29" s="101">
        <v>297</v>
      </c>
      <c r="AH29" s="101">
        <v>0</v>
      </c>
      <c r="AI29" s="101">
        <v>0</v>
      </c>
      <c r="AJ29" s="101">
        <f t="shared" si="11"/>
        <v>297</v>
      </c>
      <c r="AK29" s="101">
        <v>0</v>
      </c>
      <c r="AL29" s="101">
        <v>0</v>
      </c>
      <c r="AM29" s="101">
        <v>297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31</v>
      </c>
      <c r="AU29" s="101">
        <v>0</v>
      </c>
      <c r="AV29" s="101">
        <v>0</v>
      </c>
      <c r="AW29" s="101">
        <v>31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103</v>
      </c>
      <c r="B30" s="112" t="s">
        <v>288</v>
      </c>
      <c r="C30" s="111" t="s">
        <v>318</v>
      </c>
      <c r="D30" s="101">
        <f t="shared" si="2"/>
        <v>10830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10830</v>
      </c>
      <c r="L30" s="101">
        <v>3280</v>
      </c>
      <c r="M30" s="101">
        <v>7550</v>
      </c>
      <c r="N30" s="101">
        <f t="shared" si="6"/>
        <v>10830</v>
      </c>
      <c r="O30" s="101">
        <f t="shared" si="7"/>
        <v>3280</v>
      </c>
      <c r="P30" s="101">
        <v>3280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7550</v>
      </c>
      <c r="W30" s="101">
        <v>7550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95</v>
      </c>
      <c r="AG30" s="101">
        <v>95</v>
      </c>
      <c r="AH30" s="101">
        <v>0</v>
      </c>
      <c r="AI30" s="101">
        <v>0</v>
      </c>
      <c r="AJ30" s="101">
        <f t="shared" si="11"/>
        <v>53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53</v>
      </c>
      <c r="AT30" s="101">
        <f t="shared" si="12"/>
        <v>42</v>
      </c>
      <c r="AU30" s="101">
        <v>42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103</v>
      </c>
      <c r="B31" s="112" t="s">
        <v>289</v>
      </c>
      <c r="C31" s="111" t="s">
        <v>319</v>
      </c>
      <c r="D31" s="101">
        <f t="shared" si="2"/>
        <v>6457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6457</v>
      </c>
      <c r="L31" s="101">
        <v>2448</v>
      </c>
      <c r="M31" s="101">
        <v>4009</v>
      </c>
      <c r="N31" s="101">
        <f t="shared" si="6"/>
        <v>6456</v>
      </c>
      <c r="O31" s="101">
        <f t="shared" si="7"/>
        <v>2448</v>
      </c>
      <c r="P31" s="101">
        <v>2448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4008</v>
      </c>
      <c r="W31" s="101">
        <v>4008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64</v>
      </c>
      <c r="AG31" s="101">
        <v>64</v>
      </c>
      <c r="AH31" s="101">
        <v>0</v>
      </c>
      <c r="AI31" s="101">
        <v>0</v>
      </c>
      <c r="AJ31" s="101">
        <f t="shared" si="11"/>
        <v>39</v>
      </c>
      <c r="AK31" s="101">
        <v>0</v>
      </c>
      <c r="AL31" s="101">
        <v>0</v>
      </c>
      <c r="AM31" s="101">
        <v>0</v>
      </c>
      <c r="AN31" s="101">
        <v>39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25</v>
      </c>
      <c r="AU31" s="101">
        <v>25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103</v>
      </c>
      <c r="B32" s="112" t="s">
        <v>290</v>
      </c>
      <c r="C32" s="111" t="s">
        <v>320</v>
      </c>
      <c r="D32" s="101">
        <f t="shared" si="2"/>
        <v>3246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3246</v>
      </c>
      <c r="L32" s="101">
        <v>1428</v>
      </c>
      <c r="M32" s="101">
        <v>1818</v>
      </c>
      <c r="N32" s="101">
        <f t="shared" si="6"/>
        <v>3246</v>
      </c>
      <c r="O32" s="101">
        <f t="shared" si="7"/>
        <v>1428</v>
      </c>
      <c r="P32" s="101">
        <v>1428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1818</v>
      </c>
      <c r="W32" s="101">
        <v>1818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11</v>
      </c>
      <c r="AG32" s="101">
        <v>11</v>
      </c>
      <c r="AH32" s="101">
        <v>0</v>
      </c>
      <c r="AI32" s="101">
        <v>0</v>
      </c>
      <c r="AJ32" s="101">
        <f t="shared" si="11"/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11</v>
      </c>
      <c r="AU32" s="101">
        <v>11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103</v>
      </c>
      <c r="B33" s="112" t="s">
        <v>291</v>
      </c>
      <c r="C33" s="111" t="s">
        <v>321</v>
      </c>
      <c r="D33" s="101">
        <f t="shared" si="2"/>
        <v>10344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10344</v>
      </c>
      <c r="L33" s="101">
        <v>3594</v>
      </c>
      <c r="M33" s="101">
        <v>6750</v>
      </c>
      <c r="N33" s="101">
        <f t="shared" si="6"/>
        <v>10432</v>
      </c>
      <c r="O33" s="101">
        <f t="shared" si="7"/>
        <v>3594</v>
      </c>
      <c r="P33" s="101">
        <v>3594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6750</v>
      </c>
      <c r="W33" s="101">
        <v>6750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88</v>
      </c>
      <c r="AD33" s="101">
        <v>88</v>
      </c>
      <c r="AE33" s="101">
        <v>0</v>
      </c>
      <c r="AF33" s="101">
        <f t="shared" si="10"/>
        <v>18</v>
      </c>
      <c r="AG33" s="101">
        <v>18</v>
      </c>
      <c r="AH33" s="101">
        <v>0</v>
      </c>
      <c r="AI33" s="101">
        <v>0</v>
      </c>
      <c r="AJ33" s="101">
        <f t="shared" si="11"/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18</v>
      </c>
      <c r="AU33" s="101">
        <v>18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103</v>
      </c>
      <c r="B34" s="112" t="s">
        <v>292</v>
      </c>
      <c r="C34" s="111" t="s">
        <v>322</v>
      </c>
      <c r="D34" s="101">
        <f t="shared" si="2"/>
        <v>982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982</v>
      </c>
      <c r="L34" s="101">
        <v>159</v>
      </c>
      <c r="M34" s="101">
        <v>823</v>
      </c>
      <c r="N34" s="101">
        <f t="shared" si="6"/>
        <v>982</v>
      </c>
      <c r="O34" s="101">
        <f t="shared" si="7"/>
        <v>159</v>
      </c>
      <c r="P34" s="101">
        <v>159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823</v>
      </c>
      <c r="W34" s="101">
        <v>823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2</v>
      </c>
      <c r="AG34" s="101">
        <v>2</v>
      </c>
      <c r="AH34" s="101">
        <v>0</v>
      </c>
      <c r="AI34" s="101">
        <v>0</v>
      </c>
      <c r="AJ34" s="101">
        <f t="shared" si="11"/>
        <v>2</v>
      </c>
      <c r="AK34" s="101">
        <v>2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2</v>
      </c>
      <c r="AU34" s="101">
        <v>2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103</v>
      </c>
      <c r="B35" s="112" t="s">
        <v>293</v>
      </c>
      <c r="C35" s="111" t="s">
        <v>323</v>
      </c>
      <c r="D35" s="101">
        <f t="shared" si="2"/>
        <v>2091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2091</v>
      </c>
      <c r="L35" s="101">
        <v>808</v>
      </c>
      <c r="M35" s="101">
        <v>1283</v>
      </c>
      <c r="N35" s="101">
        <f t="shared" si="6"/>
        <v>2105</v>
      </c>
      <c r="O35" s="101">
        <f t="shared" si="7"/>
        <v>808</v>
      </c>
      <c r="P35" s="101">
        <v>808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1283</v>
      </c>
      <c r="W35" s="101">
        <v>1283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14</v>
      </c>
      <c r="AD35" s="101">
        <v>14</v>
      </c>
      <c r="AE35" s="101">
        <v>0</v>
      </c>
      <c r="AF35" s="101">
        <f t="shared" si="10"/>
        <v>12</v>
      </c>
      <c r="AG35" s="101">
        <v>12</v>
      </c>
      <c r="AH35" s="101">
        <v>0</v>
      </c>
      <c r="AI35" s="101">
        <v>0</v>
      </c>
      <c r="AJ35" s="101">
        <f t="shared" si="11"/>
        <v>12</v>
      </c>
      <c r="AK35" s="101">
        <v>4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8</v>
      </c>
      <c r="AT35" s="101">
        <f t="shared" si="12"/>
        <v>4</v>
      </c>
      <c r="AU35" s="101">
        <v>4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103</v>
      </c>
      <c r="B36" s="112" t="s">
        <v>294</v>
      </c>
      <c r="C36" s="111" t="s">
        <v>324</v>
      </c>
      <c r="D36" s="101">
        <f t="shared" si="2"/>
        <v>308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308</v>
      </c>
      <c r="L36" s="101">
        <v>50</v>
      </c>
      <c r="M36" s="101">
        <v>258</v>
      </c>
      <c r="N36" s="101">
        <f t="shared" si="6"/>
        <v>308</v>
      </c>
      <c r="O36" s="101">
        <f t="shared" si="7"/>
        <v>50</v>
      </c>
      <c r="P36" s="101">
        <v>50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258</v>
      </c>
      <c r="W36" s="101">
        <v>258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2</v>
      </c>
      <c r="AG36" s="101">
        <v>2</v>
      </c>
      <c r="AH36" s="101">
        <v>0</v>
      </c>
      <c r="AI36" s="101">
        <v>0</v>
      </c>
      <c r="AJ36" s="101">
        <f t="shared" si="11"/>
        <v>1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1</v>
      </c>
      <c r="AT36" s="101">
        <f t="shared" si="12"/>
        <v>1</v>
      </c>
      <c r="AU36" s="101">
        <v>1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103</v>
      </c>
      <c r="B37" s="112" t="s">
        <v>295</v>
      </c>
      <c r="C37" s="111" t="s">
        <v>325</v>
      </c>
      <c r="D37" s="101">
        <f t="shared" si="2"/>
        <v>13140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13140</v>
      </c>
      <c r="L37" s="101">
        <v>5838</v>
      </c>
      <c r="M37" s="101">
        <v>7302</v>
      </c>
      <c r="N37" s="101">
        <f t="shared" si="6"/>
        <v>13140</v>
      </c>
      <c r="O37" s="101">
        <f t="shared" si="7"/>
        <v>5838</v>
      </c>
      <c r="P37" s="101">
        <v>5838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7302</v>
      </c>
      <c r="W37" s="101">
        <v>7302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85</v>
      </c>
      <c r="AG37" s="101">
        <v>85</v>
      </c>
      <c r="AH37" s="101">
        <v>0</v>
      </c>
      <c r="AI37" s="101">
        <v>0</v>
      </c>
      <c r="AJ37" s="101">
        <f t="shared" si="11"/>
        <v>85</v>
      </c>
      <c r="AK37" s="101">
        <v>25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60</v>
      </c>
      <c r="AT37" s="101">
        <f t="shared" si="12"/>
        <v>25</v>
      </c>
      <c r="AU37" s="101">
        <v>25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330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30</v>
      </c>
      <c r="M2" s="19" t="str">
        <f>IF(L2&lt;&gt;"",VLOOKUP(L2,$AI$6:$AJ$52,2,FALSE),"-")</f>
        <v>和歌山県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292690</v>
      </c>
      <c r="F7" s="164" t="s">
        <v>45</v>
      </c>
      <c r="G7" s="23" t="s">
        <v>46</v>
      </c>
      <c r="H7" s="37">
        <f aca="true" t="shared" si="0" ref="H7:H12">AD14</f>
        <v>203191</v>
      </c>
      <c r="I7" s="37">
        <f aca="true" t="shared" si="1" ref="I7:I12">AD24</f>
        <v>329845</v>
      </c>
      <c r="J7" s="37">
        <f aca="true" t="shared" si="2" ref="J7:J12">SUM(H7:I7)</f>
        <v>533036</v>
      </c>
      <c r="K7" s="38">
        <f aca="true" t="shared" si="3" ref="K7:K12">IF(J$13&gt;0,J7/J$13,0)</f>
        <v>0.9987277854285527</v>
      </c>
      <c r="L7" s="39">
        <f>AD34</f>
        <v>4818</v>
      </c>
      <c r="M7" s="40">
        <f>AD37</f>
        <v>793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292690</v>
      </c>
      <c r="AF7" s="28" t="str">
        <f>'水洗化人口等'!B7</f>
        <v>30000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2044</v>
      </c>
      <c r="F8" s="165"/>
      <c r="G8" s="23" t="s">
        <v>48</v>
      </c>
      <c r="H8" s="37">
        <f t="shared" si="0"/>
        <v>0</v>
      </c>
      <c r="I8" s="37">
        <f t="shared" si="1"/>
        <v>300</v>
      </c>
      <c r="J8" s="37">
        <f t="shared" si="2"/>
        <v>300</v>
      </c>
      <c r="K8" s="38">
        <f t="shared" si="3"/>
        <v>0.000562097748798516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2044</v>
      </c>
      <c r="AF8" s="28" t="str">
        <f>'水洗化人口等'!B8</f>
        <v>30201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294734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140049</v>
      </c>
      <c r="AF9" s="28" t="str">
        <f>'水洗化人口等'!B9</f>
        <v>30202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140049</v>
      </c>
      <c r="F10" s="165"/>
      <c r="G10" s="23" t="s">
        <v>53</v>
      </c>
      <c r="H10" s="37">
        <f t="shared" si="0"/>
        <v>87</v>
      </c>
      <c r="I10" s="37">
        <f t="shared" si="1"/>
        <v>292</v>
      </c>
      <c r="J10" s="37">
        <f t="shared" si="2"/>
        <v>379</v>
      </c>
      <c r="K10" s="38">
        <f t="shared" si="3"/>
        <v>0.000710116822648792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350</v>
      </c>
      <c r="AF10" s="28" t="str">
        <f>'水洗化人口等'!B10</f>
        <v>30203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350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609174</v>
      </c>
      <c r="AF11" s="28" t="str">
        <f>'水洗化人口等'!B11</f>
        <v>30204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609174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274106</v>
      </c>
      <c r="AF12" s="28" t="str">
        <f>'水洗化人口等'!B12</f>
        <v>30205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749573</v>
      </c>
      <c r="F13" s="166"/>
      <c r="G13" s="23" t="s">
        <v>49</v>
      </c>
      <c r="H13" s="37">
        <f>SUM(H7:H12)</f>
        <v>203278</v>
      </c>
      <c r="I13" s="37">
        <f>SUM(I7:I12)</f>
        <v>330437</v>
      </c>
      <c r="J13" s="37">
        <f>SUM(J7:J12)</f>
        <v>533715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6280</v>
      </c>
      <c r="AF13" s="28" t="str">
        <f>'水洗化人口等'!B13</f>
        <v>30206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1044307</v>
      </c>
      <c r="F14" s="167" t="s">
        <v>59</v>
      </c>
      <c r="G14" s="168"/>
      <c r="H14" s="37">
        <f>AD20</f>
        <v>1154</v>
      </c>
      <c r="I14" s="37">
        <f>AD30</f>
        <v>21</v>
      </c>
      <c r="J14" s="37">
        <f>SUM(H14:I14)</f>
        <v>1175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203191</v>
      </c>
      <c r="AF14" s="28" t="str">
        <f>'水洗化人口等'!B14</f>
        <v>30207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6280</v>
      </c>
      <c r="F15" s="156" t="s">
        <v>4</v>
      </c>
      <c r="G15" s="157"/>
      <c r="H15" s="47">
        <f>SUM(H13:H14)</f>
        <v>204432</v>
      </c>
      <c r="I15" s="47">
        <f>SUM(I13:I14)</f>
        <v>330458</v>
      </c>
      <c r="J15" s="47">
        <f>SUM(J13:J14)</f>
        <v>534890</v>
      </c>
      <c r="K15" s="48" t="s">
        <v>152</v>
      </c>
      <c r="L15" s="49">
        <f>SUM(L7:L9)</f>
        <v>4818</v>
      </c>
      <c r="M15" s="50">
        <f>SUM(M7:M9)</f>
        <v>793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30208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30209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274106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87</v>
      </c>
      <c r="AF17" s="28" t="str">
        <f>'水洗化人口等'!B17</f>
        <v>30304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30341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0.7177707321697547</v>
      </c>
      <c r="F19" s="167" t="s">
        <v>65</v>
      </c>
      <c r="G19" s="168"/>
      <c r="H19" s="37">
        <f>AD21</f>
        <v>3532</v>
      </c>
      <c r="I19" s="37">
        <f>AD31</f>
        <v>826</v>
      </c>
      <c r="J19" s="41">
        <f>SUM(H19:I19)</f>
        <v>4358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30343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0.2822292678302453</v>
      </c>
      <c r="F20" s="167" t="s">
        <v>67</v>
      </c>
      <c r="G20" s="168"/>
      <c r="H20" s="37">
        <f>AD22</f>
        <v>3043</v>
      </c>
      <c r="I20" s="37">
        <f>AD32</f>
        <v>4330</v>
      </c>
      <c r="J20" s="41">
        <f>SUM(H20:I20)</f>
        <v>7373</v>
      </c>
      <c r="AA20" s="20" t="s">
        <v>59</v>
      </c>
      <c r="AB20" s="81" t="s">
        <v>83</v>
      </c>
      <c r="AC20" s="81" t="s">
        <v>158</v>
      </c>
      <c r="AD20" s="28">
        <f ca="1" t="shared" si="4"/>
        <v>1154</v>
      </c>
      <c r="AF20" s="28" t="str">
        <f>'水洗化人口等'!B20</f>
        <v>30344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0.13410711601090483</v>
      </c>
      <c r="F21" s="167" t="s">
        <v>69</v>
      </c>
      <c r="G21" s="168"/>
      <c r="H21" s="37">
        <f>AD23</f>
        <v>196703</v>
      </c>
      <c r="I21" s="37">
        <f>AD33</f>
        <v>325283</v>
      </c>
      <c r="J21" s="41">
        <f>SUM(H21:I21)</f>
        <v>521986</v>
      </c>
      <c r="AA21" s="20" t="s">
        <v>65</v>
      </c>
      <c r="AB21" s="81" t="s">
        <v>83</v>
      </c>
      <c r="AC21" s="81" t="s">
        <v>159</v>
      </c>
      <c r="AD21" s="28">
        <f ca="1" t="shared" si="4"/>
        <v>3532</v>
      </c>
      <c r="AF21" s="28" t="str">
        <f>'水洗化人口等'!B21</f>
        <v>30361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0.5833284656714931</v>
      </c>
      <c r="F22" s="156" t="s">
        <v>4</v>
      </c>
      <c r="G22" s="157"/>
      <c r="H22" s="47">
        <f>SUM(H19:H21)</f>
        <v>203278</v>
      </c>
      <c r="I22" s="47">
        <f>SUM(I19:I21)</f>
        <v>330439</v>
      </c>
      <c r="J22" s="52">
        <f>SUM(J19:J21)</f>
        <v>533717</v>
      </c>
      <c r="AA22" s="20" t="s">
        <v>67</v>
      </c>
      <c r="AB22" s="81" t="s">
        <v>83</v>
      </c>
      <c r="AC22" s="81" t="s">
        <v>160</v>
      </c>
      <c r="AD22" s="28">
        <f ca="1" t="shared" si="4"/>
        <v>3043</v>
      </c>
      <c r="AF22" s="28" t="str">
        <f>'水洗化人口等'!B22</f>
        <v>30362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0.26247645567826317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196703</v>
      </c>
      <c r="AF23" s="28" t="str">
        <f>'水洗化人口等'!B23</f>
        <v>30366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0.9930649331261409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329845</v>
      </c>
      <c r="AF24" s="28" t="str">
        <f>'水洗化人口等'!B24</f>
        <v>30381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0.006935066873859141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300</v>
      </c>
      <c r="AF25" s="28" t="str">
        <f>'水洗化人口等'!B25</f>
        <v>30382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30383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8779</v>
      </c>
      <c r="J27" s="55">
        <f>AD49</f>
        <v>616</v>
      </c>
      <c r="AA27" s="20" t="s">
        <v>53</v>
      </c>
      <c r="AB27" s="81" t="s">
        <v>83</v>
      </c>
      <c r="AC27" s="81" t="s">
        <v>165</v>
      </c>
      <c r="AD27" s="28">
        <f ca="1" t="shared" si="4"/>
        <v>292</v>
      </c>
      <c r="AF27" s="28" t="str">
        <f>'水洗化人口等'!B27</f>
        <v>30390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104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30391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3861</v>
      </c>
      <c r="J29" s="55">
        <f>AD51</f>
        <v>512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30392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39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21</v>
      </c>
      <c r="AF30" s="28" t="str">
        <f>'水洗化人口等'!B30</f>
        <v>30401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826</v>
      </c>
      <c r="AF31" s="28" t="str">
        <f>'水洗化人口等'!B31</f>
        <v>30404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4330</v>
      </c>
      <c r="AF32" s="28" t="str">
        <f>'水洗化人口等'!B32</f>
        <v>30406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689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325283</v>
      </c>
      <c r="AF33" s="28" t="str">
        <f>'水洗化人口等'!B33</f>
        <v>30421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4818</v>
      </c>
      <c r="AF34" s="28" t="str">
        <f>'水洗化人口等'!B34</f>
        <v>30422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558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30424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14030</v>
      </c>
      <c r="J36" s="57">
        <f>SUM(J27:J31)</f>
        <v>1128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30427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793</v>
      </c>
      <c r="AF37" s="28" t="str">
        <f>'水洗化人口等'!B37</f>
        <v>30428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8779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104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3861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39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689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558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616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512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2010-04-10T02:15:56Z</dcterms:modified>
  <cp:category/>
  <cp:version/>
  <cp:contentType/>
  <cp:contentStatus/>
</cp:coreProperties>
</file>