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<sst xmlns="http://schemas.openxmlformats.org/spreadsheetml/2006/main" count="5183" uniqueCount="633">
  <si>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</si>
  <si>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</si>
  <si>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</si>
  <si>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</si>
  <si>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</si>
  <si>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</si>
  <si>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</si>
  <si>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</si>
  <si>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</si>
  <si>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</si>
  <si>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</si>
  <si>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</si>
  <si>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</si>
  <si>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</si>
  <si>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</si>
  <si>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</si>
  <si>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</si>
  <si>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</si>
  <si>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</si>
  <si>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</si>
  <si>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</si>
  <si>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</si>
  <si>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</si>
  <si>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</si>
  <si>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</si>
  <si>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</si>
  <si>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</si>
  <si>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</si>
  <si>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</si>
  <si>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</si>
  <si>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</si>
  <si>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</si>
  <si>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</si>
  <si>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</si>
  <si>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</si>
  <si>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</si>
  <si>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</si>
  <si>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</si>
  <si>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</si>
  <si>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</si>
  <si>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</si>
  <si>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</si>
  <si>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</si>
  <si>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</si>
  <si>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</si>
  <si>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</si>
  <si>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</si>
  <si>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</si>
  <si>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</si>
  <si>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</si>
  <si>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</si>
  <si>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</si>
  <si>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</si>
  <si>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</si>
  <si>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</si>
  <si>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</si>
  <si>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</si>
  <si>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</si>
  <si>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</si>
  <si>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</si>
  <si>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</si>
  <si>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</si>
  <si>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</si>
  <si>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</si>
  <si>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</si>
  <si>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</si>
  <si>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</si>
  <si>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</si>
  <si>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</si>
  <si>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</si>
  <si>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</si>
  <si>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</si>
  <si>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</si>
  <si>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</si>
  <si>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</si>
  <si>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</si>
  <si>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</si>
  <si>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</si>
  <si>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</si>
  <si>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</si>
  <si>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</si>
  <si>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</si>
  <si>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</si>
  <si>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</si>
  <si>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</si>
  <si>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</si>
  <si>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</si>
  <si>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</si>
  <si>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</si>
  <si>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</si>
  <si>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</si>
  <si>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</si>
  <si>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</si>
  <si>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</si>
  <si>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</si>
  <si>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</si>
  <si>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</si>
  <si>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</si>
  <si>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</si>
  <si>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</si>
  <si>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</si>
  <si>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</si>
  <si>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</si>
  <si>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</si>
  <si>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</si>
  <si>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</si>
  <si>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</si>
  <si>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</si>
  <si>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</si>
  <si>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</si>
  <si>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</si>
  <si>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</si>
  <si>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</si>
  <si>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</si>
  <si>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</si>
  <si>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</si>
  <si>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</si>
  <si>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</si>
  <si>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</si>
  <si>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</si>
  <si>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</si>
  <si>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</si>
  <si>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</si>
  <si>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</si>
  <si>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</si>
  <si>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</si>
  <si>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</si>
  <si>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</si>
  <si>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</si>
  <si>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</si>
  <si>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</si>
  <si>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</si>
  <si>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</si>
  <si>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</si>
  <si>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</si>
  <si>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</si>
  <si>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</si>
  <si>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</si>
  <si>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</si>
  <si>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</si>
  <si>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</si>
  <si>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</si>
  <si>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</si>
  <si>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</si>
  <si>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</si>
  <si>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</si>
  <si>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</si>
  <si>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</si>
  <si>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</si>
  <si>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</si>
  <si>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</si>
  <si>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</si>
  <si>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</si>
  <si>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</si>
  <si>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</si>
  <si>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</si>
  <si>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</si>
  <si>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</si>
  <si>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</si>
  <si>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</si>
  <si>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</si>
  <si>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</si>
  <si>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</si>
  <si>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</si>
  <si>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</si>
  <si>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</si>
  <si>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</si>
  <si>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</si>
  <si>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</si>
  <si>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</si>
  <si>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</si>
  <si>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</si>
  <si>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</si>
  <si>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</si>
  <si>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</si>
  <si>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</si>
  <si>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</si>
  <si>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</si>
  <si>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</si>
  <si>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</si>
  <si>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</si>
  <si>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</si>
  <si>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</si>
  <si>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</si>
  <si>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</si>
  <si>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</si>
  <si>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</si>
  <si>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</si>
  <si>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</si>
  <si>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</si>
  <si>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</si>
  <si>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</si>
  <si>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</si>
  <si>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</si>
  <si>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</si>
  <si>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</si>
  <si>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</si>
  <si>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</si>
  <si>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</si>
  <si>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</si>
  <si>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</si>
  <si>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</si>
  <si>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</si>
  <si>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</si>
  <si>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</si>
  <si>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</si>
  <si>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</si>
  <si>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</si>
  <si>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</si>
  <si>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</si>
  <si>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</si>
  <si>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</si>
  <si>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</si>
  <si>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</si>
  <si>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</si>
  <si>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</si>
  <si>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</si>
  <si>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</si>
  <si>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</si>
  <si>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</si>
  <si>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</si>
  <si>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</si>
  <si>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</si>
  <si>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</si>
  <si>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</si>
  <si>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</si>
  <si>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</si>
  <si>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</si>
  <si>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</si>
  <si>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</si>
  <si>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</si>
  <si>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</si>
  <si>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</si>
  <si>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</si>
  <si>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</si>
  <si>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</si>
  <si>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</si>
  <si>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</si>
  <si>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</si>
  <si>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</si>
  <si>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</si>
  <si>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</si>
  <si>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</si>
  <si>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</si>
  <si>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</si>
  <si>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</si>
  <si>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</si>
  <si>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</si>
  <si>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</si>
  <si>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</si>
  <si>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</si>
  <si>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</si>
  <si>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</si>
  <si>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</si>
  <si>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</si>
  <si>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</si>
  <si>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</si>
  <si>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</si>
  <si>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</si>
  <si>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</si>
  <si>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</si>
  <si>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</si>
  <si>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</si>
  <si>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</si>
  <si>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</si>
  <si>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</si>
  <si>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</si>
  <si>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</si>
  <si>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</si>
  <si>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</si>
  <si>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</si>
  <si>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</si>
  <si>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</si>
  <si>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</si>
  <si>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</si>
  <si>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</si>
  <si>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</si>
  <si>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</si>
  <si>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</si>
  <si>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</si>
  <si>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</si>
  <si>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</si>
  <si>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</si>
  <si>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</si>
  <si>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</si>
  <si>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</si>
  <si>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</si>
  <si>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</si>
  <si>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</si>
  <si>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</si>
  <si>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</si>
  <si>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</si>
  <si>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</si>
  <si>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</si>
  <si>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</si>
  <si>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</si>
  <si>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</si>
  <si>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</si>
  <si>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</si>
  <si>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</si>
  <si>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</si>
  <si>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</si>
  <si>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</si>
  <si>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</si>
  <si>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</si>
  <si>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</si>
  <si>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</si>
  <si>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</si>
  <si>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</si>
  <si>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</si>
  <si>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</si>
  <si>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</si>
  <si>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</si>
  <si>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</si>
  <si>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</si>
  <si>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</si>
  <si>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</si>
  <si>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</si>
  <si>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</si>
  <si>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</si>
  <si>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</si>
  <si>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</si>
  <si>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</si>
  <si>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</si>
  <si>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</si>
  <si>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</si>
  <si>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</si>
  <si>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</si>
  <si>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</si>
  <si>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</si>
  <si>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</si>
  <si>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</si>
  <si>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</si>
  <si>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</si>
  <si>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</si>
  <si>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</si>
  <si>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</si>
  <si>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</si>
  <si>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</si>
  <si>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</si>
  <si>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</si>
  <si>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</si>
  <si>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</si>
  <si>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</si>
  <si>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</si>
  <si>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</si>
  <si>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</si>
  <si>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</si>
  <si>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</si>
  <si>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</si>
  <si>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</si>
  <si>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</si>
  <si>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</si>
  <si>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</si>
  <si>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</si>
  <si>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</si>
  <si>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</si>
  <si>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</si>
  <si>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</si>
  <si>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</si>
  <si>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</si>
  <si>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</si>
  <si>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</si>
  <si>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</si>
  <si>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</si>
  <si>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</si>
  <si>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</si>
  <si>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</si>
  <si>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</si>
  <si>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</si>
  <si>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</si>
  <si>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</si>
  <si>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</si>
  <si>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</si>
  <si>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</si>
  <si>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</si>
  <si>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</si>
  <si>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</si>
  <si>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</si>
  <si>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</si>
  <si>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</si>
  <si>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</si>
  <si>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</si>
  <si>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</si>
  <si>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</si>
  <si>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</si>
  <si>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</si>
  <si>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</si>
  <si>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</si>
  <si>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</si>
  <si>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</si>
  <si>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</si>
  <si>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</si>
  <si>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</si>
  <si>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</si>
  <si>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</si>
  <si>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</si>
  <si>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</si>
  <si>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</si>
  <si>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</si>
  <si>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</si>
  <si>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</si>
  <si>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</si>
  <si>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</si>
  <si>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</si>
  <si>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</si>
  <si>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</si>
  <si>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</si>
  <si>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</si>
  <si>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</si>
  <si>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</si>
  <si>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</si>
  <si>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</si>
  <si>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</si>
  <si>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</si>
  <si>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</si>
  <si>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</si>
  <si>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</si>
  <si>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</si>
  <si>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</si>
  <si>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</si>
  <si>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</si>
  <si>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</si>
  <si>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</si>
  <si>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</si>
  <si>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</si>
  <si>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</si>
  <si>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</si>
  <si>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</si>
  <si>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</si>
  <si>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</si>
  <si>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</si>
  <si>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</si>
  <si>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</si>
  <si>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</si>
  <si>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</si>
  <si>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</si>
  <si>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</si>
  <si>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</si>
  <si>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</si>
  <si>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</si>
  <si>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</si>
  <si>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</si>
  <si>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</si>
  <si>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</si>
  <si>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</si>
  <si>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</si>
  <si>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</si>
  <si>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</si>
  <si>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</si>
  <si>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</si>
  <si>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</si>
  <si>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</si>
  <si>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</si>
  <si>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</si>
  <si>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</si>
  <si>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</si>
  <si>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</si>
  <si>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</si>
  <si>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</si>
  <si>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</si>
  <si>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</si>
  <si>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</si>
  <si>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</si>
  <si>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</si>
  <si>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</si>
  <si>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</si>
  <si>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</si>
  <si>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</si>
  <si>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</si>
  <si>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</si>
  <si>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</si>
  <si>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</si>
  <si>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</si>
  <si>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</si>
  <si>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</si>
  <si>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</si>
  <si>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</si>
  <si>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</si>
  <si>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</si>
  <si>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</si>
  <si>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</si>
  <si>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</si>
  <si>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</si>
  <si>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</si>
  <si>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</si>
  <si>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</si>
  <si>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</si>
  <si>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</si>
  <si>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</si>
  <si>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</si>
  <si>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</si>
  <si>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</si>
  <si>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</si>
  <si>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</si>
  <si>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</si>
  <si>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</si>
  <si>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</si>
  <si>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</si>
  <si>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</si>
  <si>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</si>
  <si>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</si>
  <si>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</si>
  <si>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</si>
  <si>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</si>
  <si>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</si>
  <si>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</si>
  <si>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</si>
  <si>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</si>
  <si>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</si>
  <si>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</si>
  <si>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</si>
  <si>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</si>
  <si>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</si>
  <si>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</si>
  <si>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</si>
  <si>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</si>
  <si>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</si>
  <si>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</si>
  <si>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</si>
  <si>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</si>
  <si>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</si>
  <si>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</si>
  <si>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</si>
  <si>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</si>
  <si>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</si>
  <si>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</si>
  <si>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</si>
  <si>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</si>
  <si>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</si>
  <si>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</si>
  <si>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</si>
  <si>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</si>
  <si>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</si>
  <si>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</si>
  <si>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</si>
  <si>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</si>
  <si>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</si>
  <si>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</si>
  <si>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</si>
  <si>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</si>
  <si>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</si>
  <si>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</si>
  <si>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</si>
  <si>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</si>
  <si>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</si>
  <si>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</si>
  <si>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</si>
  <si>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</si>
  <si>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</si>
  <si>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</si>
  <si>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</si>
  <si>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</si>
  <si>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</si>
  <si>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</si>
  <si>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</si>
  <si>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</si>
  <si>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</si>
  <si>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</si>
  <si>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</si>
  <si>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</si>
  <si>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</si>
  <si>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</si>
  <si>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</si>
  <si>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</si>
  <si>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</si>
  <si>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</si>
  <si>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</si>
  <si>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</si>
  <si>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</si>
  <si>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</si>
  <si>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</si>
  <si>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</si>
  <si>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</si>
  <si>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</si>
  <si>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</si>
  <si>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</si>
  <si>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</si>
  <si>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</si>
  <si>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</si>
  <si>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</si>
  <si>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</si>
  <si>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</si>
  <si>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</si>
  <si>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</si>
  <si>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</si>
  <si>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</si>
  <si>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</si>
  <si>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</si>
  <si>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</si>
  <si>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</si>
  <si>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</si>
  <si>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</si>
  <si>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</si>
  <si>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</si>
  <si>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</si>
  <si>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</si>
  <si>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</si>
  <si>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</si>
  <si>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</si>
  <si>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</si>
  <si>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</si>
  <si>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</si>
  <si>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</si>
  <si>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</si>
  <si>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</si>
  <si>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</si>
  <si>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</si>
  <si>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</si>
  <si>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</si>
  <si>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</si>
  <si>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</si>
  <si>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</si>
  <si>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</si>
  <si>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</si>
  <si>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</si>
  <si>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</si>
  <si>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</si>
  <si>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</si>
  <si>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</si>
  <si>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</si>
  <si>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</si>
  <si>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</si>
  <si>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</si>
  <si>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</si>
  <si>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</si>
  <si>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</si>
  <si>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-</t>
  </si>
  <si>
    <t>有る</t>
  </si>
  <si>
    <t>奈良県</t>
  </si>
  <si>
    <t>29000</t>
  </si>
  <si>
    <t>合計</t>
  </si>
  <si>
    <t>29000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</si>
</sst>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K7">SUM(D8:D46)</f>
        <v>1422362</v>
      </c>
      <c r="E7" s="280">
        <f t="shared" si="0"/>
        <v>1422362</v>
      </c>
      <c r="F7" s="280">
        <f t="shared" si="0"/>
        <v>0</v>
      </c>
      <c r="G7" s="280">
        <f t="shared" si="0"/>
        <v>11256</v>
      </c>
      <c r="H7" s="280">
        <f t="shared" si="0"/>
        <v>414627</v>
      </c>
      <c r="I7" s="280">
        <f t="shared" si="0"/>
        <v>61699</v>
      </c>
      <c r="J7" s="280">
        <f t="shared" si="0"/>
        <v>26224</v>
      </c>
      <c r="K7" s="280">
        <f t="shared" si="0"/>
        <v>502550</v>
      </c>
      <c r="L7" s="280">
        <f>K7/D7/365*1000000</f>
        <v>968.0020382072167</v>
      </c>
      <c r="M7" s="280">
        <f>('ごみ搬入量内訳'!BR7+'ごみ処理概要'!J7)/'ごみ処理概要'!D7/365*1000000</f>
        <v>687.5251089674049</v>
      </c>
      <c r="N7" s="280">
        <f>'ごみ搬入量内訳'!CM7/'ごみ処理概要'!D7/365*1000000</f>
        <v>280.47692923981185</v>
      </c>
      <c r="O7" s="280">
        <f aca="true" t="shared" si="1" ref="O7:AA7">SUM(O8:O46)</f>
        <v>70</v>
      </c>
      <c r="P7" s="280">
        <f t="shared" si="1"/>
        <v>402955</v>
      </c>
      <c r="Q7" s="280">
        <f t="shared" si="1"/>
        <v>3015</v>
      </c>
      <c r="R7" s="280">
        <f t="shared" si="1"/>
        <v>49585</v>
      </c>
      <c r="S7" s="280">
        <f t="shared" si="1"/>
        <v>24535</v>
      </c>
      <c r="T7" s="280">
        <f t="shared" si="1"/>
        <v>22734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2130</v>
      </c>
      <c r="Y7" s="280">
        <f t="shared" si="1"/>
        <v>186</v>
      </c>
      <c r="Z7" s="280">
        <f t="shared" si="1"/>
        <v>19208</v>
      </c>
      <c r="AA7" s="280">
        <f t="shared" si="1"/>
        <v>474763</v>
      </c>
      <c r="AB7" s="281">
        <f>(Z7+P7+R7)/AA7*100</f>
        <v>99.36494629952207</v>
      </c>
      <c r="AC7" s="280">
        <f aca="true" t="shared" si="2" ref="AC7:AJ7">SUM(AC8:AC46)</f>
        <v>2030</v>
      </c>
      <c r="AD7" s="280">
        <f t="shared" si="2"/>
        <v>5916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2130</v>
      </c>
      <c r="AI7" s="280">
        <f t="shared" si="2"/>
        <v>19791</v>
      </c>
      <c r="AJ7" s="280">
        <f t="shared" si="2"/>
        <v>29867</v>
      </c>
      <c r="AK7" s="281">
        <f>(Z7+AJ7+J7)/(AA7+J7)*100</f>
        <v>15.030130522348884</v>
      </c>
      <c r="AL7" s="281">
        <f>('資源化量内訳'!D7-'資源化量内訳'!Q7-'資源化量内訳'!S7-'資源化量内訳'!U7)/(AA7+J7)*100</f>
        <v>15.030130522348884</v>
      </c>
      <c r="AM7" s="280">
        <f>SUM(AM8:AM46)</f>
        <v>3015</v>
      </c>
      <c r="AN7" s="280">
        <f>SUM(AN8:AN46)</f>
        <v>58167</v>
      </c>
      <c r="AO7" s="280">
        <f>SUM(AO8:AO46)</f>
        <v>7353</v>
      </c>
      <c r="AP7" s="280">
        <f>SUM(AP8:AP46)</f>
        <v>68535</v>
      </c>
    </row>
    <row r="8" spans="1:42" ht="12" customHeight="1">
      <c r="A8" s="282" t="s">
        <v>179</v>
      </c>
      <c r="B8" s="283" t="s">
        <v>549</v>
      </c>
      <c r="C8" s="282" t="s">
        <v>588</v>
      </c>
      <c r="D8" s="280">
        <v>366633</v>
      </c>
      <c r="E8" s="280">
        <v>366633</v>
      </c>
      <c r="F8" s="280">
        <v>0</v>
      </c>
      <c r="G8" s="280">
        <v>2890</v>
      </c>
      <c r="H8" s="280">
        <f>SUM('ごみ搬入量内訳'!E8,+'ごみ搬入量内訳'!AD8)</f>
        <v>102252</v>
      </c>
      <c r="I8" s="280">
        <f>'ごみ搬入量内訳'!BC8</f>
        <v>15870</v>
      </c>
      <c r="J8" s="280">
        <f>'資源化量内訳'!BL8</f>
        <v>0</v>
      </c>
      <c r="K8" s="280">
        <f>SUM(H8:J8)</f>
        <v>118122</v>
      </c>
      <c r="L8" s="280">
        <f>K8/D8/365*1000000</f>
        <v>882.6862770351256</v>
      </c>
      <c r="M8" s="280">
        <f>(SUM('ごみ搬入量内訳'!BR8,'ごみ処理概要'!J8))/'ごみ処理概要'!D8/365*1000000</f>
        <v>541.4918109479715</v>
      </c>
      <c r="N8" s="280">
        <f>'ごみ搬入量内訳'!CM8/'ごみ処理概要'!D8/365*1000000</f>
        <v>341.19446608715396</v>
      </c>
      <c r="O8" s="284">
        <f>'ごみ搬入量内訳'!DH8</f>
        <v>0</v>
      </c>
      <c r="P8" s="284">
        <f>'ごみ処理量内訳'!E8</f>
        <v>96928</v>
      </c>
      <c r="Q8" s="284">
        <f>'ごみ処理量内訳'!N8</f>
        <v>1188</v>
      </c>
      <c r="R8" s="280">
        <f>SUM(S8:Y8)</f>
        <v>18843</v>
      </c>
      <c r="S8" s="284">
        <f>'ごみ処理量内訳'!G8</f>
        <v>11451</v>
      </c>
      <c r="T8" s="284">
        <f>'ごみ処理量内訳'!L8</f>
        <v>7392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1105</v>
      </c>
      <c r="AA8" s="280">
        <f>SUM(P8,Q8,R8,Z8)</f>
        <v>118064</v>
      </c>
      <c r="AB8" s="281">
        <f>(SUM(Z8,P8,R8))/AA8*100</f>
        <v>98.99376609296652</v>
      </c>
      <c r="AC8" s="280">
        <f>'施設資源化量内訳'!X8</f>
        <v>0</v>
      </c>
      <c r="AD8" s="280">
        <f>'施設資源化量内訳'!AR8</f>
        <v>1868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7392</v>
      </c>
      <c r="AJ8" s="280">
        <f>SUM(AC8:AI8)</f>
        <v>9260</v>
      </c>
      <c r="AK8" s="281">
        <f>(SUM(Z8,AJ8,J8))/(SUM(AA8,J8))*100</f>
        <v>8.779136739395582</v>
      </c>
      <c r="AL8" s="281">
        <f>(SUM('資源化量内訳'!D8,-'資源化量内訳'!Q8,-'資源化量内訳'!S8,-'資源化量内訳'!U8))/(SUM(AA8,J8))*100</f>
        <v>8.779136739395582</v>
      </c>
      <c r="AM8" s="280">
        <f>'ごみ処理量内訳'!AA8</f>
        <v>1188</v>
      </c>
      <c r="AN8" s="280">
        <f>'ごみ処理量内訳'!AB8</f>
        <v>15712</v>
      </c>
      <c r="AO8" s="280">
        <f>'ごみ処理量内訳'!AC8</f>
        <v>3375</v>
      </c>
      <c r="AP8" s="280">
        <f>SUM(AM8:AO8)</f>
        <v>20275</v>
      </c>
    </row>
    <row r="9" spans="1:42" ht="12" customHeight="1">
      <c r="A9" s="282" t="s">
        <v>179</v>
      </c>
      <c r="B9" s="283" t="s">
        <v>550</v>
      </c>
      <c r="C9" s="282" t="s">
        <v>589</v>
      </c>
      <c r="D9" s="280">
        <v>70959</v>
      </c>
      <c r="E9" s="280">
        <v>70959</v>
      </c>
      <c r="F9" s="280">
        <v>0</v>
      </c>
      <c r="G9" s="280">
        <v>681</v>
      </c>
      <c r="H9" s="280">
        <f>SUM('ごみ搬入量内訳'!E9,+'ごみ搬入量内訳'!AD9)</f>
        <v>23429</v>
      </c>
      <c r="I9" s="280">
        <f>'ごみ搬入量内訳'!BC9</f>
        <v>1958</v>
      </c>
      <c r="J9" s="280">
        <f>'資源化量内訳'!BL9</f>
        <v>2621</v>
      </c>
      <c r="K9" s="280">
        <f aca="true" t="shared" si="3" ref="K9:K46">SUM(H9:J9)</f>
        <v>28008</v>
      </c>
      <c r="L9" s="280">
        <f aca="true" t="shared" si="4" ref="L9:L46">K9/D9/365*1000000</f>
        <v>1081.3885000541504</v>
      </c>
      <c r="M9" s="280">
        <f>(SUM('ごみ搬入量内訳'!BR9,'ごみ処理概要'!J9))/'ごみ処理概要'!D9/365*1000000</f>
        <v>735.5588515613974</v>
      </c>
      <c r="N9" s="280">
        <f>'ごみ搬入量内訳'!CM9/'ごみ処理概要'!D9/365*1000000</f>
        <v>345.829648492753</v>
      </c>
      <c r="O9" s="284">
        <f>'ごみ搬入量内訳'!DH9</f>
        <v>0</v>
      </c>
      <c r="P9" s="284">
        <f>'ごみ処理量内訳'!E9</f>
        <v>22155</v>
      </c>
      <c r="Q9" s="284">
        <f>'ごみ処理量内訳'!N9</f>
        <v>64</v>
      </c>
      <c r="R9" s="280">
        <f aca="true" t="shared" si="5" ref="R9:R46">SUM(S9:Y9)</f>
        <v>1957</v>
      </c>
      <c r="S9" s="284">
        <f>'ごみ処理量内訳'!G9</f>
        <v>1257</v>
      </c>
      <c r="T9" s="284">
        <f>'ごみ処理量内訳'!L9</f>
        <v>700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1671</v>
      </c>
      <c r="AA9" s="280">
        <f aca="true" t="shared" si="6" ref="AA9:AA46">SUM(P9,Q9,R9,Z9)</f>
        <v>25847</v>
      </c>
      <c r="AB9" s="281">
        <f aca="true" t="shared" si="7" ref="AB9:AB46">(SUM(Z9,P9,R9))/AA9*100</f>
        <v>99.75238905869152</v>
      </c>
      <c r="AC9" s="280">
        <f>'施設資源化量内訳'!X9</f>
        <v>0</v>
      </c>
      <c r="AD9" s="280">
        <f>'施設資源化量内訳'!AR9</f>
        <v>276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662</v>
      </c>
      <c r="AJ9" s="280">
        <f aca="true" t="shared" si="8" ref="AJ9:AJ46">SUM(AC9:AI9)</f>
        <v>938</v>
      </c>
      <c r="AK9" s="281">
        <f aca="true" t="shared" si="9" ref="AK9:AK46">(SUM(Z9,AJ9,J9))/(SUM(AA9,J9))*100</f>
        <v>18.371504847548124</v>
      </c>
      <c r="AL9" s="281">
        <f>(SUM('資源化量内訳'!D9,-'資源化量内訳'!Q9,-'資源化量内訳'!S9,-'資源化量内訳'!U9))/(SUM(AA9,J9))*100</f>
        <v>18.371504847548124</v>
      </c>
      <c r="AM9" s="280">
        <f>'ごみ処理量内訳'!AA9</f>
        <v>64</v>
      </c>
      <c r="AN9" s="280">
        <f>'ごみ処理量内訳'!AB9</f>
        <v>3462</v>
      </c>
      <c r="AO9" s="280">
        <f>'ごみ処理量内訳'!AC9</f>
        <v>38</v>
      </c>
      <c r="AP9" s="280">
        <f aca="true" t="shared" si="10" ref="AP9:AP46">SUM(AM9:AO9)</f>
        <v>3564</v>
      </c>
    </row>
    <row r="10" spans="1:42" ht="12" customHeight="1">
      <c r="A10" s="282" t="s">
        <v>179</v>
      </c>
      <c r="B10" s="283" t="s">
        <v>551</v>
      </c>
      <c r="C10" s="282" t="s">
        <v>590</v>
      </c>
      <c r="D10" s="280">
        <v>91464</v>
      </c>
      <c r="E10" s="280">
        <v>91464</v>
      </c>
      <c r="F10" s="280">
        <v>0</v>
      </c>
      <c r="G10" s="280">
        <v>890</v>
      </c>
      <c r="H10" s="280">
        <f>SUM('ごみ搬入量内訳'!E10,+'ごみ搬入量内訳'!AD10)</f>
        <v>36202</v>
      </c>
      <c r="I10" s="280">
        <f>'ごみ搬入量内訳'!BC10</f>
        <v>2023</v>
      </c>
      <c r="J10" s="280">
        <f>'資源化量内訳'!BL10</f>
        <v>3108</v>
      </c>
      <c r="K10" s="280">
        <f t="shared" si="3"/>
        <v>41333</v>
      </c>
      <c r="L10" s="280">
        <f t="shared" si="4"/>
        <v>1238.0947245955892</v>
      </c>
      <c r="M10" s="280">
        <f>(SUM('ごみ搬入量内訳'!BR10,'ごみ処理概要'!J10))/'ごみ処理概要'!D10/365*1000000</f>
        <v>792.916203875108</v>
      </c>
      <c r="N10" s="280">
        <f>'ごみ搬入量内訳'!CM10/'ごみ処理概要'!D10/365*1000000</f>
        <v>445.17852072048106</v>
      </c>
      <c r="O10" s="284">
        <f>'ごみ搬入量内訳'!DH10</f>
        <v>0</v>
      </c>
      <c r="P10" s="284">
        <f>'ごみ処理量内訳'!E10</f>
        <v>34521</v>
      </c>
      <c r="Q10" s="284">
        <f>'ごみ処理量内訳'!N10</f>
        <v>0</v>
      </c>
      <c r="R10" s="280">
        <f t="shared" si="5"/>
        <v>3703</v>
      </c>
      <c r="S10" s="284">
        <f>'ごみ処理量内訳'!G10</f>
        <v>1564</v>
      </c>
      <c r="T10" s="284">
        <f>'ごみ処理量内訳'!L10</f>
        <v>2139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112</v>
      </c>
      <c r="AA10" s="280">
        <f t="shared" si="6"/>
        <v>38336</v>
      </c>
      <c r="AB10" s="281">
        <f t="shared" si="7"/>
        <v>100</v>
      </c>
      <c r="AC10" s="280">
        <f>'施設資源化量内訳'!X10</f>
        <v>208</v>
      </c>
      <c r="AD10" s="280">
        <f>'施設資源化量内訳'!AR10</f>
        <v>610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877</v>
      </c>
      <c r="AJ10" s="280">
        <f t="shared" si="8"/>
        <v>1695</v>
      </c>
      <c r="AK10" s="281">
        <f t="shared" si="9"/>
        <v>11.859376508059068</v>
      </c>
      <c r="AL10" s="281">
        <f>(SUM('資源化量内訳'!D10,-'資源化量内訳'!Q10,-'資源化量内訳'!S10,-'資源化量内訳'!U10))/(SUM(AA10,J10))*100</f>
        <v>11.859376508059068</v>
      </c>
      <c r="AM10" s="280">
        <f>'ごみ処理量内訳'!AA10</f>
        <v>0</v>
      </c>
      <c r="AN10" s="280">
        <f>'ごみ処理量内訳'!AB10</f>
        <v>3843</v>
      </c>
      <c r="AO10" s="280">
        <f>'ごみ処理量内訳'!AC10</f>
        <v>0</v>
      </c>
      <c r="AP10" s="280">
        <f t="shared" si="10"/>
        <v>3843</v>
      </c>
    </row>
    <row r="11" spans="1:42" ht="12" customHeight="1">
      <c r="A11" s="282" t="s">
        <v>179</v>
      </c>
      <c r="B11" s="283" t="s">
        <v>552</v>
      </c>
      <c r="C11" s="282" t="s">
        <v>591</v>
      </c>
      <c r="D11" s="280">
        <v>68843</v>
      </c>
      <c r="E11" s="280">
        <v>68843</v>
      </c>
      <c r="F11" s="280">
        <v>0</v>
      </c>
      <c r="G11" s="280">
        <v>851</v>
      </c>
      <c r="H11" s="280">
        <f>SUM('ごみ搬入量内訳'!E11,+'ごみ搬入量内訳'!AD11)</f>
        <v>23196</v>
      </c>
      <c r="I11" s="280">
        <f>'ごみ搬入量内訳'!BC11</f>
        <v>5146</v>
      </c>
      <c r="J11" s="280">
        <f>'資源化量内訳'!BL11</f>
        <v>1041</v>
      </c>
      <c r="K11" s="280">
        <f t="shared" si="3"/>
        <v>29383</v>
      </c>
      <c r="L11" s="280">
        <f t="shared" si="4"/>
        <v>1169.3472083292954</v>
      </c>
      <c r="M11" s="280">
        <f>(SUM('ごみ搬入量内訳'!BR11,'ごみ処理概要'!J11))/'ごみ処理概要'!D11/365*1000000</f>
        <v>811.2164685220829</v>
      </c>
      <c r="N11" s="280">
        <f>'ごみ搬入量内訳'!CM11/'ごみ処理概要'!D11/365*1000000</f>
        <v>358.1307398072127</v>
      </c>
      <c r="O11" s="284">
        <f>'ごみ搬入量内訳'!DH11</f>
        <v>0</v>
      </c>
      <c r="P11" s="284">
        <f>'ごみ処理量内訳'!E11</f>
        <v>24484</v>
      </c>
      <c r="Q11" s="284">
        <f>'ごみ処理量内訳'!N11</f>
        <v>0</v>
      </c>
      <c r="R11" s="280">
        <f t="shared" si="5"/>
        <v>0</v>
      </c>
      <c r="S11" s="284">
        <f>'ごみ処理量内訳'!G11</f>
        <v>0</v>
      </c>
      <c r="T11" s="284">
        <f>'ごみ処理量内訳'!L11</f>
        <v>0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553</v>
      </c>
      <c r="AA11" s="280">
        <f t="shared" si="6"/>
        <v>25037</v>
      </c>
      <c r="AB11" s="281">
        <f t="shared" si="7"/>
        <v>100</v>
      </c>
      <c r="AC11" s="280">
        <f>'施設資源化量内訳'!X11</f>
        <v>29</v>
      </c>
      <c r="AD11" s="280">
        <f>'施設資源化量内訳'!AR11</f>
        <v>456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1476</v>
      </c>
      <c r="AJ11" s="280">
        <f t="shared" si="8"/>
        <v>1961</v>
      </c>
      <c r="AK11" s="281">
        <f t="shared" si="9"/>
        <v>13.63218038193113</v>
      </c>
      <c r="AL11" s="281">
        <f>(SUM('資源化量内訳'!D11,-'資源化量内訳'!Q11,-'資源化量内訳'!S11,-'資源化量内訳'!U11))/(SUM(AA11,J11))*100</f>
        <v>13.63218038193113</v>
      </c>
      <c r="AM11" s="280">
        <f>'ごみ処理量内訳'!AA11</f>
        <v>0</v>
      </c>
      <c r="AN11" s="280">
        <f>'ごみ処理量内訳'!AB11</f>
        <v>4334</v>
      </c>
      <c r="AO11" s="280">
        <f>'ごみ処理量内訳'!AC11</f>
        <v>0</v>
      </c>
      <c r="AP11" s="280">
        <f t="shared" si="10"/>
        <v>4334</v>
      </c>
    </row>
    <row r="12" spans="1:42" ht="12" customHeight="1">
      <c r="A12" s="282" t="s">
        <v>179</v>
      </c>
      <c r="B12" s="283" t="s">
        <v>553</v>
      </c>
      <c r="C12" s="282" t="s">
        <v>592</v>
      </c>
      <c r="D12" s="280">
        <v>125448</v>
      </c>
      <c r="E12" s="280">
        <v>125448</v>
      </c>
      <c r="F12" s="280">
        <v>0</v>
      </c>
      <c r="G12" s="280">
        <v>1047</v>
      </c>
      <c r="H12" s="280">
        <f>SUM('ごみ搬入量内訳'!E12,+'ごみ搬入量内訳'!AD12)</f>
        <v>41557</v>
      </c>
      <c r="I12" s="280">
        <f>'ごみ搬入量内訳'!BC12</f>
        <v>2882</v>
      </c>
      <c r="J12" s="280">
        <f>'資源化量内訳'!BL12</f>
        <v>2855</v>
      </c>
      <c r="K12" s="280">
        <f t="shared" si="3"/>
        <v>47294</v>
      </c>
      <c r="L12" s="280">
        <f t="shared" si="4"/>
        <v>1032.878983640441</v>
      </c>
      <c r="M12" s="280">
        <f>(SUM('ごみ搬入量内訳'!BR12,'ごみ処理概要'!J12))/'ごみ処理概要'!D12/365*1000000</f>
        <v>706.7928817092144</v>
      </c>
      <c r="N12" s="280">
        <f>'ごみ搬入量内訳'!CM12/'ごみ処理概要'!D12/365*1000000</f>
        <v>326.08610193122644</v>
      </c>
      <c r="O12" s="284">
        <f>'ごみ搬入量内訳'!DH12</f>
        <v>0</v>
      </c>
      <c r="P12" s="284">
        <f>'ごみ処理量内訳'!E12</f>
        <v>37472</v>
      </c>
      <c r="Q12" s="284">
        <f>'ごみ処理量内訳'!N12</f>
        <v>0</v>
      </c>
      <c r="R12" s="280">
        <f t="shared" si="5"/>
        <v>3895</v>
      </c>
      <c r="S12" s="284">
        <f>'ごみ処理量内訳'!G12</f>
        <v>2431</v>
      </c>
      <c r="T12" s="284">
        <f>'ごみ処理量内訳'!L12</f>
        <v>1464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3101</v>
      </c>
      <c r="AA12" s="280">
        <f t="shared" si="6"/>
        <v>44468</v>
      </c>
      <c r="AB12" s="281">
        <f t="shared" si="7"/>
        <v>100</v>
      </c>
      <c r="AC12" s="280">
        <f>'施設資源化量内訳'!X12</f>
        <v>11</v>
      </c>
      <c r="AD12" s="280">
        <f>'施設資源化量内訳'!AR12</f>
        <v>318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979</v>
      </c>
      <c r="AJ12" s="280">
        <f t="shared" si="8"/>
        <v>1308</v>
      </c>
      <c r="AK12" s="281">
        <f t="shared" si="9"/>
        <v>15.349829892441308</v>
      </c>
      <c r="AL12" s="281">
        <f>(SUM('資源化量内訳'!D12,-'資源化量内訳'!Q12,-'資源化量内訳'!S12,-'資源化量内訳'!U12))/(SUM(AA12,J12))*100</f>
        <v>15.349829892441308</v>
      </c>
      <c r="AM12" s="280">
        <f>'ごみ処理量内訳'!AA12</f>
        <v>0</v>
      </c>
      <c r="AN12" s="280">
        <f>'ごみ処理量内訳'!AB12</f>
        <v>4528</v>
      </c>
      <c r="AO12" s="280">
        <f>'ごみ処理量内訳'!AC12</f>
        <v>503</v>
      </c>
      <c r="AP12" s="280">
        <f t="shared" si="10"/>
        <v>5031</v>
      </c>
    </row>
    <row r="13" spans="1:42" ht="12" customHeight="1">
      <c r="A13" s="282" t="s">
        <v>179</v>
      </c>
      <c r="B13" s="283" t="s">
        <v>554</v>
      </c>
      <c r="C13" s="282" t="s">
        <v>593</v>
      </c>
      <c r="D13" s="280">
        <v>61884</v>
      </c>
      <c r="E13" s="280">
        <v>61884</v>
      </c>
      <c r="F13" s="280">
        <v>0</v>
      </c>
      <c r="G13" s="280">
        <v>684</v>
      </c>
      <c r="H13" s="280">
        <f>SUM('ごみ搬入量内訳'!E13,+'ごみ搬入量内訳'!AD13)</f>
        <v>15578</v>
      </c>
      <c r="I13" s="280">
        <f>'ごみ搬入量内訳'!BC13</f>
        <v>5939</v>
      </c>
      <c r="J13" s="280">
        <f>'資源化量内訳'!BL13</f>
        <v>882</v>
      </c>
      <c r="K13" s="280">
        <f t="shared" si="3"/>
        <v>22399</v>
      </c>
      <c r="L13" s="280">
        <f t="shared" si="4"/>
        <v>991.6476518594666</v>
      </c>
      <c r="M13" s="280">
        <f>(SUM('ごみ搬入量内訳'!BR13,'ごみ処理概要'!J13))/'ごみ処理概要'!D13/365*1000000</f>
        <v>759.5297609402656</v>
      </c>
      <c r="N13" s="280">
        <f>'ごみ搬入量内訳'!CM13/'ごみ処理概要'!D13/365*1000000</f>
        <v>232.11789091920105</v>
      </c>
      <c r="O13" s="284">
        <f>'ごみ搬入量内訳'!DH13</f>
        <v>0</v>
      </c>
      <c r="P13" s="284">
        <f>'ごみ処理量内訳'!E13</f>
        <v>16674</v>
      </c>
      <c r="Q13" s="284">
        <f>'ごみ処理量内訳'!N13</f>
        <v>519</v>
      </c>
      <c r="R13" s="280">
        <f t="shared" si="5"/>
        <v>2153</v>
      </c>
      <c r="S13" s="284">
        <f>'ごみ処理量内訳'!G13</f>
        <v>1599</v>
      </c>
      <c r="T13" s="284">
        <f>'ごみ処理量内訳'!L13</f>
        <v>554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2154</v>
      </c>
      <c r="AA13" s="280">
        <f t="shared" si="6"/>
        <v>21500</v>
      </c>
      <c r="AB13" s="281">
        <f t="shared" si="7"/>
        <v>97.58604651162791</v>
      </c>
      <c r="AC13" s="280">
        <f>'施設資源化量内訳'!X13</f>
        <v>208</v>
      </c>
      <c r="AD13" s="280">
        <f>'施設資源化量内訳'!AR13</f>
        <v>226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425</v>
      </c>
      <c r="AJ13" s="280">
        <f t="shared" si="8"/>
        <v>859</v>
      </c>
      <c r="AK13" s="281">
        <f t="shared" si="9"/>
        <v>17.40237691001698</v>
      </c>
      <c r="AL13" s="281">
        <f>(SUM('資源化量内訳'!D13,-'資源化量内訳'!Q13,-'資源化量内訳'!S13,-'資源化量内訳'!U13))/(SUM(AA13,J13))*100</f>
        <v>17.40237691001698</v>
      </c>
      <c r="AM13" s="280">
        <f>'ごみ処理量内訳'!AA13</f>
        <v>519</v>
      </c>
      <c r="AN13" s="280">
        <f>'ごみ処理量内訳'!AB13</f>
        <v>2491</v>
      </c>
      <c r="AO13" s="280">
        <f>'ごみ処理量内訳'!AC13</f>
        <v>0</v>
      </c>
      <c r="AP13" s="280">
        <f t="shared" si="10"/>
        <v>3010</v>
      </c>
    </row>
    <row r="14" spans="1:42" ht="12" customHeight="1">
      <c r="A14" s="282" t="s">
        <v>179</v>
      </c>
      <c r="B14" s="283" t="s">
        <v>555</v>
      </c>
      <c r="C14" s="282" t="s">
        <v>594</v>
      </c>
      <c r="D14" s="280">
        <v>36808</v>
      </c>
      <c r="E14" s="280">
        <v>36808</v>
      </c>
      <c r="F14" s="280">
        <v>0</v>
      </c>
      <c r="G14" s="280">
        <v>209</v>
      </c>
      <c r="H14" s="280">
        <f>SUM('ごみ搬入量内訳'!E14,+'ごみ搬入量内訳'!AD14)</f>
        <v>8953</v>
      </c>
      <c r="I14" s="280">
        <f>'ごみ搬入量内訳'!BC14</f>
        <v>3357</v>
      </c>
      <c r="J14" s="280">
        <f>'資源化量内訳'!BL14</f>
        <v>373</v>
      </c>
      <c r="K14" s="280">
        <f t="shared" si="3"/>
        <v>12683</v>
      </c>
      <c r="L14" s="280">
        <f t="shared" si="4"/>
        <v>944.0324170147645</v>
      </c>
      <c r="M14" s="280">
        <f>(SUM('ごみ搬入量内訳'!BR14,'ごみ処理概要'!J14))/'ごみ処理概要'!D14/365*1000000</f>
        <v>650.5435090048918</v>
      </c>
      <c r="N14" s="280">
        <f>'ごみ搬入量内訳'!CM14/'ごみ処理概要'!D14/365*1000000</f>
        <v>293.4889080098728</v>
      </c>
      <c r="O14" s="284">
        <f>'ごみ搬入量内訳'!DH14</f>
        <v>0</v>
      </c>
      <c r="P14" s="284">
        <f>'ごみ処理量内訳'!E14</f>
        <v>11173</v>
      </c>
      <c r="Q14" s="284">
        <f>'ごみ処理量内訳'!N14</f>
        <v>210</v>
      </c>
      <c r="R14" s="280">
        <f t="shared" si="5"/>
        <v>927</v>
      </c>
      <c r="S14" s="284">
        <f>'ごみ処理量内訳'!G14</f>
        <v>582</v>
      </c>
      <c r="T14" s="284">
        <f>'ごみ処理量内訳'!L14</f>
        <v>345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12310</v>
      </c>
      <c r="AB14" s="281">
        <f t="shared" si="7"/>
        <v>98.2940698619009</v>
      </c>
      <c r="AC14" s="280">
        <f>'施設資源化量内訳'!X14</f>
        <v>0</v>
      </c>
      <c r="AD14" s="280">
        <f>'施設資源化量内訳'!AR14</f>
        <v>243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215</v>
      </c>
      <c r="AJ14" s="280">
        <f t="shared" si="8"/>
        <v>458</v>
      </c>
      <c r="AK14" s="281">
        <f t="shared" si="9"/>
        <v>6.552077584167784</v>
      </c>
      <c r="AL14" s="281">
        <f>(SUM('資源化量内訳'!D14,-'資源化量内訳'!Q14,-'資源化量内訳'!S14,-'資源化量内訳'!U14))/(SUM(AA14,J14))*100</f>
        <v>6.552077584167784</v>
      </c>
      <c r="AM14" s="280">
        <f>'ごみ処理量内訳'!AA14</f>
        <v>210</v>
      </c>
      <c r="AN14" s="280">
        <f>'ごみ処理量内訳'!AB14</f>
        <v>2457</v>
      </c>
      <c r="AO14" s="280">
        <f>'ごみ処理量内訳'!AC14</f>
        <v>178</v>
      </c>
      <c r="AP14" s="280">
        <f t="shared" si="10"/>
        <v>2845</v>
      </c>
    </row>
    <row r="15" spans="1:42" ht="12" customHeight="1">
      <c r="A15" s="282" t="s">
        <v>179</v>
      </c>
      <c r="B15" s="283" t="s">
        <v>556</v>
      </c>
      <c r="C15" s="282" t="s">
        <v>595</v>
      </c>
      <c r="D15" s="280">
        <v>31254</v>
      </c>
      <c r="E15" s="280">
        <v>31254</v>
      </c>
      <c r="F15" s="280">
        <v>0</v>
      </c>
      <c r="G15" s="280">
        <v>239</v>
      </c>
      <c r="H15" s="280">
        <f>SUM('ごみ搬入量内訳'!E15,+'ごみ搬入量内訳'!AD15)</f>
        <v>8563</v>
      </c>
      <c r="I15" s="280">
        <f>'ごみ搬入量内訳'!BC15</f>
        <v>1338</v>
      </c>
      <c r="J15" s="280">
        <f>'資源化量内訳'!BL15</f>
        <v>890</v>
      </c>
      <c r="K15" s="280">
        <f t="shared" si="3"/>
        <v>10791</v>
      </c>
      <c r="L15" s="280">
        <f t="shared" si="4"/>
        <v>945.939193755802</v>
      </c>
      <c r="M15" s="280">
        <f>(SUM('ごみ搬入量内訳'!BR15,'ごみ処理概要'!J15))/'ごみ処理概要'!D15/365*1000000</f>
        <v>691.7251578099373</v>
      </c>
      <c r="N15" s="280">
        <f>'ごみ搬入量内訳'!CM15/'ごみ処理概要'!D15/365*1000000</f>
        <v>254.21403594586468</v>
      </c>
      <c r="O15" s="284">
        <f>'ごみ搬入量内訳'!DH15</f>
        <v>0</v>
      </c>
      <c r="P15" s="284">
        <f>'ごみ処理量内訳'!E15</f>
        <v>8833</v>
      </c>
      <c r="Q15" s="284">
        <f>'ごみ処理量内訳'!N15</f>
        <v>65</v>
      </c>
      <c r="R15" s="280">
        <f t="shared" si="5"/>
        <v>9</v>
      </c>
      <c r="S15" s="284">
        <f>'ごみ処理量内訳'!G15</f>
        <v>0</v>
      </c>
      <c r="T15" s="284">
        <f>'ごみ処理量内訳'!L15</f>
        <v>9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1000</v>
      </c>
      <c r="AA15" s="280">
        <f t="shared" si="6"/>
        <v>9907</v>
      </c>
      <c r="AB15" s="281">
        <f t="shared" si="7"/>
        <v>99.34389825375996</v>
      </c>
      <c r="AC15" s="280">
        <f>'施設資源化量内訳'!X15</f>
        <v>50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9</v>
      </c>
      <c r="AJ15" s="280">
        <f t="shared" si="8"/>
        <v>59</v>
      </c>
      <c r="AK15" s="281">
        <f t="shared" si="9"/>
        <v>18.05131054922664</v>
      </c>
      <c r="AL15" s="281">
        <f>(SUM('資源化量内訳'!D15,-'資源化量内訳'!Q15,-'資源化量内訳'!S15,-'資源化量内訳'!U15))/(SUM(AA15,J15))*100</f>
        <v>18.05131054922664</v>
      </c>
      <c r="AM15" s="280">
        <f>'ごみ処理量内訳'!AA15</f>
        <v>65</v>
      </c>
      <c r="AN15" s="280">
        <f>'ごみ処理量内訳'!AB15</f>
        <v>928</v>
      </c>
      <c r="AO15" s="280">
        <f>'ごみ処理量内訳'!AC15</f>
        <v>0</v>
      </c>
      <c r="AP15" s="280">
        <f t="shared" si="10"/>
        <v>993</v>
      </c>
    </row>
    <row r="16" spans="1:42" ht="12" customHeight="1">
      <c r="A16" s="282" t="s">
        <v>179</v>
      </c>
      <c r="B16" s="283" t="s">
        <v>557</v>
      </c>
      <c r="C16" s="282" t="s">
        <v>596</v>
      </c>
      <c r="D16" s="280">
        <v>117761</v>
      </c>
      <c r="E16" s="280">
        <v>117761</v>
      </c>
      <c r="F16" s="280">
        <v>0</v>
      </c>
      <c r="G16" s="280">
        <v>961</v>
      </c>
      <c r="H16" s="280">
        <f>SUM('ごみ搬入量内訳'!E16,+'ごみ搬入量内訳'!AD16)</f>
        <v>33158</v>
      </c>
      <c r="I16" s="280">
        <f>'ごみ搬入量内訳'!BC16</f>
        <v>3286</v>
      </c>
      <c r="J16" s="280">
        <f>'資源化量内訳'!BL16</f>
        <v>0</v>
      </c>
      <c r="K16" s="280">
        <f t="shared" si="3"/>
        <v>36444</v>
      </c>
      <c r="L16" s="280">
        <f t="shared" si="4"/>
        <v>847.8747237410158</v>
      </c>
      <c r="M16" s="280">
        <f>(SUM('ごみ搬入量内訳'!BR16,'ごみ処理概要'!J16))/'ごみ処理概要'!D16/365*1000000</f>
        <v>644.9794469946268</v>
      </c>
      <c r="N16" s="280">
        <f>'ごみ搬入量内訳'!CM16/'ごみ処理概要'!D16/365*1000000</f>
        <v>202.89527674638893</v>
      </c>
      <c r="O16" s="284">
        <f>'ごみ搬入量内訳'!DH16</f>
        <v>0</v>
      </c>
      <c r="P16" s="284">
        <f>'ごみ処理量内訳'!E16</f>
        <v>35129</v>
      </c>
      <c r="Q16" s="284">
        <f>'ごみ処理量内訳'!N16</f>
        <v>0</v>
      </c>
      <c r="R16" s="280">
        <f t="shared" si="5"/>
        <v>1014</v>
      </c>
      <c r="S16" s="284">
        <f>'ごみ処理量内訳'!G16</f>
        <v>709</v>
      </c>
      <c r="T16" s="284">
        <f>'ごみ処理量内訳'!L16</f>
        <v>305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3089</v>
      </c>
      <c r="AA16" s="280">
        <f t="shared" si="6"/>
        <v>39232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0</v>
      </c>
      <c r="AK16" s="281">
        <f t="shared" si="9"/>
        <v>7.873674551386624</v>
      </c>
      <c r="AL16" s="281">
        <f>(SUM('資源化量内訳'!D16,-'資源化量内訳'!Q16,-'資源化量内訳'!S16,-'資源化量内訳'!U16))/(SUM(AA16,J16))*100</f>
        <v>7.873674551386624</v>
      </c>
      <c r="AM16" s="280">
        <f>'ごみ処理量内訳'!AA16</f>
        <v>0</v>
      </c>
      <c r="AN16" s="280">
        <f>'ごみ処理量内訳'!AB16</f>
        <v>3948</v>
      </c>
      <c r="AO16" s="280">
        <f>'ごみ処理量内訳'!AC16</f>
        <v>554</v>
      </c>
      <c r="AP16" s="280">
        <f t="shared" si="10"/>
        <v>4502</v>
      </c>
    </row>
    <row r="17" spans="1:42" ht="12" customHeight="1">
      <c r="A17" s="282" t="s">
        <v>179</v>
      </c>
      <c r="B17" s="283" t="s">
        <v>558</v>
      </c>
      <c r="C17" s="282" t="s">
        <v>597</v>
      </c>
      <c r="D17" s="280">
        <v>74208</v>
      </c>
      <c r="E17" s="280">
        <v>74208</v>
      </c>
      <c r="F17" s="280">
        <v>0</v>
      </c>
      <c r="G17" s="280">
        <v>481</v>
      </c>
      <c r="H17" s="280">
        <f>SUM('ごみ搬入量内訳'!E17,+'ごみ搬入量内訳'!AD17)</f>
        <v>22882</v>
      </c>
      <c r="I17" s="280">
        <f>'ごみ搬入量内訳'!BC17</f>
        <v>871</v>
      </c>
      <c r="J17" s="280">
        <f>'資源化量内訳'!BL17</f>
        <v>3070</v>
      </c>
      <c r="K17" s="280">
        <f t="shared" si="3"/>
        <v>26823</v>
      </c>
      <c r="L17" s="280">
        <f t="shared" si="4"/>
        <v>990.2931116978859</v>
      </c>
      <c r="M17" s="280">
        <f>(SUM('ごみ搬入量内訳'!BR17,'ごみ処理概要'!J17))/'ごみ処理概要'!D17/365*1000000</f>
        <v>771.2863362219191</v>
      </c>
      <c r="N17" s="280">
        <f>'ごみ搬入量内訳'!CM17/'ごみ処理概要'!D17/365*1000000</f>
        <v>219.00677547596686</v>
      </c>
      <c r="O17" s="284">
        <f>'ごみ搬入量内訳'!DH17</f>
        <v>0</v>
      </c>
      <c r="P17" s="284">
        <f>'ごみ処理量内訳'!E17</f>
        <v>21116</v>
      </c>
      <c r="Q17" s="284">
        <f>'ごみ処理量内訳'!N17</f>
        <v>0</v>
      </c>
      <c r="R17" s="280">
        <f t="shared" si="5"/>
        <v>1147</v>
      </c>
      <c r="S17" s="284">
        <f>'ごみ処理量内訳'!G17</f>
        <v>1041</v>
      </c>
      <c r="T17" s="284">
        <f>'ごみ処理量内訳'!L17</f>
        <v>106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725</v>
      </c>
      <c r="AA17" s="280">
        <f t="shared" si="6"/>
        <v>22988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927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106</v>
      </c>
      <c r="AJ17" s="280">
        <f t="shared" si="8"/>
        <v>1033</v>
      </c>
      <c r="AK17" s="281">
        <f t="shared" si="9"/>
        <v>18.52789930155806</v>
      </c>
      <c r="AL17" s="281">
        <f>(SUM('資源化量内訳'!D17,-'資源化量内訳'!Q17,-'資源化量内訳'!S17,-'資源化量内訳'!U17))/(SUM(AA17,J17))*100</f>
        <v>18.52789930155806</v>
      </c>
      <c r="AM17" s="280">
        <f>'ごみ処理量内訳'!AA17</f>
        <v>0</v>
      </c>
      <c r="AN17" s="280">
        <f>'ごみ処理量内訳'!AB17</f>
        <v>3485</v>
      </c>
      <c r="AO17" s="280">
        <f>'ごみ処理量内訳'!AC17</f>
        <v>162</v>
      </c>
      <c r="AP17" s="280">
        <f t="shared" si="10"/>
        <v>3647</v>
      </c>
    </row>
    <row r="18" spans="1:42" ht="12" customHeight="1">
      <c r="A18" s="282" t="s">
        <v>179</v>
      </c>
      <c r="B18" s="283" t="s">
        <v>559</v>
      </c>
      <c r="C18" s="282" t="s">
        <v>598</v>
      </c>
      <c r="D18" s="280">
        <v>35952</v>
      </c>
      <c r="E18" s="280">
        <v>35952</v>
      </c>
      <c r="F18" s="280">
        <v>0</v>
      </c>
      <c r="G18" s="280">
        <v>173</v>
      </c>
      <c r="H18" s="280">
        <f>SUM('ごみ搬入量内訳'!E18,+'ごみ搬入量内訳'!AD18)</f>
        <v>12391</v>
      </c>
      <c r="I18" s="280">
        <f>'ごみ搬入量内訳'!BC18</f>
        <v>539</v>
      </c>
      <c r="J18" s="280">
        <f>'資源化量内訳'!BL18</f>
        <v>1158</v>
      </c>
      <c r="K18" s="280">
        <f t="shared" si="3"/>
        <v>14088</v>
      </c>
      <c r="L18" s="280">
        <f t="shared" si="4"/>
        <v>1073.5775554620773</v>
      </c>
      <c r="M18" s="280">
        <f>(SUM('ごみ搬入量内訳'!BR18,'ごみ処理概要'!J18))/'ごみ処理概要'!D18/365*1000000</f>
        <v>786.9701458870579</v>
      </c>
      <c r="N18" s="280">
        <f>'ごみ搬入量内訳'!CM18/'ごみ処理概要'!D18/365*1000000</f>
        <v>286.6074095750194</v>
      </c>
      <c r="O18" s="284">
        <f>'ごみ搬入量内訳'!DH18</f>
        <v>0</v>
      </c>
      <c r="P18" s="284">
        <f>'ごみ処理量内訳'!E18</f>
        <v>11192</v>
      </c>
      <c r="Q18" s="284">
        <f>'ごみ処理量内訳'!N18</f>
        <v>70</v>
      </c>
      <c r="R18" s="280">
        <f t="shared" si="5"/>
        <v>1105</v>
      </c>
      <c r="S18" s="284">
        <f>'ごみ処理量内訳'!G18</f>
        <v>350</v>
      </c>
      <c r="T18" s="284">
        <f>'ごみ処理量内訳'!L18</f>
        <v>755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668</v>
      </c>
      <c r="AA18" s="280">
        <f t="shared" si="6"/>
        <v>13035</v>
      </c>
      <c r="AB18" s="281">
        <f t="shared" si="7"/>
        <v>99.46298427311085</v>
      </c>
      <c r="AC18" s="280">
        <f>'施設資源化量内訳'!X18</f>
        <v>0</v>
      </c>
      <c r="AD18" s="280">
        <f>'施設資源化量内訳'!AR18</f>
        <v>308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503</v>
      </c>
      <c r="AJ18" s="280">
        <f t="shared" si="8"/>
        <v>811</v>
      </c>
      <c r="AK18" s="281">
        <f t="shared" si="9"/>
        <v>18.579581483830058</v>
      </c>
      <c r="AL18" s="281">
        <f>(SUM('資源化量内訳'!D18,-'資源化量内訳'!Q18,-'資源化量内訳'!S18,-'資源化量内訳'!U18))/(SUM(AA18,J18))*100</f>
        <v>18.579581483830058</v>
      </c>
      <c r="AM18" s="280">
        <f>'ごみ処理量内訳'!AA18</f>
        <v>70</v>
      </c>
      <c r="AN18" s="280">
        <f>'ごみ処理量内訳'!AB18</f>
        <v>1555</v>
      </c>
      <c r="AO18" s="280">
        <f>'ごみ処理量内訳'!AC18</f>
        <v>22</v>
      </c>
      <c r="AP18" s="280">
        <f t="shared" si="10"/>
        <v>1647</v>
      </c>
    </row>
    <row r="19" spans="1:42" ht="12" customHeight="1">
      <c r="A19" s="282" t="s">
        <v>179</v>
      </c>
      <c r="B19" s="283" t="s">
        <v>560</v>
      </c>
      <c r="C19" s="282" t="s">
        <v>599</v>
      </c>
      <c r="D19" s="280">
        <v>36376</v>
      </c>
      <c r="E19" s="280">
        <v>36376</v>
      </c>
      <c r="F19" s="280">
        <v>0</v>
      </c>
      <c r="G19" s="280">
        <v>180</v>
      </c>
      <c r="H19" s="280">
        <f>SUM('ごみ搬入量内訳'!E19,+'ごみ搬入量内訳'!AD19)</f>
        <v>7911</v>
      </c>
      <c r="I19" s="280">
        <f>'ごみ搬入量内訳'!BC19</f>
        <v>1405</v>
      </c>
      <c r="J19" s="280">
        <f>'資源化量内訳'!BL19</f>
        <v>0</v>
      </c>
      <c r="K19" s="280">
        <f t="shared" si="3"/>
        <v>9316</v>
      </c>
      <c r="L19" s="280">
        <f t="shared" si="4"/>
        <v>701.6518493301319</v>
      </c>
      <c r="M19" s="280">
        <f>(SUM('ごみ搬入量内訳'!BR19,'ごみ処理概要'!J19))/'ごみ処理概要'!D19/365*1000000</f>
        <v>620.008375234612</v>
      </c>
      <c r="N19" s="280">
        <f>'ごみ搬入量内訳'!CM19/'ごみ処理概要'!D19/365*1000000</f>
        <v>81.64347409551986</v>
      </c>
      <c r="O19" s="284">
        <f>'ごみ搬入量内訳'!DH19</f>
        <v>0</v>
      </c>
      <c r="P19" s="284">
        <f>'ごみ処理量内訳'!E19</f>
        <v>4894</v>
      </c>
      <c r="Q19" s="284">
        <f>'ごみ処理量内訳'!N19</f>
        <v>0</v>
      </c>
      <c r="R19" s="280">
        <f t="shared" si="5"/>
        <v>4422</v>
      </c>
      <c r="S19" s="284">
        <f>'ごみ処理量内訳'!G19</f>
        <v>0</v>
      </c>
      <c r="T19" s="284">
        <f>'ごみ処理量内訳'!L19</f>
        <v>2292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2130</v>
      </c>
      <c r="Y19" s="284">
        <f>'ごみ処理量内訳'!M19</f>
        <v>0</v>
      </c>
      <c r="Z19" s="280">
        <f>'資源化量内訳'!X19</f>
        <v>0</v>
      </c>
      <c r="AA19" s="280">
        <f t="shared" si="6"/>
        <v>9316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2130</v>
      </c>
      <c r="AI19" s="280">
        <f>'施設資源化量内訳'!EN19</f>
        <v>2292</v>
      </c>
      <c r="AJ19" s="280">
        <f t="shared" si="8"/>
        <v>4422</v>
      </c>
      <c r="AK19" s="281">
        <f t="shared" si="9"/>
        <v>47.46672391584371</v>
      </c>
      <c r="AL19" s="281">
        <f>(SUM('資源化量内訳'!D19,-'資源化量内訳'!Q19,-'資源化量内訳'!S19,-'資源化量内訳'!U19))/(SUM(AA19,J19))*100</f>
        <v>47.46672391584371</v>
      </c>
      <c r="AM19" s="280">
        <f>'ごみ処理量内訳'!AA19</f>
        <v>0</v>
      </c>
      <c r="AN19" s="280">
        <f>'ごみ処理量内訳'!AB19</f>
        <v>714</v>
      </c>
      <c r="AO19" s="280">
        <f>'ごみ処理量内訳'!AC19</f>
        <v>0</v>
      </c>
      <c r="AP19" s="280">
        <f t="shared" si="10"/>
        <v>714</v>
      </c>
    </row>
    <row r="20" spans="1:42" ht="12" customHeight="1">
      <c r="A20" s="282" t="s">
        <v>179</v>
      </c>
      <c r="B20" s="283" t="s">
        <v>561</v>
      </c>
      <c r="C20" s="282" t="s">
        <v>600</v>
      </c>
      <c r="D20" s="280">
        <v>4477</v>
      </c>
      <c r="E20" s="280">
        <v>4477</v>
      </c>
      <c r="F20" s="280">
        <v>0</v>
      </c>
      <c r="G20" s="280">
        <v>34</v>
      </c>
      <c r="H20" s="280">
        <f>SUM('ごみ搬入量内訳'!E20,+'ごみ搬入量内訳'!AD20)</f>
        <v>941</v>
      </c>
      <c r="I20" s="280">
        <f>'ごみ搬入量内訳'!BC20</f>
        <v>0</v>
      </c>
      <c r="J20" s="280">
        <f>'資源化量内訳'!BL20</f>
        <v>0</v>
      </c>
      <c r="K20" s="280">
        <f t="shared" si="3"/>
        <v>941</v>
      </c>
      <c r="L20" s="280">
        <f t="shared" si="4"/>
        <v>575.8503890508872</v>
      </c>
      <c r="M20" s="280">
        <f>(SUM('ごみ搬入量内訳'!BR20,'ごみ処理概要'!J20))/'ごみ処理概要'!D20/365*1000000</f>
        <v>575.8503890508872</v>
      </c>
      <c r="N20" s="280">
        <f>'ごみ搬入量内訳'!CM20/'ごみ処理概要'!D20/365*1000000</f>
        <v>0</v>
      </c>
      <c r="O20" s="284">
        <f>'ごみ搬入量内訳'!DH20</f>
        <v>0</v>
      </c>
      <c r="P20" s="284">
        <f>'ごみ処理量内訳'!E20</f>
        <v>751</v>
      </c>
      <c r="Q20" s="284">
        <f>'ごみ処理量内訳'!N20</f>
        <v>0</v>
      </c>
      <c r="R20" s="280">
        <f t="shared" si="5"/>
        <v>0</v>
      </c>
      <c r="S20" s="284">
        <f>'ごみ処理量内訳'!G20</f>
        <v>0</v>
      </c>
      <c r="T20" s="284">
        <f>'ごみ処理量内訳'!L20</f>
        <v>0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190</v>
      </c>
      <c r="AA20" s="280">
        <f t="shared" si="6"/>
        <v>941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0</v>
      </c>
      <c r="AJ20" s="280">
        <f t="shared" si="8"/>
        <v>0</v>
      </c>
      <c r="AK20" s="281">
        <f t="shared" si="9"/>
        <v>20.191285866099896</v>
      </c>
      <c r="AL20" s="281">
        <f>(SUM('資源化量内訳'!D20,-'資源化量内訳'!Q20,-'資源化量内訳'!S20,-'資源化量内訳'!U20))/(SUM(AA20,J20))*100</f>
        <v>20.191285866099896</v>
      </c>
      <c r="AM20" s="280">
        <f>'ごみ処理量内訳'!AA20</f>
        <v>0</v>
      </c>
      <c r="AN20" s="280">
        <f>'ごみ処理量内訳'!AB20</f>
        <v>89</v>
      </c>
      <c r="AO20" s="280">
        <f>'ごみ処理量内訳'!AC20</f>
        <v>0</v>
      </c>
      <c r="AP20" s="280">
        <f t="shared" si="10"/>
        <v>89</v>
      </c>
    </row>
    <row r="21" spans="1:42" ht="12" customHeight="1">
      <c r="A21" s="282" t="s">
        <v>179</v>
      </c>
      <c r="B21" s="283" t="s">
        <v>562</v>
      </c>
      <c r="C21" s="282" t="s">
        <v>601</v>
      </c>
      <c r="D21" s="280">
        <v>20482</v>
      </c>
      <c r="E21" s="280">
        <v>20482</v>
      </c>
      <c r="F21" s="280">
        <v>0</v>
      </c>
      <c r="G21" s="280">
        <v>86</v>
      </c>
      <c r="H21" s="280">
        <f>SUM('ごみ搬入量内訳'!E21,+'ごみ搬入量内訳'!AD21)</f>
        <v>7916</v>
      </c>
      <c r="I21" s="280">
        <f>'ごみ搬入量内訳'!BC21</f>
        <v>326</v>
      </c>
      <c r="J21" s="280">
        <f>'資源化量内訳'!BL21</f>
        <v>924</v>
      </c>
      <c r="K21" s="280">
        <f t="shared" si="3"/>
        <v>9166</v>
      </c>
      <c r="L21" s="280">
        <f t="shared" si="4"/>
        <v>1226.0681948600375</v>
      </c>
      <c r="M21" s="280">
        <f>(SUM('ごみ搬入量内訳'!BR21,'ごみ処理概要'!J21))/'ごみ処理概要'!D21/365*1000000</f>
        <v>928.9814110083962</v>
      </c>
      <c r="N21" s="280">
        <f>'ごみ搬入量内訳'!CM21/'ごみ処理概要'!D21/365*1000000</f>
        <v>297.0867838516412</v>
      </c>
      <c r="O21" s="284">
        <f>'ごみ搬入量内訳'!DH21</f>
        <v>0</v>
      </c>
      <c r="P21" s="284">
        <f>'ごみ処理量内訳'!E21</f>
        <v>6506</v>
      </c>
      <c r="Q21" s="284">
        <f>'ごみ処理量内訳'!N21</f>
        <v>0</v>
      </c>
      <c r="R21" s="280">
        <f t="shared" si="5"/>
        <v>1737</v>
      </c>
      <c r="S21" s="284">
        <f>'ごみ処理量内訳'!G21</f>
        <v>0</v>
      </c>
      <c r="T21" s="284">
        <f>'ごみ処理量内訳'!L21</f>
        <v>1737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8243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1737</v>
      </c>
      <c r="AJ21" s="280">
        <f t="shared" si="8"/>
        <v>1737</v>
      </c>
      <c r="AK21" s="281">
        <f t="shared" si="9"/>
        <v>29.0280353441693</v>
      </c>
      <c r="AL21" s="281">
        <f>(SUM('資源化量内訳'!D21,-'資源化量内訳'!Q21,-'資源化量内訳'!S21,-'資源化量内訳'!U21))/(SUM(AA21,J21))*100</f>
        <v>29.0280353441693</v>
      </c>
      <c r="AM21" s="280">
        <f>'ごみ処理量内訳'!AA21</f>
        <v>0</v>
      </c>
      <c r="AN21" s="280">
        <f>'ごみ処理量内訳'!AB21</f>
        <v>812</v>
      </c>
      <c r="AO21" s="280">
        <f>'ごみ処理量内訳'!AC21</f>
        <v>47</v>
      </c>
      <c r="AP21" s="280">
        <f t="shared" si="10"/>
        <v>859</v>
      </c>
    </row>
    <row r="22" spans="1:42" ht="12" customHeight="1">
      <c r="A22" s="282" t="s">
        <v>179</v>
      </c>
      <c r="B22" s="283" t="s">
        <v>563</v>
      </c>
      <c r="C22" s="282" t="s">
        <v>602</v>
      </c>
      <c r="D22" s="280">
        <v>23114</v>
      </c>
      <c r="E22" s="280">
        <v>23114</v>
      </c>
      <c r="F22" s="280">
        <v>0</v>
      </c>
      <c r="G22" s="280">
        <v>143</v>
      </c>
      <c r="H22" s="280">
        <f>SUM('ごみ搬入量内訳'!E22,+'ごみ搬入量内訳'!AD22)</f>
        <v>5587</v>
      </c>
      <c r="I22" s="280">
        <f>'ごみ搬入量内訳'!BC22</f>
        <v>2096</v>
      </c>
      <c r="J22" s="280">
        <f>'資源化量内訳'!BL22</f>
        <v>894</v>
      </c>
      <c r="K22" s="280">
        <f t="shared" si="3"/>
        <v>8577</v>
      </c>
      <c r="L22" s="280">
        <f t="shared" si="4"/>
        <v>1016.6405700868004</v>
      </c>
      <c r="M22" s="280">
        <f>(SUM('ごみ搬入量内訳'!BR22,'ごみ処理概要'!J22))/'ごみ処理概要'!D22/365*1000000</f>
        <v>803.8773867702785</v>
      </c>
      <c r="N22" s="280">
        <f>'ごみ搬入量内訳'!CM22/'ごみ処理概要'!D22/365*1000000</f>
        <v>212.7631833165217</v>
      </c>
      <c r="O22" s="284">
        <f>'ごみ搬入量内訳'!DH22</f>
        <v>0</v>
      </c>
      <c r="P22" s="284">
        <f>'ごみ処理量内訳'!E22</f>
        <v>7245</v>
      </c>
      <c r="Q22" s="284">
        <f>'ごみ処理量内訳'!N22</f>
        <v>0</v>
      </c>
      <c r="R22" s="280">
        <f t="shared" si="5"/>
        <v>334</v>
      </c>
      <c r="S22" s="284">
        <f>'ごみ処理量内訳'!G22</f>
        <v>334</v>
      </c>
      <c r="T22" s="284">
        <f>'ごみ処理量内訳'!L22</f>
        <v>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102</v>
      </c>
      <c r="AA22" s="280">
        <f t="shared" si="6"/>
        <v>7681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105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0</v>
      </c>
      <c r="AJ22" s="280">
        <f t="shared" si="8"/>
        <v>105</v>
      </c>
      <c r="AK22" s="281">
        <f t="shared" si="9"/>
        <v>12.839650145772593</v>
      </c>
      <c r="AL22" s="281">
        <f>(SUM('資源化量内訳'!D22,-'資源化量内訳'!Q22,-'資源化量内訳'!S22,-'資源化量内訳'!U22))/(SUM(AA22,J22))*100</f>
        <v>12.839650145772593</v>
      </c>
      <c r="AM22" s="280">
        <f>'ごみ処理量内訳'!AA22</f>
        <v>0</v>
      </c>
      <c r="AN22" s="280">
        <f>'ごみ処理量内訳'!AB22</f>
        <v>1474</v>
      </c>
      <c r="AO22" s="280">
        <f>'ごみ処理量内訳'!AC22</f>
        <v>229</v>
      </c>
      <c r="AP22" s="280">
        <f t="shared" si="10"/>
        <v>1703</v>
      </c>
    </row>
    <row r="23" spans="1:42" ht="12" customHeight="1">
      <c r="A23" s="282" t="s">
        <v>179</v>
      </c>
      <c r="B23" s="283" t="s">
        <v>564</v>
      </c>
      <c r="C23" s="282" t="s">
        <v>603</v>
      </c>
      <c r="D23" s="280">
        <v>28429</v>
      </c>
      <c r="E23" s="280">
        <v>28429</v>
      </c>
      <c r="F23" s="280">
        <v>0</v>
      </c>
      <c r="G23" s="280">
        <v>155</v>
      </c>
      <c r="H23" s="280">
        <f>SUM('ごみ搬入量内訳'!E23,+'ごみ搬入量内訳'!AD23)</f>
        <v>5172</v>
      </c>
      <c r="I23" s="280">
        <f>'ごみ搬入量内訳'!BC23</f>
        <v>2489</v>
      </c>
      <c r="J23" s="280">
        <f>'資源化量内訳'!BL23</f>
        <v>1717</v>
      </c>
      <c r="K23" s="280">
        <f t="shared" si="3"/>
        <v>9378</v>
      </c>
      <c r="L23" s="280">
        <f t="shared" si="4"/>
        <v>903.765545215502</v>
      </c>
      <c r="M23" s="280">
        <f>(SUM('ごみ搬入量内訳'!BR23,'ごみ処理概要'!J23))/'ごみ処理概要'!D23/365*1000000</f>
        <v>712.0839852417727</v>
      </c>
      <c r="N23" s="280">
        <f>'ごみ搬入量内訳'!CM23/'ごみ処理概要'!D23/365*1000000</f>
        <v>191.6815599737293</v>
      </c>
      <c r="O23" s="284">
        <f>'ごみ搬入量内訳'!DH23</f>
        <v>0</v>
      </c>
      <c r="P23" s="284">
        <f>'ごみ処理量内訳'!E23</f>
        <v>5757</v>
      </c>
      <c r="Q23" s="284">
        <f>'ごみ処理量内訳'!N23</f>
        <v>0</v>
      </c>
      <c r="R23" s="280">
        <f t="shared" si="5"/>
        <v>1766</v>
      </c>
      <c r="S23" s="284">
        <f>'ごみ処理量内訳'!G23</f>
        <v>0</v>
      </c>
      <c r="T23" s="284">
        <f>'ごみ処理量内訳'!L23</f>
        <v>1766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138</v>
      </c>
      <c r="AA23" s="280">
        <f t="shared" si="6"/>
        <v>7661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1168</v>
      </c>
      <c r="AJ23" s="280">
        <f t="shared" si="8"/>
        <v>1168</v>
      </c>
      <c r="AK23" s="281">
        <f t="shared" si="9"/>
        <v>32.23501812753252</v>
      </c>
      <c r="AL23" s="281">
        <f>(SUM('資源化量内訳'!D23,-'資源化量内訳'!Q23,-'資源化量内訳'!S23,-'資源化量内訳'!U23))/(SUM(AA23,J23))*100</f>
        <v>32.23501812753252</v>
      </c>
      <c r="AM23" s="280">
        <f>'ごみ処理量内訳'!AA23</f>
        <v>0</v>
      </c>
      <c r="AN23" s="280">
        <f>'ごみ処理量内訳'!AB23</f>
        <v>1019</v>
      </c>
      <c r="AO23" s="280">
        <f>'ごみ処理量内訳'!AC23</f>
        <v>598</v>
      </c>
      <c r="AP23" s="280">
        <f t="shared" si="10"/>
        <v>1617</v>
      </c>
    </row>
    <row r="24" spans="1:42" ht="12" customHeight="1">
      <c r="A24" s="282" t="s">
        <v>179</v>
      </c>
      <c r="B24" s="283" t="s">
        <v>565</v>
      </c>
      <c r="C24" s="282" t="s">
        <v>604</v>
      </c>
      <c r="D24" s="280">
        <v>8079</v>
      </c>
      <c r="E24" s="280">
        <v>8079</v>
      </c>
      <c r="F24" s="280">
        <v>0</v>
      </c>
      <c r="G24" s="280">
        <v>101</v>
      </c>
      <c r="H24" s="280">
        <f>SUM('ごみ搬入量内訳'!E24,+'ごみ搬入量内訳'!AD24)</f>
        <v>2584</v>
      </c>
      <c r="I24" s="280">
        <f>'ごみ搬入量内訳'!BC24</f>
        <v>0</v>
      </c>
      <c r="J24" s="280">
        <f>'資源化量内訳'!BL24</f>
        <v>109</v>
      </c>
      <c r="K24" s="280">
        <f t="shared" si="3"/>
        <v>2693</v>
      </c>
      <c r="L24" s="280">
        <f t="shared" si="4"/>
        <v>913.2420091324201</v>
      </c>
      <c r="M24" s="280">
        <f>(SUM('ごみ搬入量内訳'!BR24,'ごみ処理概要'!J24))/'ごみ処理概要'!D24/365*1000000</f>
        <v>913.2420091324201</v>
      </c>
      <c r="N24" s="280">
        <f>'ごみ搬入量内訳'!CM24/'ごみ処理概要'!D24/365*1000000</f>
        <v>0</v>
      </c>
      <c r="O24" s="284">
        <f>'ごみ搬入量内訳'!DH24</f>
        <v>0</v>
      </c>
      <c r="P24" s="284">
        <f>'ごみ処理量内訳'!E24</f>
        <v>2117</v>
      </c>
      <c r="Q24" s="284">
        <f>'ごみ処理量内訳'!N24</f>
        <v>0</v>
      </c>
      <c r="R24" s="280">
        <f t="shared" si="5"/>
        <v>0</v>
      </c>
      <c r="S24" s="284">
        <f>'ごみ処理量内訳'!G24</f>
        <v>0</v>
      </c>
      <c r="T24" s="284">
        <f>'ごみ処理量内訳'!L24</f>
        <v>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179</v>
      </c>
      <c r="AA24" s="280">
        <f t="shared" si="6"/>
        <v>2296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0</v>
      </c>
      <c r="AJ24" s="280">
        <f t="shared" si="8"/>
        <v>0</v>
      </c>
      <c r="AK24" s="281">
        <f t="shared" si="9"/>
        <v>11.975051975051976</v>
      </c>
      <c r="AL24" s="281">
        <f>(SUM('資源化量内訳'!D24,-'資源化量内訳'!Q24,-'資源化量内訳'!S24,-'資源化量内訳'!U24))/(SUM(AA24,J24))*100</f>
        <v>11.975051975051976</v>
      </c>
      <c r="AM24" s="280">
        <f>'ごみ処理量内訳'!AA24</f>
        <v>0</v>
      </c>
      <c r="AN24" s="280">
        <f>'ごみ処理量内訳'!AB24</f>
        <v>285</v>
      </c>
      <c r="AO24" s="280">
        <f>'ごみ処理量内訳'!AC24</f>
        <v>0</v>
      </c>
      <c r="AP24" s="280">
        <f t="shared" si="10"/>
        <v>285</v>
      </c>
    </row>
    <row r="25" spans="1:42" ht="12" customHeight="1">
      <c r="A25" s="282" t="s">
        <v>179</v>
      </c>
      <c r="B25" s="283" t="s">
        <v>566</v>
      </c>
      <c r="C25" s="282" t="s">
        <v>605</v>
      </c>
      <c r="D25" s="280">
        <v>9145</v>
      </c>
      <c r="E25" s="280">
        <v>9145</v>
      </c>
      <c r="F25" s="280">
        <v>0</v>
      </c>
      <c r="G25" s="280">
        <v>178</v>
      </c>
      <c r="H25" s="280">
        <f>SUM('ごみ搬入量内訳'!E25,+'ごみ搬入量内訳'!AD25)</f>
        <v>2175</v>
      </c>
      <c r="I25" s="280">
        <f>'ごみ搬入量内訳'!BC25</f>
        <v>226</v>
      </c>
      <c r="J25" s="280">
        <f>'資源化量内訳'!BL25</f>
        <v>353</v>
      </c>
      <c r="K25" s="280">
        <f t="shared" si="3"/>
        <v>2754</v>
      </c>
      <c r="L25" s="280">
        <f t="shared" si="4"/>
        <v>825.0634750631007</v>
      </c>
      <c r="M25" s="280">
        <f>(SUM('ごみ搬入量内訳'!BR25,'ごみ処理概要'!J25))/'ごみ処理概要'!D25/365*1000000</f>
        <v>763.3484874585258</v>
      </c>
      <c r="N25" s="280">
        <f>'ごみ搬入量内訳'!CM25/'ごみ処理概要'!D25/365*1000000</f>
        <v>61.714987604574695</v>
      </c>
      <c r="O25" s="284">
        <f>'ごみ搬入量内訳'!DH25</f>
        <v>0</v>
      </c>
      <c r="P25" s="284">
        <f>'ごみ処理量内訳'!E25</f>
        <v>2107</v>
      </c>
      <c r="Q25" s="284">
        <f>'ごみ処理量内訳'!N25</f>
        <v>0</v>
      </c>
      <c r="R25" s="280">
        <f t="shared" si="5"/>
        <v>136</v>
      </c>
      <c r="S25" s="284">
        <f>'ごみ処理量内訳'!G25</f>
        <v>69</v>
      </c>
      <c r="T25" s="284">
        <f>'ごみ処理量内訳'!L25</f>
        <v>67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2243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67</v>
      </c>
      <c r="AJ25" s="280">
        <f t="shared" si="8"/>
        <v>67</v>
      </c>
      <c r="AK25" s="281">
        <f t="shared" si="9"/>
        <v>16.178736517719567</v>
      </c>
      <c r="AL25" s="281">
        <f>(SUM('資源化量内訳'!D25,-'資源化量内訳'!Q25,-'資源化量内訳'!S25,-'資源化量内訳'!U25))/(SUM(AA25,J25))*100</f>
        <v>16.178736517719567</v>
      </c>
      <c r="AM25" s="280">
        <f>'ごみ処理量内訳'!AA25</f>
        <v>0</v>
      </c>
      <c r="AN25" s="280">
        <f>'ごみ処理量内訳'!AB25</f>
        <v>289</v>
      </c>
      <c r="AO25" s="280">
        <f>'ごみ処理量内訳'!AC25</f>
        <v>69</v>
      </c>
      <c r="AP25" s="280">
        <f t="shared" si="10"/>
        <v>358</v>
      </c>
    </row>
    <row r="26" spans="1:42" ht="12" customHeight="1">
      <c r="A26" s="282" t="s">
        <v>179</v>
      </c>
      <c r="B26" s="283" t="s">
        <v>567</v>
      </c>
      <c r="C26" s="282" t="s">
        <v>606</v>
      </c>
      <c r="D26" s="280">
        <v>7640</v>
      </c>
      <c r="E26" s="280">
        <v>7640</v>
      </c>
      <c r="F26" s="280">
        <v>0</v>
      </c>
      <c r="G26" s="280">
        <v>37</v>
      </c>
      <c r="H26" s="280">
        <f>SUM('ごみ搬入量内訳'!E26,+'ごみ搬入量内訳'!AD26)</f>
        <v>1812</v>
      </c>
      <c r="I26" s="280">
        <f>'ごみ搬入量内訳'!BC26</f>
        <v>294</v>
      </c>
      <c r="J26" s="280">
        <f>'資源化量内訳'!BL26</f>
        <v>266</v>
      </c>
      <c r="K26" s="280">
        <f t="shared" si="3"/>
        <v>2372</v>
      </c>
      <c r="L26" s="280">
        <f t="shared" si="4"/>
        <v>850.6060388725525</v>
      </c>
      <c r="M26" s="280">
        <f>(SUM('ごみ搬入量内訳'!BR26,'ごみ処理概要'!J26))/'ごみ処理概要'!D26/365*1000000</f>
        <v>814.3871476726672</v>
      </c>
      <c r="N26" s="280">
        <f>'ごみ搬入量内訳'!CM26/'ごみ処理概要'!D26/365*1000000</f>
        <v>36.21889119988524</v>
      </c>
      <c r="O26" s="284">
        <f>'ごみ搬入量内訳'!DH26</f>
        <v>0</v>
      </c>
      <c r="P26" s="284">
        <f>'ごみ処理量内訳'!E26</f>
        <v>1859</v>
      </c>
      <c r="Q26" s="284">
        <f>'ごみ処理量内訳'!N26</f>
        <v>0</v>
      </c>
      <c r="R26" s="280">
        <f t="shared" si="5"/>
        <v>147</v>
      </c>
      <c r="S26" s="284">
        <f>'ごみ処理量内訳'!G26</f>
        <v>47</v>
      </c>
      <c r="T26" s="284">
        <f>'ごみ処理量内訳'!L26</f>
        <v>100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2006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99</v>
      </c>
      <c r="AJ26" s="280">
        <f t="shared" si="8"/>
        <v>99</v>
      </c>
      <c r="AK26" s="281">
        <f t="shared" si="9"/>
        <v>16.06514084507042</v>
      </c>
      <c r="AL26" s="281">
        <f>(SUM('資源化量内訳'!D26,-'資源化量内訳'!Q26,-'資源化量内訳'!S26,-'資源化量内訳'!U26))/(SUM(AA26,J26))*100</f>
        <v>16.06514084507042</v>
      </c>
      <c r="AM26" s="280">
        <f>'ごみ処理量内訳'!AA26</f>
        <v>0</v>
      </c>
      <c r="AN26" s="280">
        <f>'ごみ処理量内訳'!AB26</f>
        <v>248</v>
      </c>
      <c r="AO26" s="280">
        <f>'ごみ処理量内訳'!AC26</f>
        <v>47</v>
      </c>
      <c r="AP26" s="280">
        <f t="shared" si="10"/>
        <v>295</v>
      </c>
    </row>
    <row r="27" spans="1:42" ht="12" customHeight="1">
      <c r="A27" s="282" t="s">
        <v>179</v>
      </c>
      <c r="B27" s="283" t="s">
        <v>568</v>
      </c>
      <c r="C27" s="282" t="s">
        <v>607</v>
      </c>
      <c r="D27" s="280">
        <v>32921</v>
      </c>
      <c r="E27" s="280">
        <v>32921</v>
      </c>
      <c r="F27" s="280">
        <v>0</v>
      </c>
      <c r="G27" s="280">
        <v>198</v>
      </c>
      <c r="H27" s="280">
        <f>SUM('ごみ搬入量内訳'!E27,+'ごみ搬入量内訳'!AD27)</f>
        <v>7257</v>
      </c>
      <c r="I27" s="280">
        <f>'ごみ搬入量内訳'!BC27</f>
        <v>5426</v>
      </c>
      <c r="J27" s="280">
        <f>'資源化量内訳'!BL27</f>
        <v>1001</v>
      </c>
      <c r="K27" s="280">
        <f t="shared" si="3"/>
        <v>13684</v>
      </c>
      <c r="L27" s="280">
        <f t="shared" si="4"/>
        <v>1138.7992758088792</v>
      </c>
      <c r="M27" s="280">
        <f>(SUM('ごみ搬入量内訳'!BR27,'ごみ処理概要'!J27))/'ごみ処理概要'!D27/365*1000000</f>
        <v>724.7736694694189</v>
      </c>
      <c r="N27" s="280">
        <f>'ごみ搬入量内訳'!CM27/'ごみ処理概要'!D27/365*1000000</f>
        <v>414.0256063394602</v>
      </c>
      <c r="O27" s="284">
        <f>'ごみ搬入量内訳'!DH27</f>
        <v>0</v>
      </c>
      <c r="P27" s="284">
        <f>'ごみ処理量内訳'!E27</f>
        <v>12344</v>
      </c>
      <c r="Q27" s="284">
        <f>'ごみ処理量内訳'!N27</f>
        <v>0</v>
      </c>
      <c r="R27" s="280">
        <f t="shared" si="5"/>
        <v>726</v>
      </c>
      <c r="S27" s="284">
        <f>'ごみ処理量内訳'!G27</f>
        <v>726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708</v>
      </c>
      <c r="AA27" s="280">
        <f t="shared" si="6"/>
        <v>13778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165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165</v>
      </c>
      <c r="AK27" s="281">
        <f t="shared" si="9"/>
        <v>12.68015427295487</v>
      </c>
      <c r="AL27" s="281">
        <f>(SUM('資源化量内訳'!D27,-'資源化量内訳'!Q27,-'資源化量内訳'!S27,-'資源化量内訳'!U27))/(SUM(AA27,J27))*100</f>
        <v>12.68015427295487</v>
      </c>
      <c r="AM27" s="280">
        <f>'ごみ処理量内訳'!AA27</f>
        <v>0</v>
      </c>
      <c r="AN27" s="280">
        <f>'ごみ処理量内訳'!AB27</f>
        <v>1714</v>
      </c>
      <c r="AO27" s="280">
        <f>'ごみ処理量内訳'!AC27</f>
        <v>109</v>
      </c>
      <c r="AP27" s="280">
        <f t="shared" si="10"/>
        <v>1823</v>
      </c>
    </row>
    <row r="28" spans="1:42" ht="12" customHeight="1">
      <c r="A28" s="282" t="s">
        <v>179</v>
      </c>
      <c r="B28" s="283" t="s">
        <v>569</v>
      </c>
      <c r="C28" s="282" t="s">
        <v>608</v>
      </c>
      <c r="D28" s="280">
        <v>1995</v>
      </c>
      <c r="E28" s="280">
        <v>1995</v>
      </c>
      <c r="F28" s="280">
        <v>0</v>
      </c>
      <c r="G28" s="280">
        <v>9</v>
      </c>
      <c r="H28" s="280">
        <f>SUM('ごみ搬入量内訳'!E28,+'ごみ搬入量内訳'!AD28)</f>
        <v>428</v>
      </c>
      <c r="I28" s="280">
        <f>'ごみ搬入量内訳'!BC28</f>
        <v>24</v>
      </c>
      <c r="J28" s="280">
        <f>'資源化量内訳'!BL28</f>
        <v>58</v>
      </c>
      <c r="K28" s="280">
        <f t="shared" si="3"/>
        <v>510</v>
      </c>
      <c r="L28" s="280">
        <f t="shared" si="4"/>
        <v>700.3810897105777</v>
      </c>
      <c r="M28" s="280">
        <f>(SUM('ごみ搬入量内訳'!BR28,'ごみ処理概要'!J28))/'ごみ処理概要'!D28/365*1000000</f>
        <v>700.3810897105777</v>
      </c>
      <c r="N28" s="280">
        <f>'ごみ搬入量内訳'!CM28/'ごみ処理概要'!D28/365*1000000</f>
        <v>0</v>
      </c>
      <c r="O28" s="284">
        <f>'ごみ搬入量内訳'!DH28</f>
        <v>45</v>
      </c>
      <c r="P28" s="284">
        <f>'ごみ処理量内訳'!E28</f>
        <v>389</v>
      </c>
      <c r="Q28" s="284">
        <f>'ごみ処理量内訳'!N28</f>
        <v>0</v>
      </c>
      <c r="R28" s="280">
        <f t="shared" si="5"/>
        <v>52</v>
      </c>
      <c r="S28" s="284">
        <f>'ごみ処理量内訳'!G28</f>
        <v>8</v>
      </c>
      <c r="T28" s="284">
        <f>'ごみ処理量内訳'!L28</f>
        <v>44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441</v>
      </c>
      <c r="AB28" s="281">
        <f t="shared" si="7"/>
        <v>100</v>
      </c>
      <c r="AC28" s="280">
        <f>'施設資源化量内訳'!X28</f>
        <v>11</v>
      </c>
      <c r="AD28" s="280">
        <f>'施設資源化量内訳'!AR28</f>
        <v>8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44</v>
      </c>
      <c r="AJ28" s="280">
        <f t="shared" si="8"/>
        <v>63</v>
      </c>
      <c r="AK28" s="281">
        <f t="shared" si="9"/>
        <v>24.248496993987974</v>
      </c>
      <c r="AL28" s="281">
        <f>(SUM('資源化量内訳'!D28,-'資源化量内訳'!Q28,-'資源化量内訳'!S28,-'資源化量内訳'!U28))/(SUM(AA28,J28))*100</f>
        <v>24.248496993987974</v>
      </c>
      <c r="AM28" s="280">
        <f>'ごみ処理量内訳'!AA28</f>
        <v>0</v>
      </c>
      <c r="AN28" s="280">
        <f>'ごみ処理量内訳'!AB28</f>
        <v>52</v>
      </c>
      <c r="AO28" s="280">
        <f>'ごみ処理量内訳'!AC28</f>
        <v>0</v>
      </c>
      <c r="AP28" s="280">
        <f t="shared" si="10"/>
        <v>52</v>
      </c>
    </row>
    <row r="29" spans="1:42" ht="12" customHeight="1">
      <c r="A29" s="282" t="s">
        <v>179</v>
      </c>
      <c r="B29" s="283" t="s">
        <v>570</v>
      </c>
      <c r="C29" s="282" t="s">
        <v>609</v>
      </c>
      <c r="D29" s="280">
        <v>2270</v>
      </c>
      <c r="E29" s="280">
        <v>2270</v>
      </c>
      <c r="F29" s="280">
        <v>0</v>
      </c>
      <c r="G29" s="280">
        <v>6</v>
      </c>
      <c r="H29" s="280">
        <f>SUM('ごみ搬入量内訳'!E29,+'ごみ搬入量内訳'!AD29)</f>
        <v>423</v>
      </c>
      <c r="I29" s="280">
        <f>'ごみ搬入量内訳'!BC29</f>
        <v>28</v>
      </c>
      <c r="J29" s="280">
        <f>'資源化量内訳'!BL29</f>
        <v>0</v>
      </c>
      <c r="K29" s="280">
        <f t="shared" si="3"/>
        <v>451</v>
      </c>
      <c r="L29" s="280">
        <f t="shared" si="4"/>
        <v>544.3244221833323</v>
      </c>
      <c r="M29" s="280">
        <f>(SUM('ごみ搬入量内訳'!BR29,'ごみ処理概要'!J29))/'ごみ処理概要'!D29/365*1000000</f>
        <v>544.3244221833323</v>
      </c>
      <c r="N29" s="280">
        <f>'ごみ搬入量内訳'!CM29/'ごみ処理概要'!D29/365*1000000</f>
        <v>0</v>
      </c>
      <c r="O29" s="284">
        <f>'ごみ搬入量内訳'!DH29</f>
        <v>0</v>
      </c>
      <c r="P29" s="284">
        <f>'ごみ処理量内訳'!E29</f>
        <v>398</v>
      </c>
      <c r="Q29" s="284">
        <f>'ごみ処理量内訳'!N29</f>
        <v>0</v>
      </c>
      <c r="R29" s="280">
        <f t="shared" si="5"/>
        <v>0</v>
      </c>
      <c r="S29" s="284">
        <f>'ごみ処理量内訳'!G29</f>
        <v>0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53</v>
      </c>
      <c r="AA29" s="280">
        <f t="shared" si="6"/>
        <v>451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0</v>
      </c>
      <c r="AJ29" s="280">
        <f t="shared" si="8"/>
        <v>0</v>
      </c>
      <c r="AK29" s="281">
        <f t="shared" si="9"/>
        <v>11.751662971175167</v>
      </c>
      <c r="AL29" s="281">
        <f>(SUM('資源化量内訳'!D29,-'資源化量内訳'!Q29,-'資源化量内訳'!S29,-'資源化量内訳'!U29))/(SUM(AA29,J29))*100</f>
        <v>11.751662971175167</v>
      </c>
      <c r="AM29" s="280">
        <f>'ごみ処理量内訳'!AA29</f>
        <v>0</v>
      </c>
      <c r="AN29" s="280">
        <f>'ごみ処理量内訳'!AB29</f>
        <v>51</v>
      </c>
      <c r="AO29" s="280">
        <f>'ごみ処理量内訳'!AC29</f>
        <v>0</v>
      </c>
      <c r="AP29" s="280">
        <f t="shared" si="10"/>
        <v>51</v>
      </c>
    </row>
    <row r="30" spans="1:42" ht="12" customHeight="1">
      <c r="A30" s="282" t="s">
        <v>179</v>
      </c>
      <c r="B30" s="283" t="s">
        <v>571</v>
      </c>
      <c r="C30" s="282" t="s">
        <v>610</v>
      </c>
      <c r="D30" s="280">
        <v>7882</v>
      </c>
      <c r="E30" s="280">
        <v>7882</v>
      </c>
      <c r="F30" s="280">
        <v>0</v>
      </c>
      <c r="G30" s="280">
        <v>21</v>
      </c>
      <c r="H30" s="280">
        <f>SUM('ごみ搬入量内訳'!E30,+'ごみ搬入量内訳'!AD30)</f>
        <v>1629</v>
      </c>
      <c r="I30" s="280">
        <f>'ごみ搬入量内訳'!BC30</f>
        <v>0</v>
      </c>
      <c r="J30" s="280">
        <f>'資源化量内訳'!BL30</f>
        <v>0</v>
      </c>
      <c r="K30" s="280">
        <f t="shared" si="3"/>
        <v>1629</v>
      </c>
      <c r="L30" s="280">
        <f t="shared" si="4"/>
        <v>566.2285839419103</v>
      </c>
      <c r="M30" s="280">
        <f>(SUM('ごみ搬入量内訳'!BR30,'ごみ処理概要'!J30))/'ごみ処理概要'!D30/365*1000000</f>
        <v>566.2285839419103</v>
      </c>
      <c r="N30" s="280">
        <f>'ごみ搬入量内訳'!CM30/'ごみ処理概要'!D30/365*1000000</f>
        <v>0</v>
      </c>
      <c r="O30" s="284">
        <f>'ごみ搬入量内訳'!DH30</f>
        <v>0</v>
      </c>
      <c r="P30" s="284">
        <f>'ごみ処理量内訳'!E30</f>
        <v>1278</v>
      </c>
      <c r="Q30" s="284">
        <f>'ごみ処理量内訳'!N30</f>
        <v>0</v>
      </c>
      <c r="R30" s="280">
        <f t="shared" si="5"/>
        <v>348</v>
      </c>
      <c r="S30" s="284">
        <f>'ごみ処理量内訳'!G30</f>
        <v>141</v>
      </c>
      <c r="T30" s="284">
        <f>'ごみ処理量内訳'!L30</f>
        <v>207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1626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31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131</v>
      </c>
      <c r="AJ30" s="280">
        <f t="shared" si="8"/>
        <v>162</v>
      </c>
      <c r="AK30" s="281">
        <f t="shared" si="9"/>
        <v>9.96309963099631</v>
      </c>
      <c r="AL30" s="281">
        <f>(SUM('資源化量内訳'!D30,-'資源化量内訳'!Q30,-'資源化量内訳'!S30,-'資源化量内訳'!U30))/(SUM(AA30,J30))*100</f>
        <v>9.96309963099631</v>
      </c>
      <c r="AM30" s="280">
        <f>'ごみ処理量内訳'!AA30</f>
        <v>0</v>
      </c>
      <c r="AN30" s="280">
        <f>'ごみ処理量内訳'!AB30</f>
        <v>155</v>
      </c>
      <c r="AO30" s="280">
        <f>'ごみ処理量内訳'!AC30</f>
        <v>68</v>
      </c>
      <c r="AP30" s="280">
        <f t="shared" si="10"/>
        <v>223</v>
      </c>
    </row>
    <row r="31" spans="1:42" ht="12" customHeight="1">
      <c r="A31" s="282" t="s">
        <v>179</v>
      </c>
      <c r="B31" s="283" t="s">
        <v>572</v>
      </c>
      <c r="C31" s="282" t="s">
        <v>611</v>
      </c>
      <c r="D31" s="280">
        <v>6322</v>
      </c>
      <c r="E31" s="280">
        <v>6322</v>
      </c>
      <c r="F31" s="280">
        <v>0</v>
      </c>
      <c r="G31" s="280">
        <v>12</v>
      </c>
      <c r="H31" s="280">
        <f>SUM('ごみ搬入量内訳'!E31,+'ごみ搬入量内訳'!AD31)</f>
        <v>1816</v>
      </c>
      <c r="I31" s="280">
        <f>'ごみ搬入量内訳'!BC31</f>
        <v>9</v>
      </c>
      <c r="J31" s="280">
        <f>'資源化量内訳'!BL31</f>
        <v>0</v>
      </c>
      <c r="K31" s="280">
        <f t="shared" si="3"/>
        <v>1825</v>
      </c>
      <c r="L31" s="280">
        <f t="shared" si="4"/>
        <v>790.8889591901296</v>
      </c>
      <c r="M31" s="280">
        <f>(SUM('ごみ搬入量内訳'!BR31,'ごみ処理概要'!J31))/'ごみ処理概要'!D31/365*1000000</f>
        <v>725.8843872018999</v>
      </c>
      <c r="N31" s="280">
        <f>'ごみ搬入量内訳'!CM31/'ごみ処理概要'!D31/365*1000000</f>
        <v>65.00457198822984</v>
      </c>
      <c r="O31" s="284">
        <f>'ごみ搬入量内訳'!DH31</f>
        <v>0</v>
      </c>
      <c r="P31" s="284">
        <f>'ごみ処理量内訳'!E31</f>
        <v>1383</v>
      </c>
      <c r="Q31" s="284">
        <f>'ごみ処理量内訳'!N31</f>
        <v>0</v>
      </c>
      <c r="R31" s="280">
        <f t="shared" si="5"/>
        <v>96</v>
      </c>
      <c r="S31" s="284">
        <f>'ごみ処理量内訳'!G31</f>
        <v>0</v>
      </c>
      <c r="T31" s="284">
        <f>'ごみ処理量内訳'!L31</f>
        <v>96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283</v>
      </c>
      <c r="AA31" s="280">
        <f t="shared" si="6"/>
        <v>1762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97</v>
      </c>
      <c r="AJ31" s="280">
        <f t="shared" si="8"/>
        <v>97</v>
      </c>
      <c r="AK31" s="281">
        <f t="shared" si="9"/>
        <v>21.56640181611805</v>
      </c>
      <c r="AL31" s="281">
        <f>(SUM('資源化量内訳'!D31,-'資源化量内訳'!Q31,-'資源化量内訳'!S31,-'資源化量内訳'!U31))/(SUM(AA31,J31))*100</f>
        <v>21.56640181611805</v>
      </c>
      <c r="AM31" s="280">
        <f>'ごみ処理量内訳'!AA31</f>
        <v>0</v>
      </c>
      <c r="AN31" s="280">
        <f>'ごみ処理量内訳'!AB31</f>
        <v>197</v>
      </c>
      <c r="AO31" s="280">
        <f>'ごみ処理量内訳'!AC31</f>
        <v>0</v>
      </c>
      <c r="AP31" s="280">
        <f t="shared" si="10"/>
        <v>197</v>
      </c>
    </row>
    <row r="32" spans="1:42" ht="12" customHeight="1">
      <c r="A32" s="282" t="s">
        <v>179</v>
      </c>
      <c r="B32" s="283" t="s">
        <v>573</v>
      </c>
      <c r="C32" s="282" t="s">
        <v>612</v>
      </c>
      <c r="D32" s="280">
        <v>24618</v>
      </c>
      <c r="E32" s="280">
        <v>24618</v>
      </c>
      <c r="F32" s="280">
        <v>0</v>
      </c>
      <c r="G32" s="280">
        <v>148</v>
      </c>
      <c r="H32" s="280">
        <f>SUM('ごみ搬入量内訳'!E32,+'ごみ搬入量内訳'!AD32)</f>
        <v>6937</v>
      </c>
      <c r="I32" s="280">
        <f>'ごみ搬入量内訳'!BC32</f>
        <v>202</v>
      </c>
      <c r="J32" s="280">
        <f>'資源化量内訳'!BL32</f>
        <v>1417</v>
      </c>
      <c r="K32" s="280">
        <f t="shared" si="3"/>
        <v>8556</v>
      </c>
      <c r="L32" s="280">
        <f t="shared" si="4"/>
        <v>952.1933500045072</v>
      </c>
      <c r="M32" s="280">
        <f>(SUM('ごみ搬入量内訳'!BR32,'ごみ処理概要'!J32))/'ごみ処理概要'!D32/365*1000000</f>
        <v>724.2723611301232</v>
      </c>
      <c r="N32" s="280">
        <f>'ごみ搬入量内訳'!CM32/'ごみ処理概要'!D32/365*1000000</f>
        <v>227.92098887438416</v>
      </c>
      <c r="O32" s="284">
        <f>'ごみ搬入量内訳'!DH32</f>
        <v>15</v>
      </c>
      <c r="P32" s="284">
        <f>'ごみ処理量内訳'!E32</f>
        <v>5950</v>
      </c>
      <c r="Q32" s="284">
        <f>'ごみ処理量内訳'!N32</f>
        <v>337</v>
      </c>
      <c r="R32" s="280">
        <f t="shared" si="5"/>
        <v>291</v>
      </c>
      <c r="S32" s="284">
        <f>'ごみ処理量内訳'!G32</f>
        <v>0</v>
      </c>
      <c r="T32" s="284">
        <f>'ごみ処理量内訳'!L32</f>
        <v>291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6578</v>
      </c>
      <c r="AB32" s="281">
        <f t="shared" si="7"/>
        <v>94.87686226816662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291</v>
      </c>
      <c r="AJ32" s="280">
        <f t="shared" si="8"/>
        <v>291</v>
      </c>
      <c r="AK32" s="281">
        <f t="shared" si="9"/>
        <v>21.363352095059412</v>
      </c>
      <c r="AL32" s="281">
        <f>(SUM('資源化量内訳'!D32,-'資源化量内訳'!Q32,-'資源化量内訳'!S32,-'資源化量内訳'!U32))/(SUM(AA32,J32))*100</f>
        <v>21.363352095059412</v>
      </c>
      <c r="AM32" s="280">
        <f>'ごみ処理量内訳'!AA32</f>
        <v>337</v>
      </c>
      <c r="AN32" s="280">
        <f>'ごみ処理量内訳'!AB32</f>
        <v>706</v>
      </c>
      <c r="AO32" s="280">
        <f>'ごみ処理量内訳'!AC32</f>
        <v>0</v>
      </c>
      <c r="AP32" s="280">
        <f t="shared" si="10"/>
        <v>1043</v>
      </c>
    </row>
    <row r="33" spans="1:42" ht="12" customHeight="1">
      <c r="A33" s="282" t="s">
        <v>179</v>
      </c>
      <c r="B33" s="283" t="s">
        <v>574</v>
      </c>
      <c r="C33" s="282" t="s">
        <v>613</v>
      </c>
      <c r="D33" s="280">
        <v>22676</v>
      </c>
      <c r="E33" s="280">
        <v>22676</v>
      </c>
      <c r="F33" s="280">
        <v>0</v>
      </c>
      <c r="G33" s="280">
        <v>213</v>
      </c>
      <c r="H33" s="280">
        <f>SUM('ごみ搬入量内訳'!E33,+'ごみ搬入量内訳'!AD33)</f>
        <v>7305</v>
      </c>
      <c r="I33" s="280">
        <f>'ごみ搬入量内訳'!BC33</f>
        <v>164</v>
      </c>
      <c r="J33" s="280">
        <f>'資源化量内訳'!BL33</f>
        <v>1051</v>
      </c>
      <c r="K33" s="280">
        <f t="shared" si="3"/>
        <v>8520</v>
      </c>
      <c r="L33" s="280">
        <f t="shared" si="4"/>
        <v>1029.3907987927614</v>
      </c>
      <c r="M33" s="280">
        <f>(SUM('ごみ搬入量内訳'!BR33,'ごみ処理概要'!J33))/'ごみ処理概要'!D33/365*1000000</f>
        <v>783.4002276258527</v>
      </c>
      <c r="N33" s="280">
        <f>'ごみ搬入量内訳'!CM33/'ごみ処理概要'!D33/365*1000000</f>
        <v>245.99057116690872</v>
      </c>
      <c r="O33" s="284">
        <f>'ごみ搬入量内訳'!DH33</f>
        <v>7</v>
      </c>
      <c r="P33" s="284">
        <f>'ごみ処理量内訳'!E33</f>
        <v>6880</v>
      </c>
      <c r="Q33" s="284">
        <f>'ごみ処理量内訳'!N33</f>
        <v>0</v>
      </c>
      <c r="R33" s="280">
        <f t="shared" si="5"/>
        <v>386</v>
      </c>
      <c r="S33" s="284">
        <f>'ごみ処理量内訳'!G33</f>
        <v>386</v>
      </c>
      <c r="T33" s="284">
        <f>'ごみ処理量内訳'!L33</f>
        <v>0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274</v>
      </c>
      <c r="AA33" s="280">
        <f t="shared" si="6"/>
        <v>7540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0</v>
      </c>
      <c r="AJ33" s="280">
        <f t="shared" si="8"/>
        <v>0</v>
      </c>
      <c r="AK33" s="281">
        <f t="shared" si="9"/>
        <v>15.42311721569084</v>
      </c>
      <c r="AL33" s="281">
        <f>(SUM('資源化量内訳'!D33,-'資源化量内訳'!Q33,-'資源化量内訳'!S33,-'資源化量内訳'!U33))/(SUM(AA33,J33))*100</f>
        <v>15.42311721569084</v>
      </c>
      <c r="AM33" s="280">
        <f>'ごみ処理量内訳'!AA33</f>
        <v>0</v>
      </c>
      <c r="AN33" s="280">
        <f>'ごみ処理量内訳'!AB33</f>
        <v>1103</v>
      </c>
      <c r="AO33" s="280">
        <f>'ごみ処理量内訳'!AC33</f>
        <v>81</v>
      </c>
      <c r="AP33" s="280">
        <f t="shared" si="10"/>
        <v>1184</v>
      </c>
    </row>
    <row r="34" spans="1:42" ht="12" customHeight="1">
      <c r="A34" s="282" t="s">
        <v>179</v>
      </c>
      <c r="B34" s="283" t="s">
        <v>575</v>
      </c>
      <c r="C34" s="282" t="s">
        <v>614</v>
      </c>
      <c r="D34" s="280">
        <v>33802</v>
      </c>
      <c r="E34" s="280">
        <v>33802</v>
      </c>
      <c r="F34" s="280">
        <v>0</v>
      </c>
      <c r="G34" s="280">
        <v>205</v>
      </c>
      <c r="H34" s="280">
        <f>SUM('ごみ搬入量内訳'!E34,+'ごみ搬入量内訳'!AD34)</f>
        <v>9637</v>
      </c>
      <c r="I34" s="280">
        <f>'ごみ搬入量内訳'!BC34</f>
        <v>821</v>
      </c>
      <c r="J34" s="280">
        <f>'資源化量内訳'!BL34</f>
        <v>648</v>
      </c>
      <c r="K34" s="280">
        <f t="shared" si="3"/>
        <v>11106</v>
      </c>
      <c r="L34" s="280">
        <f t="shared" si="4"/>
        <v>900.1655896181874</v>
      </c>
      <c r="M34" s="280">
        <f>(SUM('ごみ搬入量内訳'!BR34,'ごみ処理概要'!J34))/'ごみ処理概要'!D34/365*1000000</f>
        <v>745.599068872475</v>
      </c>
      <c r="N34" s="280">
        <f>'ごみ搬入量内訳'!CM34/'ごみ処理概要'!D34/365*1000000</f>
        <v>154.56652074571255</v>
      </c>
      <c r="O34" s="284">
        <f>'ごみ搬入量内訳'!DH34</f>
        <v>0</v>
      </c>
      <c r="P34" s="284">
        <f>'ごみ処理量内訳'!E34</f>
        <v>6733</v>
      </c>
      <c r="Q34" s="284">
        <f>'ごみ処理量内訳'!N34</f>
        <v>136</v>
      </c>
      <c r="R34" s="280">
        <f t="shared" si="5"/>
        <v>785</v>
      </c>
      <c r="S34" s="284">
        <f>'ごみ処理量内訳'!G34</f>
        <v>0</v>
      </c>
      <c r="T34" s="284">
        <f>'ごみ処理量内訳'!L34</f>
        <v>785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2197</v>
      </c>
      <c r="AA34" s="280">
        <f t="shared" si="6"/>
        <v>9851</v>
      </c>
      <c r="AB34" s="281">
        <f t="shared" si="7"/>
        <v>98.6194294995432</v>
      </c>
      <c r="AC34" s="280">
        <f>'施設資源化量内訳'!X34</f>
        <v>1513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73</v>
      </c>
      <c r="AJ34" s="280">
        <f t="shared" si="8"/>
        <v>1586</v>
      </c>
      <c r="AK34" s="281">
        <f t="shared" si="9"/>
        <v>42.204019430421944</v>
      </c>
      <c r="AL34" s="281">
        <f>(SUM('資源化量内訳'!D34,-'資源化量内訳'!Q34,-'資源化量内訳'!S34,-'資源化量内訳'!U34))/(SUM(AA34,J34))*100</f>
        <v>42.204019430421944</v>
      </c>
      <c r="AM34" s="280">
        <f>'ごみ処理量内訳'!AA34</f>
        <v>136</v>
      </c>
      <c r="AN34" s="280">
        <f>'ごみ処理量内訳'!AB34</f>
        <v>309</v>
      </c>
      <c r="AO34" s="280">
        <f>'ごみ処理量内訳'!AC34</f>
        <v>190</v>
      </c>
      <c r="AP34" s="280">
        <f t="shared" si="10"/>
        <v>635</v>
      </c>
    </row>
    <row r="35" spans="1:42" ht="12" customHeight="1">
      <c r="A35" s="282" t="s">
        <v>179</v>
      </c>
      <c r="B35" s="283" t="s">
        <v>576</v>
      </c>
      <c r="C35" s="282" t="s">
        <v>615</v>
      </c>
      <c r="D35" s="280">
        <v>19447</v>
      </c>
      <c r="E35" s="280">
        <v>19447</v>
      </c>
      <c r="F35" s="280">
        <v>0</v>
      </c>
      <c r="G35" s="280">
        <v>78</v>
      </c>
      <c r="H35" s="280">
        <f>SUM('ごみ搬入量内訳'!E35,+'ごみ搬入量内訳'!AD35)</f>
        <v>4184</v>
      </c>
      <c r="I35" s="280">
        <f>'ごみ搬入量内訳'!BC35</f>
        <v>2603</v>
      </c>
      <c r="J35" s="280">
        <f>'資源化量内訳'!BL35</f>
        <v>1212</v>
      </c>
      <c r="K35" s="280">
        <f t="shared" si="3"/>
        <v>7999</v>
      </c>
      <c r="L35" s="280">
        <f t="shared" si="4"/>
        <v>1126.912556854563</v>
      </c>
      <c r="M35" s="280">
        <f>(SUM('ごみ搬入量内訳'!BR35,'ごみ処理概要'!J35))/'ごみ処理概要'!D35/365*1000000</f>
        <v>857.4059033650294</v>
      </c>
      <c r="N35" s="280">
        <f>'ごみ搬入量内訳'!CM35/'ごみ処理概要'!D35/365*1000000</f>
        <v>269.50665348953356</v>
      </c>
      <c r="O35" s="284">
        <f>'ごみ搬入量内訳'!DH35</f>
        <v>0</v>
      </c>
      <c r="P35" s="284">
        <f>'ごみ処理量内訳'!E35</f>
        <v>5787</v>
      </c>
      <c r="Q35" s="284">
        <f>'ごみ処理量内訳'!N35</f>
        <v>0</v>
      </c>
      <c r="R35" s="280">
        <f t="shared" si="5"/>
        <v>776</v>
      </c>
      <c r="S35" s="284">
        <f>'ごみ処理量内訳'!G35</f>
        <v>776</v>
      </c>
      <c r="T35" s="284">
        <f>'ごみ処理量内訳'!L35</f>
        <v>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224</v>
      </c>
      <c r="AA35" s="280">
        <f t="shared" si="6"/>
        <v>6787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0</v>
      </c>
      <c r="AJ35" s="280">
        <f t="shared" si="8"/>
        <v>0</v>
      </c>
      <c r="AK35" s="281">
        <f t="shared" si="9"/>
        <v>17.952244030503813</v>
      </c>
      <c r="AL35" s="281">
        <f>(SUM('資源化量内訳'!D35,-'資源化量内訳'!Q35,-'資源化量内訳'!S35,-'資源化量内訳'!U35))/(SUM(AA35,J35))*100</f>
        <v>17.952244030503813</v>
      </c>
      <c r="AM35" s="280">
        <f>'ごみ処理量内訳'!AA35</f>
        <v>0</v>
      </c>
      <c r="AN35" s="280">
        <f>'ごみ処理量内訳'!AB35</f>
        <v>1072</v>
      </c>
      <c r="AO35" s="280">
        <f>'ごみ処理量内訳'!AC35</f>
        <v>583</v>
      </c>
      <c r="AP35" s="280">
        <f t="shared" si="10"/>
        <v>1655</v>
      </c>
    </row>
    <row r="36" spans="1:42" ht="12" customHeight="1">
      <c r="A36" s="282" t="s">
        <v>179</v>
      </c>
      <c r="B36" s="283" t="s">
        <v>577</v>
      </c>
      <c r="C36" s="282" t="s">
        <v>616</v>
      </c>
      <c r="D36" s="280">
        <v>9660</v>
      </c>
      <c r="E36" s="280">
        <v>9660</v>
      </c>
      <c r="F36" s="280">
        <v>0</v>
      </c>
      <c r="G36" s="280">
        <v>58</v>
      </c>
      <c r="H36" s="280">
        <f>SUM('ごみ搬入量内訳'!E36,+'ごみ搬入量内訳'!AD36)</f>
        <v>2222</v>
      </c>
      <c r="I36" s="280">
        <f>'ごみ搬入量内訳'!BC36</f>
        <v>840</v>
      </c>
      <c r="J36" s="280">
        <f>'資源化量内訳'!BL36</f>
        <v>0</v>
      </c>
      <c r="K36" s="280">
        <f t="shared" si="3"/>
        <v>3062</v>
      </c>
      <c r="L36" s="280">
        <f t="shared" si="4"/>
        <v>868.4307552681585</v>
      </c>
      <c r="M36" s="280">
        <f>(SUM('ごみ搬入量内訳'!BR36,'ごみ処理概要'!J36))/'ごみ処理概要'!D36/365*1000000</f>
        <v>862.1912135908563</v>
      </c>
      <c r="N36" s="280">
        <f>'ごみ搬入量内訳'!CM36/'ごみ処理概要'!D36/365*1000000</f>
        <v>6.239541677302249</v>
      </c>
      <c r="O36" s="284">
        <f>'ごみ搬入量内訳'!DH36</f>
        <v>0</v>
      </c>
      <c r="P36" s="284">
        <f>'ごみ処理量内訳'!E36</f>
        <v>1601</v>
      </c>
      <c r="Q36" s="284">
        <f>'ごみ処理量内訳'!N36</f>
        <v>187</v>
      </c>
      <c r="R36" s="280">
        <f t="shared" si="5"/>
        <v>696</v>
      </c>
      <c r="S36" s="284">
        <f>'ごみ処理量内訳'!G36</f>
        <v>215</v>
      </c>
      <c r="T36" s="284">
        <f>'ごみ処理量内訳'!L36</f>
        <v>377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104</v>
      </c>
      <c r="Z36" s="280">
        <f>'資源化量内訳'!X36</f>
        <v>339</v>
      </c>
      <c r="AA36" s="280">
        <f t="shared" si="6"/>
        <v>2823</v>
      </c>
      <c r="AB36" s="281">
        <f t="shared" si="7"/>
        <v>93.37584130357776</v>
      </c>
      <c r="AC36" s="280">
        <f>'施設資源化量内訳'!X36</f>
        <v>0</v>
      </c>
      <c r="AD36" s="280">
        <f>'施設資源化量内訳'!AR36</f>
        <v>91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361</v>
      </c>
      <c r="AJ36" s="280">
        <f t="shared" si="8"/>
        <v>452</v>
      </c>
      <c r="AK36" s="281">
        <f t="shared" si="9"/>
        <v>28.019837052780726</v>
      </c>
      <c r="AL36" s="281">
        <f>(SUM('資源化量内訳'!D36,-'資源化量内訳'!Q36,-'資源化量内訳'!S36,-'資源化量内訳'!U36))/(SUM(AA36,J36))*100</f>
        <v>28.019837052780726</v>
      </c>
      <c r="AM36" s="280">
        <f>'ごみ処理量内訳'!AA36</f>
        <v>187</v>
      </c>
      <c r="AN36" s="280">
        <f>'ごみ処理量内訳'!AB36</f>
        <v>0</v>
      </c>
      <c r="AO36" s="280">
        <f>'ごみ処理量内訳'!AC36</f>
        <v>85</v>
      </c>
      <c r="AP36" s="280">
        <f t="shared" si="10"/>
        <v>272</v>
      </c>
    </row>
    <row r="37" spans="1:42" ht="12" customHeight="1">
      <c r="A37" s="282" t="s">
        <v>179</v>
      </c>
      <c r="B37" s="283" t="s">
        <v>578</v>
      </c>
      <c r="C37" s="282" t="s">
        <v>617</v>
      </c>
      <c r="D37" s="280">
        <v>20313</v>
      </c>
      <c r="E37" s="280">
        <v>20313</v>
      </c>
      <c r="F37" s="280">
        <v>0</v>
      </c>
      <c r="G37" s="280">
        <v>224</v>
      </c>
      <c r="H37" s="280">
        <f>SUM('ごみ搬入量内訳'!E37,+'ごみ搬入量内訳'!AD37)</f>
        <v>5626</v>
      </c>
      <c r="I37" s="280">
        <f>'ごみ搬入量内訳'!BC37</f>
        <v>1061</v>
      </c>
      <c r="J37" s="280">
        <f>'資源化量内訳'!BL37</f>
        <v>576</v>
      </c>
      <c r="K37" s="280">
        <f t="shared" si="3"/>
        <v>7263</v>
      </c>
      <c r="L37" s="280">
        <f t="shared" si="4"/>
        <v>979.600755033048</v>
      </c>
      <c r="M37" s="280">
        <f>(SUM('ごみ搬入量内訳'!BR37,'ごみ処理概要'!J37))/'ごみ処理概要'!D37/365*1000000</f>
        <v>858.2128052148264</v>
      </c>
      <c r="N37" s="280">
        <f>'ごみ搬入量内訳'!CM37/'ごみ処理概要'!D37/365*1000000</f>
        <v>121.38794981822154</v>
      </c>
      <c r="O37" s="284">
        <f>'ごみ搬入量内訳'!DH37</f>
        <v>0</v>
      </c>
      <c r="P37" s="284">
        <f>'ごみ処理量内訳'!E37</f>
        <v>5281</v>
      </c>
      <c r="Q37" s="284">
        <f>'ごみ処理量内訳'!N37</f>
        <v>0</v>
      </c>
      <c r="R37" s="280">
        <f t="shared" si="5"/>
        <v>1335</v>
      </c>
      <c r="S37" s="284">
        <f>'ごみ処理量内訳'!G37</f>
        <v>573</v>
      </c>
      <c r="T37" s="284">
        <f>'ごみ処理量内訳'!L37</f>
        <v>762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0</v>
      </c>
      <c r="AA37" s="280">
        <f t="shared" si="6"/>
        <v>6616</v>
      </c>
      <c r="AB37" s="281">
        <f t="shared" si="7"/>
        <v>100</v>
      </c>
      <c r="AC37" s="280">
        <f>'施設資源化量内訳'!X37</f>
        <v>0</v>
      </c>
      <c r="AD37" s="280">
        <f>'施設資源化量内訳'!AR37</f>
        <v>127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461</v>
      </c>
      <c r="AJ37" s="280">
        <f t="shared" si="8"/>
        <v>588</v>
      </c>
      <c r="AK37" s="281">
        <f t="shared" si="9"/>
        <v>16.18464961067853</v>
      </c>
      <c r="AL37" s="281">
        <f>(SUM('資源化量内訳'!D37,-'資源化量内訳'!Q37,-'資源化量内訳'!S37,-'資源化量内訳'!U37))/(SUM(AA37,J37))*100</f>
        <v>16.18464961067853</v>
      </c>
      <c r="AM37" s="280">
        <f>'ごみ処理量内訳'!AA37</f>
        <v>0</v>
      </c>
      <c r="AN37" s="280">
        <f>'ごみ処理量内訳'!AB37</f>
        <v>605</v>
      </c>
      <c r="AO37" s="280">
        <f>'ごみ処理量内訳'!AC37</f>
        <v>274</v>
      </c>
      <c r="AP37" s="280">
        <f t="shared" si="10"/>
        <v>879</v>
      </c>
    </row>
    <row r="38" spans="1:42" ht="12" customHeight="1">
      <c r="A38" s="282" t="s">
        <v>179</v>
      </c>
      <c r="B38" s="283" t="s">
        <v>579</v>
      </c>
      <c r="C38" s="282" t="s">
        <v>618</v>
      </c>
      <c r="D38" s="280">
        <v>7364</v>
      </c>
      <c r="E38" s="280">
        <v>7364</v>
      </c>
      <c r="F38" s="280">
        <v>0</v>
      </c>
      <c r="G38" s="280">
        <v>26</v>
      </c>
      <c r="H38" s="280">
        <f>SUM('ごみ搬入量内訳'!E38,+'ごみ搬入量内訳'!AD38)</f>
        <v>1479</v>
      </c>
      <c r="I38" s="280">
        <f>'ごみ搬入量内訳'!BC38</f>
        <v>100</v>
      </c>
      <c r="J38" s="280">
        <f>'資源化量内訳'!BL38</f>
        <v>0</v>
      </c>
      <c r="K38" s="280">
        <f t="shared" si="3"/>
        <v>1579</v>
      </c>
      <c r="L38" s="280">
        <f t="shared" si="4"/>
        <v>587.4561919147575</v>
      </c>
      <c r="M38" s="280">
        <f>(SUM('ごみ搬入量内訳'!BR38,'ごみ処理概要'!J38))/'ごみ処理概要'!D38/365*1000000</f>
        <v>581.1314577396145</v>
      </c>
      <c r="N38" s="280">
        <f>'ごみ搬入量内訳'!CM38/'ごみ処理概要'!D38/365*1000000</f>
        <v>6.324734175143051</v>
      </c>
      <c r="O38" s="284">
        <f>'ごみ搬入量内訳'!DH38</f>
        <v>0</v>
      </c>
      <c r="P38" s="284">
        <f>'ごみ処理量内訳'!E38</f>
        <v>1240</v>
      </c>
      <c r="Q38" s="284">
        <f>'ごみ処理量内訳'!N38</f>
        <v>202</v>
      </c>
      <c r="R38" s="280">
        <f t="shared" si="5"/>
        <v>20</v>
      </c>
      <c r="S38" s="284">
        <f>'ごみ処理量内訳'!G38</f>
        <v>0</v>
      </c>
      <c r="T38" s="284">
        <f>'ごみ処理量内訳'!L38</f>
        <v>20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117</v>
      </c>
      <c r="AA38" s="280">
        <f t="shared" si="6"/>
        <v>1579</v>
      </c>
      <c r="AB38" s="281">
        <f t="shared" si="7"/>
        <v>87.20709309689677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20</v>
      </c>
      <c r="AJ38" s="280">
        <f t="shared" si="8"/>
        <v>20</v>
      </c>
      <c r="AK38" s="281">
        <f t="shared" si="9"/>
        <v>8.676377454084863</v>
      </c>
      <c r="AL38" s="281">
        <f>(SUM('資源化量内訳'!D38,-'資源化量内訳'!Q38,-'資源化量内訳'!S38,-'資源化量内訳'!U38))/(SUM(AA38,J38))*100</f>
        <v>8.676377454084863</v>
      </c>
      <c r="AM38" s="280">
        <f>'ごみ処理量内訳'!AA38</f>
        <v>202</v>
      </c>
      <c r="AN38" s="280">
        <f>'ごみ処理量内訳'!AB38</f>
        <v>124</v>
      </c>
      <c r="AO38" s="280">
        <f>'ごみ処理量内訳'!AC38</f>
        <v>0</v>
      </c>
      <c r="AP38" s="280">
        <f t="shared" si="10"/>
        <v>326</v>
      </c>
    </row>
    <row r="39" spans="1:42" ht="12" customHeight="1">
      <c r="A39" s="282" t="s">
        <v>179</v>
      </c>
      <c r="B39" s="283" t="s">
        <v>580</v>
      </c>
      <c r="C39" s="282" t="s">
        <v>619</v>
      </c>
      <c r="D39" s="280">
        <v>993</v>
      </c>
      <c r="E39" s="280">
        <v>993</v>
      </c>
      <c r="F39" s="280">
        <v>0</v>
      </c>
      <c r="G39" s="280">
        <v>3</v>
      </c>
      <c r="H39" s="280">
        <f>SUM('ごみ搬入量内訳'!E39,+'ごみ搬入量内訳'!AD39)</f>
        <v>209</v>
      </c>
      <c r="I39" s="280">
        <f>'ごみ搬入量内訳'!BC39</f>
        <v>4</v>
      </c>
      <c r="J39" s="280">
        <f>'資源化量内訳'!BL39</f>
        <v>0</v>
      </c>
      <c r="K39" s="280">
        <f t="shared" si="3"/>
        <v>213</v>
      </c>
      <c r="L39" s="280">
        <f t="shared" si="4"/>
        <v>587.6753714356661</v>
      </c>
      <c r="M39" s="280">
        <f>(SUM('ごみ搬入量内訳'!BR39,'ごみ処理概要'!J39))/'ごみ処理概要'!D39/365*1000000</f>
        <v>587.6753714356661</v>
      </c>
      <c r="N39" s="280">
        <f>'ごみ搬入量内訳'!CM39/'ごみ処理概要'!D39/365*1000000</f>
        <v>0</v>
      </c>
      <c r="O39" s="284">
        <f>'ごみ搬入量内訳'!DH39</f>
        <v>0</v>
      </c>
      <c r="P39" s="284">
        <f>'ごみ処理量内訳'!E39</f>
        <v>124</v>
      </c>
      <c r="Q39" s="284">
        <f>'ごみ処理量内訳'!N39</f>
        <v>0</v>
      </c>
      <c r="R39" s="280">
        <f t="shared" si="5"/>
        <v>89</v>
      </c>
      <c r="S39" s="284">
        <f>'ごみ処理量内訳'!G39</f>
        <v>42</v>
      </c>
      <c r="T39" s="284">
        <f>'ごみ処理量内訳'!L39</f>
        <v>47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0</v>
      </c>
      <c r="AA39" s="280">
        <f t="shared" si="6"/>
        <v>213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24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27</v>
      </c>
      <c r="AJ39" s="280">
        <f t="shared" si="8"/>
        <v>51</v>
      </c>
      <c r="AK39" s="281">
        <f t="shared" si="9"/>
        <v>23.943661971830984</v>
      </c>
      <c r="AL39" s="281">
        <f>(SUM('資源化量内訳'!D39,-'資源化量内訳'!Q39,-'資源化量内訳'!S39,-'資源化量内訳'!U39))/(SUM(AA39,J39))*100</f>
        <v>23.943661971830984</v>
      </c>
      <c r="AM39" s="280">
        <f>'ごみ処理量内訳'!AA39</f>
        <v>0</v>
      </c>
      <c r="AN39" s="280">
        <f>'ごみ処理量内訳'!AB39</f>
        <v>6</v>
      </c>
      <c r="AO39" s="280">
        <f>'ごみ処理量内訳'!AC39</f>
        <v>5</v>
      </c>
      <c r="AP39" s="280">
        <f t="shared" si="10"/>
        <v>11</v>
      </c>
    </row>
    <row r="40" spans="1:42" ht="12" customHeight="1">
      <c r="A40" s="282" t="s">
        <v>179</v>
      </c>
      <c r="B40" s="283" t="s">
        <v>581</v>
      </c>
      <c r="C40" s="282" t="s">
        <v>620</v>
      </c>
      <c r="D40" s="280">
        <v>1872</v>
      </c>
      <c r="E40" s="280">
        <v>1872</v>
      </c>
      <c r="F40" s="280">
        <v>0</v>
      </c>
      <c r="G40" s="280">
        <v>4</v>
      </c>
      <c r="H40" s="280">
        <f>SUM('ごみ搬入量内訳'!E40,+'ごみ搬入量内訳'!AD40)</f>
        <v>585</v>
      </c>
      <c r="I40" s="280">
        <f>'ごみ搬入量内訳'!BC40</f>
        <v>2</v>
      </c>
      <c r="J40" s="280">
        <f>'資源化量内訳'!BL40</f>
        <v>0</v>
      </c>
      <c r="K40" s="280">
        <f t="shared" si="3"/>
        <v>587</v>
      </c>
      <c r="L40" s="280">
        <f t="shared" si="4"/>
        <v>859.091441283222</v>
      </c>
      <c r="M40" s="280">
        <f>(SUM('ごみ搬入量内訳'!BR40,'ごみ処理概要'!J40))/'ごみ処理概要'!D40/365*1000000</f>
        <v>859.091441283222</v>
      </c>
      <c r="N40" s="280">
        <f>'ごみ搬入量内訳'!CM40/'ごみ処理概要'!D40/365*1000000</f>
        <v>0</v>
      </c>
      <c r="O40" s="284">
        <f>'ごみ搬入量内訳'!DH40</f>
        <v>0</v>
      </c>
      <c r="P40" s="284">
        <f>'ごみ処理量内訳'!E40</f>
        <v>428</v>
      </c>
      <c r="Q40" s="284">
        <f>'ごみ処理量内訳'!N40</f>
        <v>0</v>
      </c>
      <c r="R40" s="280">
        <f t="shared" si="5"/>
        <v>159</v>
      </c>
      <c r="S40" s="284">
        <f>'ごみ処理量内訳'!G40</f>
        <v>72</v>
      </c>
      <c r="T40" s="284">
        <f>'ごみ処理量内訳'!L40</f>
        <v>87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0</v>
      </c>
      <c r="AA40" s="280">
        <f t="shared" si="6"/>
        <v>587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27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58</v>
      </c>
      <c r="AJ40" s="280">
        <f t="shared" si="8"/>
        <v>85</v>
      </c>
      <c r="AK40" s="281">
        <f t="shared" si="9"/>
        <v>14.480408858603067</v>
      </c>
      <c r="AL40" s="281">
        <f>(SUM('資源化量内訳'!D40,-'資源化量内訳'!Q40,-'資源化量内訳'!S40,-'資源化量内訳'!U40))/(SUM(AA40,J40))*100</f>
        <v>14.480408858603067</v>
      </c>
      <c r="AM40" s="280">
        <f>'ごみ処理量内訳'!AA40</f>
        <v>0</v>
      </c>
      <c r="AN40" s="280">
        <f>'ごみ処理量内訳'!AB40</f>
        <v>50</v>
      </c>
      <c r="AO40" s="280">
        <f>'ごみ処理量内訳'!AC40</f>
        <v>24</v>
      </c>
      <c r="AP40" s="280">
        <f t="shared" si="10"/>
        <v>74</v>
      </c>
    </row>
    <row r="41" spans="1:42" ht="12" customHeight="1">
      <c r="A41" s="282" t="s">
        <v>179</v>
      </c>
      <c r="B41" s="283" t="s">
        <v>582</v>
      </c>
      <c r="C41" s="282" t="s">
        <v>621</v>
      </c>
      <c r="D41" s="280">
        <v>556</v>
      </c>
      <c r="E41" s="280">
        <v>556</v>
      </c>
      <c r="F41" s="280">
        <v>0</v>
      </c>
      <c r="G41" s="280">
        <v>0</v>
      </c>
      <c r="H41" s="280">
        <f>SUM('ごみ搬入量内訳'!E41,+'ごみ搬入量内訳'!AD41)</f>
        <v>28</v>
      </c>
      <c r="I41" s="280">
        <f>'ごみ搬入量内訳'!BC41</f>
        <v>0</v>
      </c>
      <c r="J41" s="280">
        <f>'資源化量内訳'!BL41</f>
        <v>0</v>
      </c>
      <c r="K41" s="280">
        <f t="shared" si="3"/>
        <v>28</v>
      </c>
      <c r="L41" s="280">
        <f t="shared" si="4"/>
        <v>137.9718143293584</v>
      </c>
      <c r="M41" s="280">
        <f>(SUM('ごみ搬入量内訳'!BR41,'ごみ処理概要'!J41))/'ごみ処理概要'!D41/365*1000000</f>
        <v>137.9718143293584</v>
      </c>
      <c r="N41" s="280">
        <f>'ごみ搬入量内訳'!CM41/'ごみ処理概要'!D41/365*1000000</f>
        <v>0</v>
      </c>
      <c r="O41" s="284">
        <f>'ごみ搬入量内訳'!DH41</f>
        <v>3</v>
      </c>
      <c r="P41" s="284">
        <f>'ごみ処理量内訳'!E41</f>
        <v>0</v>
      </c>
      <c r="Q41" s="284">
        <f>'ごみ処理量内訳'!N41</f>
        <v>0</v>
      </c>
      <c r="R41" s="280">
        <f t="shared" si="5"/>
        <v>28</v>
      </c>
      <c r="S41" s="284">
        <f>'ごみ処理量内訳'!G41</f>
        <v>0</v>
      </c>
      <c r="T41" s="284">
        <f>'ごみ処理量内訳'!L41</f>
        <v>28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0</v>
      </c>
      <c r="AA41" s="280">
        <f t="shared" si="6"/>
        <v>28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0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12</v>
      </c>
      <c r="AJ41" s="280">
        <f t="shared" si="8"/>
        <v>12</v>
      </c>
      <c r="AK41" s="281">
        <f t="shared" si="9"/>
        <v>42.857142857142854</v>
      </c>
      <c r="AL41" s="281">
        <f>(SUM('資源化量内訳'!D41,-'資源化量内訳'!Q41,-'資源化量内訳'!S41,-'資源化量内訳'!U41))/(SUM(AA41,J41))*100</f>
        <v>42.857142857142854</v>
      </c>
      <c r="AM41" s="280">
        <f>'ごみ処理量内訳'!AA41</f>
        <v>0</v>
      </c>
      <c r="AN41" s="280">
        <f>'ごみ処理量内訳'!AB41</f>
        <v>0</v>
      </c>
      <c r="AO41" s="280">
        <f>'ごみ処理量内訳'!AC41</f>
        <v>0</v>
      </c>
      <c r="AP41" s="280">
        <f t="shared" si="10"/>
        <v>0</v>
      </c>
    </row>
    <row r="42" spans="1:42" ht="12" customHeight="1">
      <c r="A42" s="282" t="s">
        <v>179</v>
      </c>
      <c r="B42" s="283" t="s">
        <v>583</v>
      </c>
      <c r="C42" s="282" t="s">
        <v>622</v>
      </c>
      <c r="D42" s="280">
        <v>4183</v>
      </c>
      <c r="E42" s="280">
        <v>4183</v>
      </c>
      <c r="F42" s="280">
        <v>0</v>
      </c>
      <c r="G42" s="280">
        <v>4</v>
      </c>
      <c r="H42" s="280">
        <f>SUM('ごみ搬入量内訳'!E42,+'ごみ搬入量内訳'!AD42)</f>
        <v>987</v>
      </c>
      <c r="I42" s="280">
        <f>'ごみ搬入量内訳'!BC42</f>
        <v>250</v>
      </c>
      <c r="J42" s="280">
        <f>'資源化量内訳'!BL42</f>
        <v>0</v>
      </c>
      <c r="K42" s="280">
        <f t="shared" si="3"/>
        <v>1237</v>
      </c>
      <c r="L42" s="280">
        <f t="shared" si="4"/>
        <v>810.1939029142746</v>
      </c>
      <c r="M42" s="280">
        <f>(SUM('ごみ搬入量内訳'!BR42,'ごみ処理概要'!J42))/'ごみ処理概要'!D42/365*1000000</f>
        <v>607.8091688799086</v>
      </c>
      <c r="N42" s="280">
        <f>'ごみ搬入量内訳'!CM42/'ごみ処理概要'!D42/365*1000000</f>
        <v>202.3847340343661</v>
      </c>
      <c r="O42" s="284">
        <f>'ごみ搬入量内訳'!DH42</f>
        <v>0</v>
      </c>
      <c r="P42" s="284">
        <f>'ごみ処理量内訳'!E42</f>
        <v>1073</v>
      </c>
      <c r="Q42" s="284">
        <f>'ごみ処理量内訳'!N42</f>
        <v>0</v>
      </c>
      <c r="R42" s="280">
        <f t="shared" si="5"/>
        <v>164</v>
      </c>
      <c r="S42" s="284">
        <f>'ごみ処理量内訳'!G42</f>
        <v>0</v>
      </c>
      <c r="T42" s="284">
        <f>'ごみ処理量内訳'!L42</f>
        <v>164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0</v>
      </c>
      <c r="AA42" s="280">
        <f t="shared" si="6"/>
        <v>1237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0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122</v>
      </c>
      <c r="AJ42" s="280">
        <f t="shared" si="8"/>
        <v>122</v>
      </c>
      <c r="AK42" s="281">
        <f t="shared" si="9"/>
        <v>9.862570735650769</v>
      </c>
      <c r="AL42" s="281">
        <f>(SUM('資源化量内訳'!D42,-'資源化量内訳'!Q42,-'資源化量内訳'!S42,-'資源化量内訳'!U42))/(SUM(AA42,J42))*100</f>
        <v>9.862570735650769</v>
      </c>
      <c r="AM42" s="280">
        <f>'ごみ処理量内訳'!AA42</f>
        <v>0</v>
      </c>
      <c r="AN42" s="280">
        <f>'ごみ処理量内訳'!AB42</f>
        <v>175</v>
      </c>
      <c r="AO42" s="280">
        <f>'ごみ処理量内訳'!AC42</f>
        <v>43</v>
      </c>
      <c r="AP42" s="280">
        <f t="shared" si="10"/>
        <v>218</v>
      </c>
    </row>
    <row r="43" spans="1:42" ht="12" customHeight="1">
      <c r="A43" s="282" t="s">
        <v>179</v>
      </c>
      <c r="B43" s="283" t="s">
        <v>584</v>
      </c>
      <c r="C43" s="282" t="s">
        <v>623</v>
      </c>
      <c r="D43" s="280">
        <v>1212</v>
      </c>
      <c r="E43" s="280">
        <v>1212</v>
      </c>
      <c r="F43" s="280">
        <v>0</v>
      </c>
      <c r="G43" s="280">
        <v>10</v>
      </c>
      <c r="H43" s="280">
        <f>SUM('ごみ搬入量内訳'!E43,+'ごみ搬入量内訳'!AD43)</f>
        <v>357</v>
      </c>
      <c r="I43" s="280">
        <f>'ごみ搬入量内訳'!BC43</f>
        <v>28</v>
      </c>
      <c r="J43" s="280">
        <f>'資源化量内訳'!BL43</f>
        <v>0</v>
      </c>
      <c r="K43" s="280">
        <f t="shared" si="3"/>
        <v>385</v>
      </c>
      <c r="L43" s="280">
        <f t="shared" si="4"/>
        <v>870.2925087029251</v>
      </c>
      <c r="M43" s="280">
        <f>(SUM('ごみ搬入量内訳'!BR43,'ごみ処理概要'!J43))/'ごみ処理概要'!D43/365*1000000</f>
        <v>806.9985080699851</v>
      </c>
      <c r="N43" s="280">
        <f>'ごみ搬入量内訳'!CM43/'ごみ処理概要'!D43/365*1000000</f>
        <v>63.29400063294</v>
      </c>
      <c r="O43" s="284">
        <f>'ごみ搬入量内訳'!DH43</f>
        <v>0</v>
      </c>
      <c r="P43" s="284">
        <f>'ごみ処理量内訳'!E43</f>
        <v>252</v>
      </c>
      <c r="Q43" s="284">
        <f>'ごみ処理量内訳'!N43</f>
        <v>4</v>
      </c>
      <c r="R43" s="280">
        <f t="shared" si="5"/>
        <v>59</v>
      </c>
      <c r="S43" s="284">
        <f>'ごみ処理量内訳'!G43</f>
        <v>59</v>
      </c>
      <c r="T43" s="284">
        <f>'ごみ処理量内訳'!L43</f>
        <v>0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71</v>
      </c>
      <c r="AA43" s="280">
        <f t="shared" si="6"/>
        <v>386</v>
      </c>
      <c r="AB43" s="281">
        <f t="shared" si="7"/>
        <v>98.96373056994818</v>
      </c>
      <c r="AC43" s="280">
        <f>'施設資源化量内訳'!X43</f>
        <v>0</v>
      </c>
      <c r="AD43" s="280">
        <f>'施設資源化量内訳'!AR43</f>
        <v>51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0</v>
      </c>
      <c r="AJ43" s="280">
        <f t="shared" si="8"/>
        <v>51</v>
      </c>
      <c r="AK43" s="281">
        <f t="shared" si="9"/>
        <v>31.606217616580313</v>
      </c>
      <c r="AL43" s="281">
        <f>(SUM('資源化量内訳'!D43,-'資源化量内訳'!Q43,-'資源化量内訳'!S43,-'資源化量内訳'!U43))/(SUM(AA43,J43))*100</f>
        <v>31.606217616580313</v>
      </c>
      <c r="AM43" s="280">
        <f>'ごみ処理量内訳'!AA43</f>
        <v>4</v>
      </c>
      <c r="AN43" s="280">
        <f>'ごみ処理量内訳'!AB43</f>
        <v>40</v>
      </c>
      <c r="AO43" s="280">
        <f>'ごみ処理量内訳'!AC43</f>
        <v>0</v>
      </c>
      <c r="AP43" s="280">
        <f t="shared" si="10"/>
        <v>44</v>
      </c>
    </row>
    <row r="44" spans="1:42" ht="12" customHeight="1">
      <c r="A44" s="282" t="s">
        <v>179</v>
      </c>
      <c r="B44" s="283" t="s">
        <v>585</v>
      </c>
      <c r="C44" s="282" t="s">
        <v>624</v>
      </c>
      <c r="D44" s="280">
        <v>719</v>
      </c>
      <c r="E44" s="280">
        <v>719</v>
      </c>
      <c r="F44" s="280">
        <v>0</v>
      </c>
      <c r="G44" s="280">
        <v>1</v>
      </c>
      <c r="H44" s="280">
        <f>SUM('ごみ搬入量内訳'!E44,+'ごみ搬入量内訳'!AD44)</f>
        <v>209</v>
      </c>
      <c r="I44" s="280">
        <f>'ごみ搬入量内訳'!BC44</f>
        <v>4</v>
      </c>
      <c r="J44" s="280">
        <f>'資源化量内訳'!BL44</f>
        <v>0</v>
      </c>
      <c r="K44" s="280">
        <f t="shared" si="3"/>
        <v>213</v>
      </c>
      <c r="L44" s="280">
        <f t="shared" si="4"/>
        <v>811.6295463638616</v>
      </c>
      <c r="M44" s="280">
        <f>(SUM('ごみ搬入量内訳'!BR44,'ごみ処理概要'!J44))/'ごみ処理概要'!D44/365*1000000</f>
        <v>796.3876769485778</v>
      </c>
      <c r="N44" s="280">
        <f>'ごみ搬入量内訳'!CM44/'ごみ処理概要'!D44/365*1000000</f>
        <v>15.241869415283784</v>
      </c>
      <c r="O44" s="284">
        <f>'ごみ搬入量内訳'!DH44</f>
        <v>0</v>
      </c>
      <c r="P44" s="284">
        <f>'ごみ処理量内訳'!E44</f>
        <v>140</v>
      </c>
      <c r="Q44" s="284">
        <f>'ごみ処理量内訳'!N44</f>
        <v>3</v>
      </c>
      <c r="R44" s="280">
        <f t="shared" si="5"/>
        <v>27</v>
      </c>
      <c r="S44" s="284">
        <f>'ごみ処理量内訳'!G44</f>
        <v>27</v>
      </c>
      <c r="T44" s="284">
        <f>'ごみ処理量内訳'!L44</f>
        <v>0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43</v>
      </c>
      <c r="AA44" s="280">
        <f t="shared" si="6"/>
        <v>213</v>
      </c>
      <c r="AB44" s="281">
        <f t="shared" si="7"/>
        <v>98.59154929577466</v>
      </c>
      <c r="AC44" s="280">
        <f>'施設資源化量内訳'!X44</f>
        <v>0</v>
      </c>
      <c r="AD44" s="280">
        <f>'施設資源化量内訳'!AR44</f>
        <v>22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0</v>
      </c>
      <c r="AJ44" s="280">
        <f t="shared" si="8"/>
        <v>22</v>
      </c>
      <c r="AK44" s="281">
        <f t="shared" si="9"/>
        <v>30.51643192488263</v>
      </c>
      <c r="AL44" s="281">
        <f>(SUM('資源化量内訳'!D44,-'資源化量内訳'!Q44,-'資源化量内訳'!S44,-'資源化量内訳'!U44))/(SUM(AA44,J44))*100</f>
        <v>30.51643192488263</v>
      </c>
      <c r="AM44" s="280">
        <f>'ごみ処理量内訳'!AA44</f>
        <v>3</v>
      </c>
      <c r="AN44" s="280">
        <f>'ごみ処理量内訳'!AB44</f>
        <v>28</v>
      </c>
      <c r="AO44" s="280">
        <f>'ごみ処理量内訳'!AC44</f>
        <v>0</v>
      </c>
      <c r="AP44" s="280">
        <f t="shared" si="10"/>
        <v>31</v>
      </c>
    </row>
    <row r="45" spans="1:42" ht="12" customHeight="1">
      <c r="A45" s="282" t="s">
        <v>179</v>
      </c>
      <c r="B45" s="283" t="s">
        <v>586</v>
      </c>
      <c r="C45" s="282" t="s">
        <v>625</v>
      </c>
      <c r="D45" s="280">
        <v>1993</v>
      </c>
      <c r="E45" s="280">
        <v>1993</v>
      </c>
      <c r="F45" s="280">
        <v>0</v>
      </c>
      <c r="G45" s="280">
        <v>5</v>
      </c>
      <c r="H45" s="280">
        <f>SUM('ごみ搬入量内訳'!E45,+'ごみ搬入量内訳'!AD45)</f>
        <v>479</v>
      </c>
      <c r="I45" s="280">
        <f>'ごみ搬入量内訳'!BC45</f>
        <v>46</v>
      </c>
      <c r="J45" s="280">
        <f>'資源化量内訳'!BL45</f>
        <v>0</v>
      </c>
      <c r="K45" s="280">
        <f t="shared" si="3"/>
        <v>525</v>
      </c>
      <c r="L45" s="280">
        <f t="shared" si="4"/>
        <v>721.7040463540199</v>
      </c>
      <c r="M45" s="280">
        <f>(SUM('ごみ搬入量内訳'!BR45,'ごみ処理概要'!J45))/'ごみ処理概要'!D45/365*1000000</f>
        <v>721.7040463540199</v>
      </c>
      <c r="N45" s="280">
        <f>'ごみ搬入量内訳'!CM45/'ごみ処理概要'!D45/365*1000000</f>
        <v>0</v>
      </c>
      <c r="O45" s="284">
        <f>'ごみ搬入量内訳'!DH45</f>
        <v>0</v>
      </c>
      <c r="P45" s="284">
        <f>'ごみ処理量内訳'!E45</f>
        <v>345</v>
      </c>
      <c r="Q45" s="284">
        <f>'ごみ処理量内訳'!N45</f>
        <v>0</v>
      </c>
      <c r="R45" s="280">
        <f t="shared" si="5"/>
        <v>124</v>
      </c>
      <c r="S45" s="284">
        <f>'ごみ処理量内訳'!G45</f>
        <v>38</v>
      </c>
      <c r="T45" s="284">
        <f>'ごみ処理量内訳'!L45</f>
        <v>23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63</v>
      </c>
      <c r="Z45" s="280">
        <f>'資源化量内訳'!X45</f>
        <v>56</v>
      </c>
      <c r="AA45" s="280">
        <f t="shared" si="6"/>
        <v>525</v>
      </c>
      <c r="AB45" s="281">
        <f t="shared" si="7"/>
        <v>100</v>
      </c>
      <c r="AC45" s="280">
        <f>'施設資源化量内訳'!X45</f>
        <v>0</v>
      </c>
      <c r="AD45" s="280">
        <f>'施設資源化量内訳'!AR45</f>
        <v>15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18</v>
      </c>
      <c r="AJ45" s="280">
        <f t="shared" si="8"/>
        <v>33</v>
      </c>
      <c r="AK45" s="281">
        <f t="shared" si="9"/>
        <v>16.952380952380953</v>
      </c>
      <c r="AL45" s="281">
        <f>(SUM('資源化量内訳'!D45,-'資源化量内訳'!Q45,-'資源化量内訳'!S45,-'資源化量内訳'!U45))/(SUM(AA45,J45))*100</f>
        <v>16.952380952380953</v>
      </c>
      <c r="AM45" s="280">
        <f>'ごみ処理量内訳'!AA45</f>
        <v>0</v>
      </c>
      <c r="AN45" s="280">
        <f>'ごみ処理量内訳'!AB45</f>
        <v>51</v>
      </c>
      <c r="AO45" s="280">
        <f>'ごみ処理量内訳'!AC45</f>
        <v>55</v>
      </c>
      <c r="AP45" s="280">
        <f t="shared" si="10"/>
        <v>106</v>
      </c>
    </row>
    <row r="46" spans="1:42" ht="12" customHeight="1">
      <c r="A46" s="282" t="s">
        <v>179</v>
      </c>
      <c r="B46" s="283" t="s">
        <v>587</v>
      </c>
      <c r="C46" s="282" t="s">
        <v>626</v>
      </c>
      <c r="D46" s="280">
        <v>2608</v>
      </c>
      <c r="E46" s="280">
        <v>2608</v>
      </c>
      <c r="F46" s="280">
        <v>0</v>
      </c>
      <c r="G46" s="280">
        <v>11</v>
      </c>
      <c r="H46" s="280">
        <f>SUM('ごみ搬入量内訳'!E46,+'ごみ搬入量内訳'!AD46)</f>
        <v>571</v>
      </c>
      <c r="I46" s="280">
        <f>'ごみ搬入量内訳'!BC46</f>
        <v>42</v>
      </c>
      <c r="J46" s="280">
        <f>'資源化量内訳'!BL46</f>
        <v>0</v>
      </c>
      <c r="K46" s="280">
        <f t="shared" si="3"/>
        <v>613</v>
      </c>
      <c r="L46" s="280">
        <f t="shared" si="4"/>
        <v>643.9616774518868</v>
      </c>
      <c r="M46" s="280">
        <f>(SUM('ごみ搬入量内訳'!BR46,'ごみ処理概要'!J46))/'ごみ処理概要'!D46/365*1000000</f>
        <v>643.9616774518868</v>
      </c>
      <c r="N46" s="280">
        <f>'ごみ搬入量内訳'!CM46/'ごみ処理概要'!D46/365*1000000</f>
        <v>0</v>
      </c>
      <c r="O46" s="284">
        <f>'ごみ搬入量内訳'!DH46</f>
        <v>0</v>
      </c>
      <c r="P46" s="284">
        <f>'ごみ処理量内訳'!E46</f>
        <v>416</v>
      </c>
      <c r="Q46" s="284">
        <f>'ごみ処理量内訳'!N46</f>
        <v>30</v>
      </c>
      <c r="R46" s="280">
        <f t="shared" si="5"/>
        <v>129</v>
      </c>
      <c r="S46" s="284">
        <f>'ごみ処理量内訳'!G46</f>
        <v>38</v>
      </c>
      <c r="T46" s="284">
        <f>'ごみ処理量内訳'!L46</f>
        <v>72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19</v>
      </c>
      <c r="Z46" s="280">
        <f>'資源化量内訳'!X46</f>
        <v>56</v>
      </c>
      <c r="AA46" s="280">
        <f t="shared" si="6"/>
        <v>631</v>
      </c>
      <c r="AB46" s="281">
        <f t="shared" si="7"/>
        <v>95.24564183835183</v>
      </c>
      <c r="AC46" s="280">
        <f>'施設資源化量内訳'!X46</f>
        <v>0</v>
      </c>
      <c r="AD46" s="280">
        <f>'施設資源化量内訳'!AR46</f>
        <v>18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69</v>
      </c>
      <c r="AJ46" s="280">
        <f t="shared" si="8"/>
        <v>87</v>
      </c>
      <c r="AK46" s="281">
        <f t="shared" si="9"/>
        <v>22.66244057052298</v>
      </c>
      <c r="AL46" s="281">
        <f>(SUM('資源化量内訳'!D46,-'資源化量内訳'!Q46,-'資源化量内訳'!S46,-'資源化量内訳'!U46))/(SUM(AA46,J46))*100</f>
        <v>22.66244057052298</v>
      </c>
      <c r="AM46" s="280">
        <f>'ごみ処理量内訳'!AA46</f>
        <v>30</v>
      </c>
      <c r="AN46" s="280">
        <f>'ごみ処理量内訳'!AB46</f>
        <v>56</v>
      </c>
      <c r="AO46" s="280">
        <f>'ごみ処理量内訳'!AC46</f>
        <v>14</v>
      </c>
      <c r="AP46" s="280">
        <f t="shared" si="10"/>
        <v>100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629</v>
      </c>
      <c r="B7" s="278" t="s">
        <v>630</v>
      </c>
      <c r="C7" s="279" t="s">
        <v>631</v>
      </c>
      <c r="D7" s="284">
        <f aca="true" t="shared" si="0" ref="D7:AI7">SUM(D8:D46)</f>
        <v>476326</v>
      </c>
      <c r="E7" s="284">
        <f t="shared" si="0"/>
        <v>303914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242666</v>
      </c>
      <c r="K7" s="284">
        <f t="shared" si="0"/>
        <v>170139</v>
      </c>
      <c r="L7" s="284">
        <f t="shared" si="0"/>
        <v>72527</v>
      </c>
      <c r="M7" s="284">
        <f t="shared" si="0"/>
        <v>0</v>
      </c>
      <c r="N7" s="284">
        <f t="shared" si="0"/>
        <v>14765</v>
      </c>
      <c r="O7" s="284">
        <f t="shared" si="0"/>
        <v>7659</v>
      </c>
      <c r="P7" s="284">
        <f t="shared" si="0"/>
        <v>7106</v>
      </c>
      <c r="Q7" s="284">
        <f t="shared" si="0"/>
        <v>0</v>
      </c>
      <c r="R7" s="284">
        <f t="shared" si="0"/>
        <v>32082</v>
      </c>
      <c r="S7" s="284">
        <f t="shared" si="0"/>
        <v>18680</v>
      </c>
      <c r="T7" s="284">
        <f t="shared" si="0"/>
        <v>13402</v>
      </c>
      <c r="U7" s="284">
        <f t="shared" si="0"/>
        <v>0</v>
      </c>
      <c r="V7" s="284">
        <f t="shared" si="0"/>
        <v>2916</v>
      </c>
      <c r="W7" s="284">
        <f t="shared" si="0"/>
        <v>2640</v>
      </c>
      <c r="X7" s="284">
        <f t="shared" si="0"/>
        <v>276</v>
      </c>
      <c r="Y7" s="284">
        <f t="shared" si="0"/>
        <v>0</v>
      </c>
      <c r="Z7" s="284">
        <f t="shared" si="0"/>
        <v>11485</v>
      </c>
      <c r="AA7" s="284">
        <f t="shared" si="0"/>
        <v>6466</v>
      </c>
      <c r="AB7" s="284">
        <f t="shared" si="0"/>
        <v>5019</v>
      </c>
      <c r="AC7" s="284">
        <f t="shared" si="0"/>
        <v>0</v>
      </c>
      <c r="AD7" s="284">
        <f t="shared" si="0"/>
        <v>110713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107510</v>
      </c>
      <c r="AJ7" s="284">
        <f aca="true" t="shared" si="1" ref="AJ7:BO7">SUM(AJ8:AJ46)</f>
        <v>0</v>
      </c>
      <c r="AK7" s="284">
        <f t="shared" si="1"/>
        <v>492</v>
      </c>
      <c r="AL7" s="284">
        <f t="shared" si="1"/>
        <v>107018</v>
      </c>
      <c r="AM7" s="284">
        <f t="shared" si="1"/>
        <v>1716</v>
      </c>
      <c r="AN7" s="284">
        <f t="shared" si="1"/>
        <v>0</v>
      </c>
      <c r="AO7" s="284">
        <f t="shared" si="1"/>
        <v>27</v>
      </c>
      <c r="AP7" s="284">
        <f t="shared" si="1"/>
        <v>1689</v>
      </c>
      <c r="AQ7" s="284">
        <f t="shared" si="1"/>
        <v>1147</v>
      </c>
      <c r="AR7" s="284">
        <f t="shared" si="1"/>
        <v>0</v>
      </c>
      <c r="AS7" s="284">
        <f t="shared" si="1"/>
        <v>1102</v>
      </c>
      <c r="AT7" s="284">
        <f t="shared" si="1"/>
        <v>45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340</v>
      </c>
      <c r="AZ7" s="284">
        <f t="shared" si="1"/>
        <v>0</v>
      </c>
      <c r="BA7" s="284">
        <f t="shared" si="1"/>
        <v>0</v>
      </c>
      <c r="BB7" s="284">
        <f t="shared" si="1"/>
        <v>340</v>
      </c>
      <c r="BC7" s="284">
        <f t="shared" si="1"/>
        <v>61699</v>
      </c>
      <c r="BD7" s="284">
        <f t="shared" si="1"/>
        <v>26799</v>
      </c>
      <c r="BE7" s="284">
        <f t="shared" si="1"/>
        <v>0</v>
      </c>
      <c r="BF7" s="284">
        <f t="shared" si="1"/>
        <v>18501</v>
      </c>
      <c r="BG7" s="284">
        <f t="shared" si="1"/>
        <v>4535</v>
      </c>
      <c r="BH7" s="284">
        <f t="shared" si="1"/>
        <v>2144</v>
      </c>
      <c r="BI7" s="284">
        <f t="shared" si="1"/>
        <v>83</v>
      </c>
      <c r="BJ7" s="284">
        <f t="shared" si="1"/>
        <v>1536</v>
      </c>
      <c r="BK7" s="284">
        <f t="shared" si="1"/>
        <v>34900</v>
      </c>
      <c r="BL7" s="284">
        <f t="shared" si="1"/>
        <v>0</v>
      </c>
      <c r="BM7" s="284">
        <f t="shared" si="1"/>
        <v>31614</v>
      </c>
      <c r="BN7" s="284">
        <f t="shared" si="1"/>
        <v>1879</v>
      </c>
      <c r="BO7" s="284">
        <f t="shared" si="1"/>
        <v>154</v>
      </c>
      <c r="BP7" s="284">
        <f aca="true" t="shared" si="2" ref="BP7:CU7">SUM(BP8:BP46)</f>
        <v>810</v>
      </c>
      <c r="BQ7" s="284">
        <f t="shared" si="2"/>
        <v>443</v>
      </c>
      <c r="BR7" s="284">
        <f t="shared" si="2"/>
        <v>330713</v>
      </c>
      <c r="BS7" s="284">
        <f t="shared" si="2"/>
        <v>0</v>
      </c>
      <c r="BT7" s="284">
        <f t="shared" si="2"/>
        <v>261167</v>
      </c>
      <c r="BU7" s="284">
        <f t="shared" si="2"/>
        <v>19300</v>
      </c>
      <c r="BV7" s="284">
        <f t="shared" si="2"/>
        <v>34226</v>
      </c>
      <c r="BW7" s="284">
        <f t="shared" si="2"/>
        <v>2999</v>
      </c>
      <c r="BX7" s="284">
        <f t="shared" si="2"/>
        <v>13021</v>
      </c>
      <c r="BY7" s="284">
        <f t="shared" si="2"/>
        <v>303914</v>
      </c>
      <c r="BZ7" s="284">
        <f t="shared" si="2"/>
        <v>0</v>
      </c>
      <c r="CA7" s="284">
        <f t="shared" si="2"/>
        <v>242666</v>
      </c>
      <c r="CB7" s="284">
        <f t="shared" si="2"/>
        <v>14765</v>
      </c>
      <c r="CC7" s="284">
        <f t="shared" si="2"/>
        <v>32082</v>
      </c>
      <c r="CD7" s="284">
        <f t="shared" si="2"/>
        <v>2916</v>
      </c>
      <c r="CE7" s="284">
        <f t="shared" si="2"/>
        <v>11485</v>
      </c>
      <c r="CF7" s="284">
        <f t="shared" si="2"/>
        <v>26799</v>
      </c>
      <c r="CG7" s="284">
        <f t="shared" si="2"/>
        <v>0</v>
      </c>
      <c r="CH7" s="284">
        <f t="shared" si="2"/>
        <v>18501</v>
      </c>
      <c r="CI7" s="284">
        <f t="shared" si="2"/>
        <v>4535</v>
      </c>
      <c r="CJ7" s="284">
        <f t="shared" si="2"/>
        <v>2144</v>
      </c>
      <c r="CK7" s="284">
        <f t="shared" si="2"/>
        <v>83</v>
      </c>
      <c r="CL7" s="284">
        <f t="shared" si="2"/>
        <v>1536</v>
      </c>
      <c r="CM7" s="284">
        <f t="shared" si="2"/>
        <v>145613</v>
      </c>
      <c r="CN7" s="284">
        <f t="shared" si="2"/>
        <v>0</v>
      </c>
      <c r="CO7" s="284">
        <f t="shared" si="2"/>
        <v>139124</v>
      </c>
      <c r="CP7" s="284">
        <f t="shared" si="2"/>
        <v>3595</v>
      </c>
      <c r="CQ7" s="284">
        <f t="shared" si="2"/>
        <v>1301</v>
      </c>
      <c r="CR7" s="284">
        <f t="shared" si="2"/>
        <v>810</v>
      </c>
      <c r="CS7" s="284">
        <f t="shared" si="2"/>
        <v>783</v>
      </c>
      <c r="CT7" s="284">
        <f t="shared" si="2"/>
        <v>110713</v>
      </c>
      <c r="CU7" s="284">
        <f t="shared" si="2"/>
        <v>0</v>
      </c>
      <c r="CV7" s="284">
        <f aca="true" t="shared" si="3" ref="CV7:DM7">SUM(CV8:CV46)</f>
        <v>107510</v>
      </c>
      <c r="CW7" s="284">
        <f t="shared" si="3"/>
        <v>1716</v>
      </c>
      <c r="CX7" s="284">
        <f t="shared" si="3"/>
        <v>1147</v>
      </c>
      <c r="CY7" s="284">
        <f t="shared" si="3"/>
        <v>0</v>
      </c>
      <c r="CZ7" s="284">
        <f t="shared" si="3"/>
        <v>340</v>
      </c>
      <c r="DA7" s="284">
        <f t="shared" si="3"/>
        <v>34900</v>
      </c>
      <c r="DB7" s="284">
        <f t="shared" si="3"/>
        <v>0</v>
      </c>
      <c r="DC7" s="284">
        <f t="shared" si="3"/>
        <v>31614</v>
      </c>
      <c r="DD7" s="284">
        <f t="shared" si="3"/>
        <v>1879</v>
      </c>
      <c r="DE7" s="284">
        <f t="shared" si="3"/>
        <v>154</v>
      </c>
      <c r="DF7" s="284">
        <f t="shared" si="3"/>
        <v>810</v>
      </c>
      <c r="DG7" s="284">
        <f t="shared" si="3"/>
        <v>443</v>
      </c>
      <c r="DH7" s="284">
        <f t="shared" si="3"/>
        <v>70</v>
      </c>
      <c r="DI7" s="284">
        <f t="shared" si="3"/>
        <v>44</v>
      </c>
      <c r="DJ7" s="284">
        <f t="shared" si="3"/>
        <v>16</v>
      </c>
      <c r="DK7" s="284">
        <f t="shared" si="3"/>
        <v>4</v>
      </c>
      <c r="DL7" s="284">
        <f t="shared" si="3"/>
        <v>0</v>
      </c>
      <c r="DM7" s="284">
        <f t="shared" si="3"/>
        <v>24</v>
      </c>
    </row>
    <row r="8" spans="1:117" ht="12" customHeight="1">
      <c r="A8" s="282" t="s">
        <v>179</v>
      </c>
      <c r="B8" s="283" t="s">
        <v>549</v>
      </c>
      <c r="C8" s="282" t="s">
        <v>588</v>
      </c>
      <c r="D8" s="284">
        <f>SUM(E8,AD8,BC8)</f>
        <v>118122</v>
      </c>
      <c r="E8" s="280">
        <f>SUM(F8,J8,N8,R8,V8,Z8)</f>
        <v>62652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49138</v>
      </c>
      <c r="K8" s="280">
        <v>44572</v>
      </c>
      <c r="L8" s="280">
        <v>4566</v>
      </c>
      <c r="M8" s="280">
        <v>0</v>
      </c>
      <c r="N8" s="280">
        <f>SUM(O8:Q8)</f>
        <v>2535</v>
      </c>
      <c r="O8" s="280">
        <v>2230</v>
      </c>
      <c r="P8" s="280">
        <v>305</v>
      </c>
      <c r="Q8" s="280">
        <v>0</v>
      </c>
      <c r="R8" s="280">
        <f>SUM(S8:U8)</f>
        <v>5741</v>
      </c>
      <c r="S8" s="280">
        <v>5100</v>
      </c>
      <c r="T8" s="280">
        <v>641</v>
      </c>
      <c r="U8" s="280">
        <v>0</v>
      </c>
      <c r="V8" s="280">
        <f>SUM(W8:Y8)</f>
        <v>2049</v>
      </c>
      <c r="W8" s="280">
        <v>2049</v>
      </c>
      <c r="X8" s="280">
        <v>0</v>
      </c>
      <c r="Y8" s="280">
        <v>0</v>
      </c>
      <c r="Z8" s="280">
        <f>SUM(AA8:AC8)</f>
        <v>3189</v>
      </c>
      <c r="AA8" s="280">
        <v>2855</v>
      </c>
      <c r="AB8" s="280">
        <v>334</v>
      </c>
      <c r="AC8" s="280">
        <v>0</v>
      </c>
      <c r="AD8" s="280">
        <f>SUM(AE8,AI8,AM8,AQ8,AU8,AY8)</f>
        <v>39600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38155</v>
      </c>
      <c r="AJ8" s="280">
        <v>0</v>
      </c>
      <c r="AK8" s="280">
        <v>278</v>
      </c>
      <c r="AL8" s="280">
        <v>37877</v>
      </c>
      <c r="AM8" s="280">
        <f>SUM(AN8:AP8)</f>
        <v>1445</v>
      </c>
      <c r="AN8" s="280">
        <v>0</v>
      </c>
      <c r="AO8" s="280">
        <v>18</v>
      </c>
      <c r="AP8" s="280">
        <v>1427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15870</v>
      </c>
      <c r="BD8" s="284">
        <f>SUM(BE8:BJ8)</f>
        <v>9811</v>
      </c>
      <c r="BE8" s="280">
        <v>0</v>
      </c>
      <c r="BF8" s="280">
        <v>5209</v>
      </c>
      <c r="BG8" s="280">
        <v>3260</v>
      </c>
      <c r="BH8" s="280">
        <v>1342</v>
      </c>
      <c r="BI8" s="280">
        <v>0</v>
      </c>
      <c r="BJ8" s="280">
        <v>0</v>
      </c>
      <c r="BK8" s="284">
        <f>SUM(BL8:BQ8)</f>
        <v>6059</v>
      </c>
      <c r="BL8" s="280">
        <v>0</v>
      </c>
      <c r="BM8" s="280">
        <v>4891</v>
      </c>
      <c r="BN8" s="280">
        <v>1022</v>
      </c>
      <c r="BO8" s="280">
        <v>88</v>
      </c>
      <c r="BP8" s="280">
        <v>58</v>
      </c>
      <c r="BQ8" s="280">
        <v>0</v>
      </c>
      <c r="BR8" s="280">
        <f aca="true" t="shared" si="4" ref="BR8:BX8">SUM(BY8,CF8)</f>
        <v>72463</v>
      </c>
      <c r="BS8" s="280">
        <f t="shared" si="4"/>
        <v>0</v>
      </c>
      <c r="BT8" s="280">
        <f t="shared" si="4"/>
        <v>54347</v>
      </c>
      <c r="BU8" s="280">
        <f t="shared" si="4"/>
        <v>5795</v>
      </c>
      <c r="BV8" s="280">
        <f t="shared" si="4"/>
        <v>7083</v>
      </c>
      <c r="BW8" s="280">
        <f t="shared" si="4"/>
        <v>2049</v>
      </c>
      <c r="BX8" s="280">
        <f t="shared" si="4"/>
        <v>3189</v>
      </c>
      <c r="BY8" s="284">
        <f>SUM(BZ8:CE8)</f>
        <v>62652</v>
      </c>
      <c r="BZ8" s="280">
        <f>F8</f>
        <v>0</v>
      </c>
      <c r="CA8" s="280">
        <f>J8</f>
        <v>49138</v>
      </c>
      <c r="CB8" s="280">
        <f>N8</f>
        <v>2535</v>
      </c>
      <c r="CC8" s="280">
        <f>R8</f>
        <v>5741</v>
      </c>
      <c r="CD8" s="280">
        <f>V8</f>
        <v>2049</v>
      </c>
      <c r="CE8" s="280">
        <f>Z8</f>
        <v>3189</v>
      </c>
      <c r="CF8" s="284">
        <f>SUM(CG8:CL8)</f>
        <v>9811</v>
      </c>
      <c r="CG8" s="280">
        <f aca="true" t="shared" si="5" ref="CG8:CL8">BE8</f>
        <v>0</v>
      </c>
      <c r="CH8" s="280">
        <f t="shared" si="5"/>
        <v>5209</v>
      </c>
      <c r="CI8" s="280">
        <f t="shared" si="5"/>
        <v>3260</v>
      </c>
      <c r="CJ8" s="280">
        <f t="shared" si="5"/>
        <v>1342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45659</v>
      </c>
      <c r="CN8" s="280">
        <f t="shared" si="6"/>
        <v>0</v>
      </c>
      <c r="CO8" s="280">
        <f t="shared" si="6"/>
        <v>43046</v>
      </c>
      <c r="CP8" s="280">
        <f t="shared" si="6"/>
        <v>2467</v>
      </c>
      <c r="CQ8" s="280">
        <f t="shared" si="6"/>
        <v>88</v>
      </c>
      <c r="CR8" s="280">
        <f t="shared" si="6"/>
        <v>58</v>
      </c>
      <c r="CS8" s="280">
        <f t="shared" si="6"/>
        <v>0</v>
      </c>
      <c r="CT8" s="284">
        <f>SUM(CU8:CZ8)</f>
        <v>39600</v>
      </c>
      <c r="CU8" s="280">
        <f>AE8</f>
        <v>0</v>
      </c>
      <c r="CV8" s="280">
        <f>AI8</f>
        <v>38155</v>
      </c>
      <c r="CW8" s="280">
        <f>AM8</f>
        <v>1445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6059</v>
      </c>
      <c r="DB8" s="280">
        <f aca="true" t="shared" si="7" ref="DB8:DG8">BL8</f>
        <v>0</v>
      </c>
      <c r="DC8" s="280">
        <f t="shared" si="7"/>
        <v>4891</v>
      </c>
      <c r="DD8" s="280">
        <f t="shared" si="7"/>
        <v>1022</v>
      </c>
      <c r="DE8" s="280">
        <f t="shared" si="7"/>
        <v>88</v>
      </c>
      <c r="DF8" s="280">
        <f t="shared" si="7"/>
        <v>58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179</v>
      </c>
      <c r="B9" s="283" t="s">
        <v>550</v>
      </c>
      <c r="C9" s="282" t="s">
        <v>589</v>
      </c>
      <c r="D9" s="284">
        <f aca="true" t="shared" si="8" ref="D9:D46">SUM(E9,AD9,BC9)</f>
        <v>25387</v>
      </c>
      <c r="E9" s="280">
        <f aca="true" t="shared" si="9" ref="E9:E46">SUM(F9,J9,N9,R9,V9,Z9)</f>
        <v>15563</v>
      </c>
      <c r="F9" s="280">
        <f aca="true" t="shared" si="10" ref="F9:F46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6">SUM(K9:M9)</f>
        <v>13034</v>
      </c>
      <c r="K9" s="280">
        <v>13034</v>
      </c>
      <c r="L9" s="280">
        <v>0</v>
      </c>
      <c r="M9" s="280">
        <v>0</v>
      </c>
      <c r="N9" s="280">
        <f aca="true" t="shared" si="12" ref="N9:N46">SUM(O9:Q9)</f>
        <v>64</v>
      </c>
      <c r="O9" s="280">
        <v>64</v>
      </c>
      <c r="P9" s="280">
        <v>0</v>
      </c>
      <c r="Q9" s="280">
        <v>0</v>
      </c>
      <c r="R9" s="280">
        <f aca="true" t="shared" si="13" ref="R9:R46">SUM(S9:U9)</f>
        <v>2321</v>
      </c>
      <c r="S9" s="280">
        <v>2321</v>
      </c>
      <c r="T9" s="280">
        <v>0</v>
      </c>
      <c r="U9" s="280">
        <v>0</v>
      </c>
      <c r="V9" s="280">
        <f aca="true" t="shared" si="14" ref="V9:V46">SUM(W9:Y9)</f>
        <v>0</v>
      </c>
      <c r="W9" s="280">
        <v>0</v>
      </c>
      <c r="X9" s="280">
        <v>0</v>
      </c>
      <c r="Y9" s="280">
        <v>0</v>
      </c>
      <c r="Z9" s="280">
        <f aca="true" t="shared" si="15" ref="Z9:Z46">SUM(AA9:AC9)</f>
        <v>144</v>
      </c>
      <c r="AA9" s="280">
        <v>144</v>
      </c>
      <c r="AB9" s="280">
        <v>0</v>
      </c>
      <c r="AC9" s="280">
        <v>0</v>
      </c>
      <c r="AD9" s="280">
        <f aca="true" t="shared" si="16" ref="AD9:AD46">SUM(AE9,AI9,AM9,AQ9,AU9,AY9)</f>
        <v>7866</v>
      </c>
      <c r="AE9" s="280">
        <f aca="true" t="shared" si="17" ref="AE9:AE46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6">SUM(AJ9:AL9)</f>
        <v>7700</v>
      </c>
      <c r="AJ9" s="280">
        <v>0</v>
      </c>
      <c r="AK9" s="280">
        <v>0</v>
      </c>
      <c r="AL9" s="280">
        <v>7700</v>
      </c>
      <c r="AM9" s="280">
        <f aca="true" t="shared" si="19" ref="AM9:AM46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46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46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6">SUM(AZ9:BB9)</f>
        <v>166</v>
      </c>
      <c r="AZ9" s="280">
        <v>0</v>
      </c>
      <c r="BA9" s="280">
        <v>0</v>
      </c>
      <c r="BB9" s="280">
        <v>166</v>
      </c>
      <c r="BC9" s="284">
        <f aca="true" t="shared" si="23" ref="BC9:BC46">SUM(BD9,BK9)</f>
        <v>1958</v>
      </c>
      <c r="BD9" s="284">
        <f aca="true" t="shared" si="24" ref="BD9:BD46">SUM(BE9:BJ9)</f>
        <v>867</v>
      </c>
      <c r="BE9" s="280">
        <v>0</v>
      </c>
      <c r="BF9" s="280">
        <v>459</v>
      </c>
      <c r="BG9" s="280">
        <v>0</v>
      </c>
      <c r="BH9" s="280">
        <v>0</v>
      </c>
      <c r="BI9" s="280">
        <v>0</v>
      </c>
      <c r="BJ9" s="280">
        <v>408</v>
      </c>
      <c r="BK9" s="284">
        <f aca="true" t="shared" si="25" ref="BK9:BK46">SUM(BL9:BQ9)</f>
        <v>1091</v>
      </c>
      <c r="BL9" s="280">
        <v>0</v>
      </c>
      <c r="BM9" s="280">
        <v>963</v>
      </c>
      <c r="BN9" s="280">
        <v>0</v>
      </c>
      <c r="BO9" s="280">
        <v>0</v>
      </c>
      <c r="BP9" s="280">
        <v>0</v>
      </c>
      <c r="BQ9" s="280">
        <v>128</v>
      </c>
      <c r="BR9" s="280">
        <f aca="true" t="shared" si="26" ref="BR9:BR46">SUM(BY9,CF9)</f>
        <v>16430</v>
      </c>
      <c r="BS9" s="280">
        <f aca="true" t="shared" si="27" ref="BS9:BS46">SUM(BZ9,CG9)</f>
        <v>0</v>
      </c>
      <c r="BT9" s="280">
        <f aca="true" t="shared" si="28" ref="BT9:BT46">SUM(CA9,CH9)</f>
        <v>13493</v>
      </c>
      <c r="BU9" s="280">
        <f aca="true" t="shared" si="29" ref="BU9:BU46">SUM(CB9,CI9)</f>
        <v>64</v>
      </c>
      <c r="BV9" s="280">
        <f aca="true" t="shared" si="30" ref="BV9:BV46">SUM(CC9,CJ9)</f>
        <v>2321</v>
      </c>
      <c r="BW9" s="280">
        <f aca="true" t="shared" si="31" ref="BW9:BW46">SUM(CD9,CK9)</f>
        <v>0</v>
      </c>
      <c r="BX9" s="280">
        <f aca="true" t="shared" si="32" ref="BX9:BX46">SUM(CE9,CL9)</f>
        <v>552</v>
      </c>
      <c r="BY9" s="284">
        <f aca="true" t="shared" si="33" ref="BY9:BY46">SUM(BZ9:CE9)</f>
        <v>15563</v>
      </c>
      <c r="BZ9" s="280">
        <f aca="true" t="shared" si="34" ref="BZ9:BZ46">F9</f>
        <v>0</v>
      </c>
      <c r="CA9" s="280">
        <f aca="true" t="shared" si="35" ref="CA9:CA46">J9</f>
        <v>13034</v>
      </c>
      <c r="CB9" s="280">
        <f aca="true" t="shared" si="36" ref="CB9:CB46">N9</f>
        <v>64</v>
      </c>
      <c r="CC9" s="280">
        <f aca="true" t="shared" si="37" ref="CC9:CC46">R9</f>
        <v>2321</v>
      </c>
      <c r="CD9" s="280">
        <f aca="true" t="shared" si="38" ref="CD9:CD46">V9</f>
        <v>0</v>
      </c>
      <c r="CE9" s="280">
        <f aca="true" t="shared" si="39" ref="CE9:CE46">Z9</f>
        <v>144</v>
      </c>
      <c r="CF9" s="284">
        <f aca="true" t="shared" si="40" ref="CF9:CF46">SUM(CG9:CL9)</f>
        <v>867</v>
      </c>
      <c r="CG9" s="280">
        <f aca="true" t="shared" si="41" ref="CG9:CG46">BE9</f>
        <v>0</v>
      </c>
      <c r="CH9" s="280">
        <f aca="true" t="shared" si="42" ref="CH9:CH46">BF9</f>
        <v>459</v>
      </c>
      <c r="CI9" s="280">
        <f aca="true" t="shared" si="43" ref="CI9:CI46">BG9</f>
        <v>0</v>
      </c>
      <c r="CJ9" s="280">
        <f aca="true" t="shared" si="44" ref="CJ9:CJ46">BH9</f>
        <v>0</v>
      </c>
      <c r="CK9" s="280">
        <f aca="true" t="shared" si="45" ref="CK9:CK46">BI9</f>
        <v>0</v>
      </c>
      <c r="CL9" s="280">
        <f aca="true" t="shared" si="46" ref="CL9:CL46">BJ9</f>
        <v>408</v>
      </c>
      <c r="CM9" s="280">
        <f aca="true" t="shared" si="47" ref="CM9:CM46">SUM(CT9,DA9)</f>
        <v>8957</v>
      </c>
      <c r="CN9" s="280">
        <f aca="true" t="shared" si="48" ref="CN9:CN46">SUM(CU9,DB9)</f>
        <v>0</v>
      </c>
      <c r="CO9" s="280">
        <f aca="true" t="shared" si="49" ref="CO9:CO46">SUM(CV9,DC9)</f>
        <v>8663</v>
      </c>
      <c r="CP9" s="280">
        <f aca="true" t="shared" si="50" ref="CP9:CP46">SUM(CW9,DD9)</f>
        <v>0</v>
      </c>
      <c r="CQ9" s="280">
        <f aca="true" t="shared" si="51" ref="CQ9:CQ46">SUM(CX9,DE9)</f>
        <v>0</v>
      </c>
      <c r="CR9" s="280">
        <f aca="true" t="shared" si="52" ref="CR9:CR46">SUM(CY9,DF9)</f>
        <v>0</v>
      </c>
      <c r="CS9" s="280">
        <f aca="true" t="shared" si="53" ref="CS9:CS46">SUM(CZ9,DG9)</f>
        <v>294</v>
      </c>
      <c r="CT9" s="284">
        <f aca="true" t="shared" si="54" ref="CT9:CT46">SUM(CU9:CZ9)</f>
        <v>7866</v>
      </c>
      <c r="CU9" s="280">
        <f aca="true" t="shared" si="55" ref="CU9:CU46">AE9</f>
        <v>0</v>
      </c>
      <c r="CV9" s="280">
        <f aca="true" t="shared" si="56" ref="CV9:CV46">AI9</f>
        <v>7700</v>
      </c>
      <c r="CW9" s="280">
        <f aca="true" t="shared" si="57" ref="CW9:CW46">AM9</f>
        <v>0</v>
      </c>
      <c r="CX9" s="280">
        <f aca="true" t="shared" si="58" ref="CX9:CX46">AQ9</f>
        <v>0</v>
      </c>
      <c r="CY9" s="280">
        <f aca="true" t="shared" si="59" ref="CY9:CY46">AU9</f>
        <v>0</v>
      </c>
      <c r="CZ9" s="280">
        <f aca="true" t="shared" si="60" ref="CZ9:CZ46">AY9</f>
        <v>166</v>
      </c>
      <c r="DA9" s="284">
        <f aca="true" t="shared" si="61" ref="DA9:DA46">SUM(DB9:DG9)</f>
        <v>1091</v>
      </c>
      <c r="DB9" s="280">
        <f aca="true" t="shared" si="62" ref="DB9:DB46">BL9</f>
        <v>0</v>
      </c>
      <c r="DC9" s="280">
        <f aca="true" t="shared" si="63" ref="DC9:DC46">BM9</f>
        <v>963</v>
      </c>
      <c r="DD9" s="280">
        <f aca="true" t="shared" si="64" ref="DD9:DD46">BN9</f>
        <v>0</v>
      </c>
      <c r="DE9" s="280">
        <f aca="true" t="shared" si="65" ref="DE9:DE46">BO9</f>
        <v>0</v>
      </c>
      <c r="DF9" s="280">
        <f aca="true" t="shared" si="66" ref="DF9:DF46">BP9</f>
        <v>0</v>
      </c>
      <c r="DG9" s="280">
        <f aca="true" t="shared" si="67" ref="DG9:DG46">BQ9</f>
        <v>128</v>
      </c>
      <c r="DH9" s="280">
        <v>0</v>
      </c>
      <c r="DI9" s="284">
        <f aca="true" t="shared" si="68" ref="DI9:DI46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179</v>
      </c>
      <c r="B10" s="283" t="s">
        <v>551</v>
      </c>
      <c r="C10" s="282" t="s">
        <v>590</v>
      </c>
      <c r="D10" s="284">
        <f t="shared" si="8"/>
        <v>38225</v>
      </c>
      <c r="E10" s="280">
        <f t="shared" si="9"/>
        <v>21340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17637</v>
      </c>
      <c r="K10" s="280">
        <v>14631</v>
      </c>
      <c r="L10" s="280">
        <v>3006</v>
      </c>
      <c r="M10" s="280">
        <v>0</v>
      </c>
      <c r="N10" s="280">
        <f t="shared" si="12"/>
        <v>1872</v>
      </c>
      <c r="O10" s="280">
        <v>32</v>
      </c>
      <c r="P10" s="280">
        <v>1840</v>
      </c>
      <c r="Q10" s="280">
        <v>0</v>
      </c>
      <c r="R10" s="280">
        <f t="shared" si="13"/>
        <v>267</v>
      </c>
      <c r="S10" s="280">
        <v>267</v>
      </c>
      <c r="T10" s="280">
        <v>0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1564</v>
      </c>
      <c r="AA10" s="280">
        <v>26</v>
      </c>
      <c r="AB10" s="280">
        <v>1538</v>
      </c>
      <c r="AC10" s="280">
        <v>0</v>
      </c>
      <c r="AD10" s="280">
        <f t="shared" si="16"/>
        <v>14862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14862</v>
      </c>
      <c r="AJ10" s="280">
        <v>0</v>
      </c>
      <c r="AK10" s="280">
        <v>0</v>
      </c>
      <c r="AL10" s="280">
        <v>14862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2023</v>
      </c>
      <c r="BD10" s="284">
        <f t="shared" si="24"/>
        <v>2023</v>
      </c>
      <c r="BE10" s="280">
        <v>0</v>
      </c>
      <c r="BF10" s="280">
        <v>2023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0</v>
      </c>
      <c r="BL10" s="280"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f t="shared" si="26"/>
        <v>23363</v>
      </c>
      <c r="BS10" s="280">
        <f t="shared" si="27"/>
        <v>0</v>
      </c>
      <c r="BT10" s="280">
        <f t="shared" si="28"/>
        <v>19660</v>
      </c>
      <c r="BU10" s="280">
        <f t="shared" si="29"/>
        <v>1872</v>
      </c>
      <c r="BV10" s="280">
        <f t="shared" si="30"/>
        <v>267</v>
      </c>
      <c r="BW10" s="280">
        <f t="shared" si="31"/>
        <v>0</v>
      </c>
      <c r="BX10" s="280">
        <f t="shared" si="32"/>
        <v>1564</v>
      </c>
      <c r="BY10" s="284">
        <f t="shared" si="33"/>
        <v>21340</v>
      </c>
      <c r="BZ10" s="280">
        <f t="shared" si="34"/>
        <v>0</v>
      </c>
      <c r="CA10" s="280">
        <f t="shared" si="35"/>
        <v>17637</v>
      </c>
      <c r="CB10" s="280">
        <f t="shared" si="36"/>
        <v>1872</v>
      </c>
      <c r="CC10" s="280">
        <f t="shared" si="37"/>
        <v>267</v>
      </c>
      <c r="CD10" s="280">
        <f t="shared" si="38"/>
        <v>0</v>
      </c>
      <c r="CE10" s="280">
        <f t="shared" si="39"/>
        <v>1564</v>
      </c>
      <c r="CF10" s="284">
        <f t="shared" si="40"/>
        <v>2023</v>
      </c>
      <c r="CG10" s="280">
        <f t="shared" si="41"/>
        <v>0</v>
      </c>
      <c r="CH10" s="280">
        <f t="shared" si="42"/>
        <v>2023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14862</v>
      </c>
      <c r="CN10" s="280">
        <f t="shared" si="48"/>
        <v>0</v>
      </c>
      <c r="CO10" s="280">
        <f t="shared" si="49"/>
        <v>14862</v>
      </c>
      <c r="CP10" s="280">
        <f t="shared" si="50"/>
        <v>0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14862</v>
      </c>
      <c r="CU10" s="280">
        <f t="shared" si="55"/>
        <v>0</v>
      </c>
      <c r="CV10" s="280">
        <f t="shared" si="56"/>
        <v>14862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0</v>
      </c>
      <c r="DB10" s="280">
        <f t="shared" si="62"/>
        <v>0</v>
      </c>
      <c r="DC10" s="280">
        <f t="shared" si="63"/>
        <v>0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179</v>
      </c>
      <c r="B11" s="283" t="s">
        <v>552</v>
      </c>
      <c r="C11" s="282" t="s">
        <v>591</v>
      </c>
      <c r="D11" s="284">
        <f t="shared" si="8"/>
        <v>28342</v>
      </c>
      <c r="E11" s="280">
        <f t="shared" si="9"/>
        <v>15906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12520</v>
      </c>
      <c r="K11" s="280">
        <v>0</v>
      </c>
      <c r="L11" s="280">
        <v>12520</v>
      </c>
      <c r="M11" s="280">
        <v>0</v>
      </c>
      <c r="N11" s="280">
        <f t="shared" si="12"/>
        <v>697</v>
      </c>
      <c r="O11" s="280">
        <v>0</v>
      </c>
      <c r="P11" s="280">
        <v>697</v>
      </c>
      <c r="Q11" s="280">
        <v>0</v>
      </c>
      <c r="R11" s="280">
        <f t="shared" si="13"/>
        <v>2160</v>
      </c>
      <c r="S11" s="280">
        <v>0</v>
      </c>
      <c r="T11" s="280">
        <v>2160</v>
      </c>
      <c r="U11" s="280">
        <v>0</v>
      </c>
      <c r="V11" s="280">
        <f t="shared" si="14"/>
        <v>6</v>
      </c>
      <c r="W11" s="280">
        <v>0</v>
      </c>
      <c r="X11" s="280">
        <v>6</v>
      </c>
      <c r="Y11" s="280">
        <v>0</v>
      </c>
      <c r="Z11" s="280">
        <f t="shared" si="15"/>
        <v>523</v>
      </c>
      <c r="AA11" s="280">
        <v>0</v>
      </c>
      <c r="AB11" s="280">
        <v>523</v>
      </c>
      <c r="AC11" s="280">
        <v>0</v>
      </c>
      <c r="AD11" s="280">
        <f t="shared" si="16"/>
        <v>7290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7175</v>
      </c>
      <c r="AJ11" s="280">
        <v>0</v>
      </c>
      <c r="AK11" s="280">
        <v>0</v>
      </c>
      <c r="AL11" s="280">
        <v>7175</v>
      </c>
      <c r="AM11" s="280">
        <f t="shared" si="19"/>
        <v>115</v>
      </c>
      <c r="AN11" s="280">
        <v>0</v>
      </c>
      <c r="AO11" s="280">
        <v>0</v>
      </c>
      <c r="AP11" s="280">
        <v>115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5146</v>
      </c>
      <c r="BD11" s="284">
        <f t="shared" si="24"/>
        <v>3437</v>
      </c>
      <c r="BE11" s="280">
        <v>0</v>
      </c>
      <c r="BF11" s="280">
        <v>3126</v>
      </c>
      <c r="BG11" s="280">
        <v>298</v>
      </c>
      <c r="BH11" s="280">
        <v>13</v>
      </c>
      <c r="BI11" s="280">
        <v>0</v>
      </c>
      <c r="BJ11" s="280">
        <v>0</v>
      </c>
      <c r="BK11" s="284">
        <f t="shared" si="25"/>
        <v>1709</v>
      </c>
      <c r="BL11" s="280">
        <v>0</v>
      </c>
      <c r="BM11" s="280">
        <v>1664</v>
      </c>
      <c r="BN11" s="280">
        <v>45</v>
      </c>
      <c r="BO11" s="280">
        <v>0</v>
      </c>
      <c r="BP11" s="280">
        <v>0</v>
      </c>
      <c r="BQ11" s="280">
        <v>0</v>
      </c>
      <c r="BR11" s="280">
        <f t="shared" si="26"/>
        <v>19343</v>
      </c>
      <c r="BS11" s="280">
        <f t="shared" si="27"/>
        <v>0</v>
      </c>
      <c r="BT11" s="280">
        <f t="shared" si="28"/>
        <v>15646</v>
      </c>
      <c r="BU11" s="280">
        <f t="shared" si="29"/>
        <v>995</v>
      </c>
      <c r="BV11" s="280">
        <f t="shared" si="30"/>
        <v>2173</v>
      </c>
      <c r="BW11" s="280">
        <f t="shared" si="31"/>
        <v>6</v>
      </c>
      <c r="BX11" s="280">
        <f t="shared" si="32"/>
        <v>523</v>
      </c>
      <c r="BY11" s="284">
        <f t="shared" si="33"/>
        <v>15906</v>
      </c>
      <c r="BZ11" s="280">
        <f t="shared" si="34"/>
        <v>0</v>
      </c>
      <c r="CA11" s="280">
        <f t="shared" si="35"/>
        <v>12520</v>
      </c>
      <c r="CB11" s="280">
        <f t="shared" si="36"/>
        <v>697</v>
      </c>
      <c r="CC11" s="280">
        <f t="shared" si="37"/>
        <v>2160</v>
      </c>
      <c r="CD11" s="280">
        <f t="shared" si="38"/>
        <v>6</v>
      </c>
      <c r="CE11" s="280">
        <f t="shared" si="39"/>
        <v>523</v>
      </c>
      <c r="CF11" s="284">
        <f t="shared" si="40"/>
        <v>3437</v>
      </c>
      <c r="CG11" s="280">
        <f t="shared" si="41"/>
        <v>0</v>
      </c>
      <c r="CH11" s="280">
        <f t="shared" si="42"/>
        <v>3126</v>
      </c>
      <c r="CI11" s="280">
        <f t="shared" si="43"/>
        <v>298</v>
      </c>
      <c r="CJ11" s="280">
        <f t="shared" si="44"/>
        <v>13</v>
      </c>
      <c r="CK11" s="280">
        <f t="shared" si="45"/>
        <v>0</v>
      </c>
      <c r="CL11" s="280">
        <f t="shared" si="46"/>
        <v>0</v>
      </c>
      <c r="CM11" s="280">
        <f t="shared" si="47"/>
        <v>8999</v>
      </c>
      <c r="CN11" s="280">
        <f t="shared" si="48"/>
        <v>0</v>
      </c>
      <c r="CO11" s="280">
        <f t="shared" si="49"/>
        <v>8839</v>
      </c>
      <c r="CP11" s="280">
        <f t="shared" si="50"/>
        <v>160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7290</v>
      </c>
      <c r="CU11" s="280">
        <f t="shared" si="55"/>
        <v>0</v>
      </c>
      <c r="CV11" s="280">
        <f t="shared" si="56"/>
        <v>7175</v>
      </c>
      <c r="CW11" s="280">
        <f t="shared" si="57"/>
        <v>115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1709</v>
      </c>
      <c r="DB11" s="280">
        <f t="shared" si="62"/>
        <v>0</v>
      </c>
      <c r="DC11" s="280">
        <f t="shared" si="63"/>
        <v>1664</v>
      </c>
      <c r="DD11" s="280">
        <f t="shared" si="64"/>
        <v>45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179</v>
      </c>
      <c r="B12" s="283" t="s">
        <v>553</v>
      </c>
      <c r="C12" s="282" t="s">
        <v>592</v>
      </c>
      <c r="D12" s="284">
        <f t="shared" si="8"/>
        <v>44439</v>
      </c>
      <c r="E12" s="280">
        <f t="shared" si="9"/>
        <v>28673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22526</v>
      </c>
      <c r="K12" s="280">
        <v>22526</v>
      </c>
      <c r="L12" s="280">
        <v>0</v>
      </c>
      <c r="M12" s="280">
        <v>0</v>
      </c>
      <c r="N12" s="280">
        <f t="shared" si="12"/>
        <v>316</v>
      </c>
      <c r="O12" s="280">
        <v>316</v>
      </c>
      <c r="P12" s="280">
        <v>0</v>
      </c>
      <c r="Q12" s="280">
        <v>0</v>
      </c>
      <c r="R12" s="280">
        <f t="shared" si="13"/>
        <v>4381</v>
      </c>
      <c r="S12" s="280">
        <v>1443</v>
      </c>
      <c r="T12" s="280">
        <v>2938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1450</v>
      </c>
      <c r="AA12" s="280">
        <v>1450</v>
      </c>
      <c r="AB12" s="280">
        <v>0</v>
      </c>
      <c r="AC12" s="280">
        <v>0</v>
      </c>
      <c r="AD12" s="280">
        <f t="shared" si="16"/>
        <v>12884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12884</v>
      </c>
      <c r="AJ12" s="280">
        <v>0</v>
      </c>
      <c r="AK12" s="280">
        <v>0</v>
      </c>
      <c r="AL12" s="280">
        <v>12884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2882</v>
      </c>
      <c r="BD12" s="284">
        <f t="shared" si="24"/>
        <v>835</v>
      </c>
      <c r="BE12" s="280">
        <v>0</v>
      </c>
      <c r="BF12" s="280">
        <v>223</v>
      </c>
      <c r="BG12" s="280">
        <v>129</v>
      </c>
      <c r="BH12" s="280">
        <v>123</v>
      </c>
      <c r="BI12" s="280">
        <v>0</v>
      </c>
      <c r="BJ12" s="280">
        <v>360</v>
      </c>
      <c r="BK12" s="284">
        <f t="shared" si="25"/>
        <v>2047</v>
      </c>
      <c r="BL12" s="280">
        <v>0</v>
      </c>
      <c r="BM12" s="280">
        <v>1839</v>
      </c>
      <c r="BN12" s="280">
        <v>46</v>
      </c>
      <c r="BO12" s="280">
        <v>32</v>
      </c>
      <c r="BP12" s="280">
        <v>0</v>
      </c>
      <c r="BQ12" s="280">
        <v>130</v>
      </c>
      <c r="BR12" s="280">
        <f t="shared" si="26"/>
        <v>29508</v>
      </c>
      <c r="BS12" s="280">
        <f t="shared" si="27"/>
        <v>0</v>
      </c>
      <c r="BT12" s="280">
        <f t="shared" si="28"/>
        <v>22749</v>
      </c>
      <c r="BU12" s="280">
        <f t="shared" si="29"/>
        <v>445</v>
      </c>
      <c r="BV12" s="280">
        <f t="shared" si="30"/>
        <v>4504</v>
      </c>
      <c r="BW12" s="280">
        <f t="shared" si="31"/>
        <v>0</v>
      </c>
      <c r="BX12" s="280">
        <f t="shared" si="32"/>
        <v>1810</v>
      </c>
      <c r="BY12" s="284">
        <f t="shared" si="33"/>
        <v>28673</v>
      </c>
      <c r="BZ12" s="280">
        <f t="shared" si="34"/>
        <v>0</v>
      </c>
      <c r="CA12" s="280">
        <f t="shared" si="35"/>
        <v>22526</v>
      </c>
      <c r="CB12" s="280">
        <f t="shared" si="36"/>
        <v>316</v>
      </c>
      <c r="CC12" s="280">
        <f t="shared" si="37"/>
        <v>4381</v>
      </c>
      <c r="CD12" s="280">
        <f t="shared" si="38"/>
        <v>0</v>
      </c>
      <c r="CE12" s="280">
        <f t="shared" si="39"/>
        <v>1450</v>
      </c>
      <c r="CF12" s="284">
        <f t="shared" si="40"/>
        <v>835</v>
      </c>
      <c r="CG12" s="280">
        <f t="shared" si="41"/>
        <v>0</v>
      </c>
      <c r="CH12" s="280">
        <f t="shared" si="42"/>
        <v>223</v>
      </c>
      <c r="CI12" s="280">
        <f t="shared" si="43"/>
        <v>129</v>
      </c>
      <c r="CJ12" s="280">
        <f t="shared" si="44"/>
        <v>123</v>
      </c>
      <c r="CK12" s="280">
        <f t="shared" si="45"/>
        <v>0</v>
      </c>
      <c r="CL12" s="280">
        <f t="shared" si="46"/>
        <v>360</v>
      </c>
      <c r="CM12" s="280">
        <f t="shared" si="47"/>
        <v>14931</v>
      </c>
      <c r="CN12" s="280">
        <f t="shared" si="48"/>
        <v>0</v>
      </c>
      <c r="CO12" s="280">
        <f t="shared" si="49"/>
        <v>14723</v>
      </c>
      <c r="CP12" s="280">
        <f t="shared" si="50"/>
        <v>46</v>
      </c>
      <c r="CQ12" s="280">
        <f t="shared" si="51"/>
        <v>32</v>
      </c>
      <c r="CR12" s="280">
        <f t="shared" si="52"/>
        <v>0</v>
      </c>
      <c r="CS12" s="280">
        <f t="shared" si="53"/>
        <v>130</v>
      </c>
      <c r="CT12" s="284">
        <f t="shared" si="54"/>
        <v>12884</v>
      </c>
      <c r="CU12" s="280">
        <f t="shared" si="55"/>
        <v>0</v>
      </c>
      <c r="CV12" s="280">
        <f t="shared" si="56"/>
        <v>12884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2047</v>
      </c>
      <c r="DB12" s="280">
        <f t="shared" si="62"/>
        <v>0</v>
      </c>
      <c r="DC12" s="280">
        <f t="shared" si="63"/>
        <v>1839</v>
      </c>
      <c r="DD12" s="280">
        <f t="shared" si="64"/>
        <v>46</v>
      </c>
      <c r="DE12" s="280">
        <f t="shared" si="65"/>
        <v>32</v>
      </c>
      <c r="DF12" s="280">
        <f t="shared" si="66"/>
        <v>0</v>
      </c>
      <c r="DG12" s="280">
        <f t="shared" si="67"/>
        <v>130</v>
      </c>
      <c r="DH12" s="280">
        <v>0</v>
      </c>
      <c r="DI12" s="284">
        <f t="shared" si="68"/>
        <v>3</v>
      </c>
      <c r="DJ12" s="280">
        <v>3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179</v>
      </c>
      <c r="B13" s="283" t="s">
        <v>554</v>
      </c>
      <c r="C13" s="282" t="s">
        <v>593</v>
      </c>
      <c r="D13" s="284">
        <f t="shared" si="8"/>
        <v>21517</v>
      </c>
      <c r="E13" s="280">
        <f t="shared" si="9"/>
        <v>15578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11327</v>
      </c>
      <c r="K13" s="280">
        <v>11327</v>
      </c>
      <c r="L13" s="280">
        <v>0</v>
      </c>
      <c r="M13" s="280">
        <v>0</v>
      </c>
      <c r="N13" s="280">
        <f t="shared" si="12"/>
        <v>991</v>
      </c>
      <c r="O13" s="280">
        <v>991</v>
      </c>
      <c r="P13" s="280">
        <v>0</v>
      </c>
      <c r="Q13" s="280">
        <v>0</v>
      </c>
      <c r="R13" s="280">
        <f t="shared" si="13"/>
        <v>2660</v>
      </c>
      <c r="S13" s="280">
        <v>2660</v>
      </c>
      <c r="T13" s="280">
        <v>0</v>
      </c>
      <c r="U13" s="280">
        <v>0</v>
      </c>
      <c r="V13" s="280">
        <f t="shared" si="14"/>
        <v>519</v>
      </c>
      <c r="W13" s="280">
        <v>519</v>
      </c>
      <c r="X13" s="280">
        <v>0</v>
      </c>
      <c r="Y13" s="280">
        <v>0</v>
      </c>
      <c r="Z13" s="280">
        <f t="shared" si="15"/>
        <v>81</v>
      </c>
      <c r="AA13" s="280">
        <v>81</v>
      </c>
      <c r="AB13" s="280">
        <v>0</v>
      </c>
      <c r="AC13" s="280">
        <v>0</v>
      </c>
      <c r="AD13" s="280">
        <f t="shared" si="16"/>
        <v>0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0</v>
      </c>
      <c r="AJ13" s="280">
        <v>0</v>
      </c>
      <c r="AK13" s="280">
        <v>0</v>
      </c>
      <c r="AL13" s="280">
        <v>0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5939</v>
      </c>
      <c r="BD13" s="284">
        <f t="shared" si="24"/>
        <v>696</v>
      </c>
      <c r="BE13" s="280">
        <v>0</v>
      </c>
      <c r="BF13" s="280">
        <v>343</v>
      </c>
      <c r="BG13" s="280">
        <v>94</v>
      </c>
      <c r="BH13" s="280">
        <v>65</v>
      </c>
      <c r="BI13" s="280">
        <v>0</v>
      </c>
      <c r="BJ13" s="280">
        <v>194</v>
      </c>
      <c r="BK13" s="284">
        <f t="shared" si="25"/>
        <v>5243</v>
      </c>
      <c r="BL13" s="280">
        <v>0</v>
      </c>
      <c r="BM13" s="280">
        <v>4281</v>
      </c>
      <c r="BN13" s="280">
        <v>227</v>
      </c>
      <c r="BO13" s="280">
        <v>0</v>
      </c>
      <c r="BP13" s="280">
        <v>723</v>
      </c>
      <c r="BQ13" s="280">
        <v>12</v>
      </c>
      <c r="BR13" s="280">
        <f t="shared" si="26"/>
        <v>16274</v>
      </c>
      <c r="BS13" s="280">
        <f t="shared" si="27"/>
        <v>0</v>
      </c>
      <c r="BT13" s="280">
        <f t="shared" si="28"/>
        <v>11670</v>
      </c>
      <c r="BU13" s="280">
        <f t="shared" si="29"/>
        <v>1085</v>
      </c>
      <c r="BV13" s="280">
        <f t="shared" si="30"/>
        <v>2725</v>
      </c>
      <c r="BW13" s="280">
        <f t="shared" si="31"/>
        <v>519</v>
      </c>
      <c r="BX13" s="280">
        <f t="shared" si="32"/>
        <v>275</v>
      </c>
      <c r="BY13" s="284">
        <f t="shared" si="33"/>
        <v>15578</v>
      </c>
      <c r="BZ13" s="280">
        <f t="shared" si="34"/>
        <v>0</v>
      </c>
      <c r="CA13" s="280">
        <f t="shared" si="35"/>
        <v>11327</v>
      </c>
      <c r="CB13" s="280">
        <f t="shared" si="36"/>
        <v>991</v>
      </c>
      <c r="CC13" s="280">
        <f t="shared" si="37"/>
        <v>2660</v>
      </c>
      <c r="CD13" s="280">
        <f t="shared" si="38"/>
        <v>519</v>
      </c>
      <c r="CE13" s="280">
        <f t="shared" si="39"/>
        <v>81</v>
      </c>
      <c r="CF13" s="284">
        <f t="shared" si="40"/>
        <v>696</v>
      </c>
      <c r="CG13" s="280">
        <f t="shared" si="41"/>
        <v>0</v>
      </c>
      <c r="CH13" s="280">
        <f t="shared" si="42"/>
        <v>343</v>
      </c>
      <c r="CI13" s="280">
        <f t="shared" si="43"/>
        <v>94</v>
      </c>
      <c r="CJ13" s="280">
        <f t="shared" si="44"/>
        <v>65</v>
      </c>
      <c r="CK13" s="280">
        <f t="shared" si="45"/>
        <v>0</v>
      </c>
      <c r="CL13" s="280">
        <f t="shared" si="46"/>
        <v>194</v>
      </c>
      <c r="CM13" s="280">
        <f t="shared" si="47"/>
        <v>5243</v>
      </c>
      <c r="CN13" s="280">
        <f t="shared" si="48"/>
        <v>0</v>
      </c>
      <c r="CO13" s="280">
        <f t="shared" si="49"/>
        <v>4281</v>
      </c>
      <c r="CP13" s="280">
        <f t="shared" si="50"/>
        <v>227</v>
      </c>
      <c r="CQ13" s="280">
        <f t="shared" si="51"/>
        <v>0</v>
      </c>
      <c r="CR13" s="280">
        <f t="shared" si="52"/>
        <v>723</v>
      </c>
      <c r="CS13" s="280">
        <f t="shared" si="53"/>
        <v>12</v>
      </c>
      <c r="CT13" s="284">
        <f t="shared" si="54"/>
        <v>0</v>
      </c>
      <c r="CU13" s="280">
        <f t="shared" si="55"/>
        <v>0</v>
      </c>
      <c r="CV13" s="280">
        <f t="shared" si="56"/>
        <v>0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5243</v>
      </c>
      <c r="DB13" s="280">
        <f t="shared" si="62"/>
        <v>0</v>
      </c>
      <c r="DC13" s="280">
        <f t="shared" si="63"/>
        <v>4281</v>
      </c>
      <c r="DD13" s="280">
        <f t="shared" si="64"/>
        <v>227</v>
      </c>
      <c r="DE13" s="280">
        <f t="shared" si="65"/>
        <v>0</v>
      </c>
      <c r="DF13" s="280">
        <f t="shared" si="66"/>
        <v>723</v>
      </c>
      <c r="DG13" s="280">
        <f t="shared" si="67"/>
        <v>12</v>
      </c>
      <c r="DH13" s="280">
        <v>0</v>
      </c>
      <c r="DI13" s="284">
        <f t="shared" si="6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179</v>
      </c>
      <c r="B14" s="283" t="s">
        <v>555</v>
      </c>
      <c r="C14" s="282" t="s">
        <v>594</v>
      </c>
      <c r="D14" s="284">
        <f t="shared" si="8"/>
        <v>12310</v>
      </c>
      <c r="E14" s="280">
        <f t="shared" si="9"/>
        <v>5990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5470</v>
      </c>
      <c r="K14" s="280">
        <v>625</v>
      </c>
      <c r="L14" s="280">
        <v>4845</v>
      </c>
      <c r="M14" s="280">
        <v>0</v>
      </c>
      <c r="N14" s="280">
        <f t="shared" si="12"/>
        <v>115</v>
      </c>
      <c r="O14" s="280">
        <v>31</v>
      </c>
      <c r="P14" s="280">
        <v>84</v>
      </c>
      <c r="Q14" s="280">
        <v>0</v>
      </c>
      <c r="R14" s="280">
        <f t="shared" si="13"/>
        <v>265</v>
      </c>
      <c r="S14" s="280">
        <v>47</v>
      </c>
      <c r="T14" s="280">
        <v>218</v>
      </c>
      <c r="U14" s="280">
        <v>0</v>
      </c>
      <c r="V14" s="280">
        <f t="shared" si="14"/>
        <v>101</v>
      </c>
      <c r="W14" s="280">
        <v>32</v>
      </c>
      <c r="X14" s="280">
        <v>69</v>
      </c>
      <c r="Y14" s="280">
        <v>0</v>
      </c>
      <c r="Z14" s="280">
        <f t="shared" si="15"/>
        <v>39</v>
      </c>
      <c r="AA14" s="280">
        <v>39</v>
      </c>
      <c r="AB14" s="280">
        <v>0</v>
      </c>
      <c r="AC14" s="280">
        <v>0</v>
      </c>
      <c r="AD14" s="280">
        <f t="shared" si="16"/>
        <v>2963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2882</v>
      </c>
      <c r="AJ14" s="280">
        <v>0</v>
      </c>
      <c r="AK14" s="280">
        <v>0</v>
      </c>
      <c r="AL14" s="280">
        <v>2882</v>
      </c>
      <c r="AM14" s="280">
        <f t="shared" si="19"/>
        <v>68</v>
      </c>
      <c r="AN14" s="280">
        <v>0</v>
      </c>
      <c r="AO14" s="280">
        <v>0</v>
      </c>
      <c r="AP14" s="280">
        <v>68</v>
      </c>
      <c r="AQ14" s="280">
        <f t="shared" si="20"/>
        <v>13</v>
      </c>
      <c r="AR14" s="280">
        <v>0</v>
      </c>
      <c r="AS14" s="280">
        <v>0</v>
      </c>
      <c r="AT14" s="280">
        <v>13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3357</v>
      </c>
      <c r="BD14" s="284">
        <f t="shared" si="24"/>
        <v>2377</v>
      </c>
      <c r="BE14" s="280">
        <v>0</v>
      </c>
      <c r="BF14" s="280">
        <v>1975</v>
      </c>
      <c r="BG14" s="280">
        <v>91</v>
      </c>
      <c r="BH14" s="280">
        <v>49</v>
      </c>
      <c r="BI14" s="280">
        <v>82</v>
      </c>
      <c r="BJ14" s="280">
        <v>180</v>
      </c>
      <c r="BK14" s="284">
        <f t="shared" si="25"/>
        <v>980</v>
      </c>
      <c r="BL14" s="280">
        <v>0</v>
      </c>
      <c r="BM14" s="280">
        <v>846</v>
      </c>
      <c r="BN14" s="280">
        <v>30</v>
      </c>
      <c r="BO14" s="280">
        <v>18</v>
      </c>
      <c r="BP14" s="280">
        <v>27</v>
      </c>
      <c r="BQ14" s="280">
        <v>59</v>
      </c>
      <c r="BR14" s="280">
        <f t="shared" si="26"/>
        <v>8367</v>
      </c>
      <c r="BS14" s="280">
        <f t="shared" si="27"/>
        <v>0</v>
      </c>
      <c r="BT14" s="280">
        <f t="shared" si="28"/>
        <v>7445</v>
      </c>
      <c r="BU14" s="280">
        <f t="shared" si="29"/>
        <v>206</v>
      </c>
      <c r="BV14" s="280">
        <f t="shared" si="30"/>
        <v>314</v>
      </c>
      <c r="BW14" s="280">
        <f t="shared" si="31"/>
        <v>183</v>
      </c>
      <c r="BX14" s="280">
        <f t="shared" si="32"/>
        <v>219</v>
      </c>
      <c r="BY14" s="284">
        <f t="shared" si="33"/>
        <v>5990</v>
      </c>
      <c r="BZ14" s="280">
        <f t="shared" si="34"/>
        <v>0</v>
      </c>
      <c r="CA14" s="280">
        <f t="shared" si="35"/>
        <v>5470</v>
      </c>
      <c r="CB14" s="280">
        <f t="shared" si="36"/>
        <v>115</v>
      </c>
      <c r="CC14" s="280">
        <f t="shared" si="37"/>
        <v>265</v>
      </c>
      <c r="CD14" s="280">
        <f t="shared" si="38"/>
        <v>101</v>
      </c>
      <c r="CE14" s="280">
        <f t="shared" si="39"/>
        <v>39</v>
      </c>
      <c r="CF14" s="284">
        <f t="shared" si="40"/>
        <v>2377</v>
      </c>
      <c r="CG14" s="280">
        <f t="shared" si="41"/>
        <v>0</v>
      </c>
      <c r="CH14" s="280">
        <f t="shared" si="42"/>
        <v>1975</v>
      </c>
      <c r="CI14" s="280">
        <f t="shared" si="43"/>
        <v>91</v>
      </c>
      <c r="CJ14" s="280">
        <f t="shared" si="44"/>
        <v>49</v>
      </c>
      <c r="CK14" s="280">
        <f t="shared" si="45"/>
        <v>82</v>
      </c>
      <c r="CL14" s="280">
        <f t="shared" si="46"/>
        <v>180</v>
      </c>
      <c r="CM14" s="280">
        <f t="shared" si="47"/>
        <v>3943</v>
      </c>
      <c r="CN14" s="280">
        <f t="shared" si="48"/>
        <v>0</v>
      </c>
      <c r="CO14" s="280">
        <f t="shared" si="49"/>
        <v>3728</v>
      </c>
      <c r="CP14" s="280">
        <f t="shared" si="50"/>
        <v>98</v>
      </c>
      <c r="CQ14" s="280">
        <f t="shared" si="51"/>
        <v>31</v>
      </c>
      <c r="CR14" s="280">
        <f t="shared" si="52"/>
        <v>27</v>
      </c>
      <c r="CS14" s="280">
        <f t="shared" si="53"/>
        <v>59</v>
      </c>
      <c r="CT14" s="284">
        <f t="shared" si="54"/>
        <v>2963</v>
      </c>
      <c r="CU14" s="280">
        <f t="shared" si="55"/>
        <v>0</v>
      </c>
      <c r="CV14" s="280">
        <f t="shared" si="56"/>
        <v>2882</v>
      </c>
      <c r="CW14" s="280">
        <f t="shared" si="57"/>
        <v>68</v>
      </c>
      <c r="CX14" s="280">
        <f t="shared" si="58"/>
        <v>13</v>
      </c>
      <c r="CY14" s="280">
        <f t="shared" si="59"/>
        <v>0</v>
      </c>
      <c r="CZ14" s="280">
        <f t="shared" si="60"/>
        <v>0</v>
      </c>
      <c r="DA14" s="284">
        <f t="shared" si="61"/>
        <v>980</v>
      </c>
      <c r="DB14" s="280">
        <f t="shared" si="62"/>
        <v>0</v>
      </c>
      <c r="DC14" s="280">
        <f t="shared" si="63"/>
        <v>846</v>
      </c>
      <c r="DD14" s="280">
        <f t="shared" si="64"/>
        <v>30</v>
      </c>
      <c r="DE14" s="280">
        <f t="shared" si="65"/>
        <v>18</v>
      </c>
      <c r="DF14" s="280">
        <f t="shared" si="66"/>
        <v>27</v>
      </c>
      <c r="DG14" s="280">
        <f t="shared" si="67"/>
        <v>59</v>
      </c>
      <c r="DH14" s="280">
        <v>0</v>
      </c>
      <c r="DI14" s="284">
        <f t="shared" si="68"/>
        <v>2</v>
      </c>
      <c r="DJ14" s="280">
        <v>0</v>
      </c>
      <c r="DK14" s="280">
        <v>0</v>
      </c>
      <c r="DL14" s="280">
        <v>0</v>
      </c>
      <c r="DM14" s="280">
        <v>2</v>
      </c>
    </row>
    <row r="15" spans="1:117" ht="12" customHeight="1">
      <c r="A15" s="282" t="s">
        <v>179</v>
      </c>
      <c r="B15" s="283" t="s">
        <v>556</v>
      </c>
      <c r="C15" s="282" t="s">
        <v>595</v>
      </c>
      <c r="D15" s="284">
        <f t="shared" si="8"/>
        <v>9901</v>
      </c>
      <c r="E15" s="280">
        <f t="shared" si="9"/>
        <v>6708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5214</v>
      </c>
      <c r="K15" s="280">
        <v>5214</v>
      </c>
      <c r="L15" s="280">
        <v>0</v>
      </c>
      <c r="M15" s="280">
        <v>0</v>
      </c>
      <c r="N15" s="280">
        <f t="shared" si="12"/>
        <v>65</v>
      </c>
      <c r="O15" s="280">
        <v>65</v>
      </c>
      <c r="P15" s="280">
        <v>0</v>
      </c>
      <c r="Q15" s="280">
        <v>0</v>
      </c>
      <c r="R15" s="280">
        <f t="shared" si="13"/>
        <v>835</v>
      </c>
      <c r="S15" s="280">
        <v>835</v>
      </c>
      <c r="T15" s="280">
        <v>0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594</v>
      </c>
      <c r="AA15" s="280">
        <v>594</v>
      </c>
      <c r="AB15" s="280">
        <v>0</v>
      </c>
      <c r="AC15" s="280">
        <v>0</v>
      </c>
      <c r="AD15" s="280">
        <f t="shared" si="16"/>
        <v>1855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1855</v>
      </c>
      <c r="AJ15" s="280">
        <v>0</v>
      </c>
      <c r="AK15" s="280">
        <v>0</v>
      </c>
      <c r="AL15" s="280">
        <v>1855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1338</v>
      </c>
      <c r="BD15" s="284">
        <f t="shared" si="24"/>
        <v>293</v>
      </c>
      <c r="BE15" s="280">
        <v>0</v>
      </c>
      <c r="BF15" s="280">
        <v>269</v>
      </c>
      <c r="BG15" s="280">
        <v>0</v>
      </c>
      <c r="BH15" s="280">
        <v>24</v>
      </c>
      <c r="BI15" s="280">
        <v>0</v>
      </c>
      <c r="BJ15" s="280">
        <v>0</v>
      </c>
      <c r="BK15" s="284">
        <f t="shared" si="25"/>
        <v>1045</v>
      </c>
      <c r="BL15" s="280">
        <v>0</v>
      </c>
      <c r="BM15" s="280">
        <v>899</v>
      </c>
      <c r="BN15" s="280">
        <v>145</v>
      </c>
      <c r="BO15" s="280">
        <v>0</v>
      </c>
      <c r="BP15" s="280">
        <v>0</v>
      </c>
      <c r="BQ15" s="280">
        <v>1</v>
      </c>
      <c r="BR15" s="280">
        <f t="shared" si="26"/>
        <v>7001</v>
      </c>
      <c r="BS15" s="280">
        <f t="shared" si="27"/>
        <v>0</v>
      </c>
      <c r="BT15" s="280">
        <f t="shared" si="28"/>
        <v>5483</v>
      </c>
      <c r="BU15" s="280">
        <f t="shared" si="29"/>
        <v>65</v>
      </c>
      <c r="BV15" s="280">
        <f t="shared" si="30"/>
        <v>859</v>
      </c>
      <c r="BW15" s="280">
        <f t="shared" si="31"/>
        <v>0</v>
      </c>
      <c r="BX15" s="280">
        <f t="shared" si="32"/>
        <v>594</v>
      </c>
      <c r="BY15" s="284">
        <f t="shared" si="33"/>
        <v>6708</v>
      </c>
      <c r="BZ15" s="280">
        <f t="shared" si="34"/>
        <v>0</v>
      </c>
      <c r="CA15" s="280">
        <f t="shared" si="35"/>
        <v>5214</v>
      </c>
      <c r="CB15" s="280">
        <f t="shared" si="36"/>
        <v>65</v>
      </c>
      <c r="CC15" s="280">
        <f t="shared" si="37"/>
        <v>835</v>
      </c>
      <c r="CD15" s="280">
        <f t="shared" si="38"/>
        <v>0</v>
      </c>
      <c r="CE15" s="280">
        <f t="shared" si="39"/>
        <v>594</v>
      </c>
      <c r="CF15" s="284">
        <f t="shared" si="40"/>
        <v>293</v>
      </c>
      <c r="CG15" s="280">
        <f t="shared" si="41"/>
        <v>0</v>
      </c>
      <c r="CH15" s="280">
        <f t="shared" si="42"/>
        <v>269</v>
      </c>
      <c r="CI15" s="280">
        <f t="shared" si="43"/>
        <v>0</v>
      </c>
      <c r="CJ15" s="280">
        <f t="shared" si="44"/>
        <v>24</v>
      </c>
      <c r="CK15" s="280">
        <f t="shared" si="45"/>
        <v>0</v>
      </c>
      <c r="CL15" s="280">
        <f t="shared" si="46"/>
        <v>0</v>
      </c>
      <c r="CM15" s="280">
        <f t="shared" si="47"/>
        <v>2900</v>
      </c>
      <c r="CN15" s="280">
        <f t="shared" si="48"/>
        <v>0</v>
      </c>
      <c r="CO15" s="280">
        <f t="shared" si="49"/>
        <v>2754</v>
      </c>
      <c r="CP15" s="280">
        <f t="shared" si="50"/>
        <v>145</v>
      </c>
      <c r="CQ15" s="280">
        <f t="shared" si="51"/>
        <v>0</v>
      </c>
      <c r="CR15" s="280">
        <f t="shared" si="52"/>
        <v>0</v>
      </c>
      <c r="CS15" s="280">
        <f t="shared" si="53"/>
        <v>1</v>
      </c>
      <c r="CT15" s="284">
        <f t="shared" si="54"/>
        <v>1855</v>
      </c>
      <c r="CU15" s="280">
        <f t="shared" si="55"/>
        <v>0</v>
      </c>
      <c r="CV15" s="280">
        <f t="shared" si="56"/>
        <v>1855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1045</v>
      </c>
      <c r="DB15" s="280">
        <f t="shared" si="62"/>
        <v>0</v>
      </c>
      <c r="DC15" s="280">
        <f t="shared" si="63"/>
        <v>899</v>
      </c>
      <c r="DD15" s="280">
        <f t="shared" si="64"/>
        <v>145</v>
      </c>
      <c r="DE15" s="280">
        <f t="shared" si="65"/>
        <v>0</v>
      </c>
      <c r="DF15" s="280">
        <f t="shared" si="66"/>
        <v>0</v>
      </c>
      <c r="DG15" s="280">
        <f t="shared" si="67"/>
        <v>1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179</v>
      </c>
      <c r="B16" s="283" t="s">
        <v>557</v>
      </c>
      <c r="C16" s="282" t="s">
        <v>596</v>
      </c>
      <c r="D16" s="284">
        <f t="shared" si="8"/>
        <v>36444</v>
      </c>
      <c r="E16" s="280">
        <f t="shared" si="9"/>
        <v>26536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22443</v>
      </c>
      <c r="K16" s="280">
        <v>0</v>
      </c>
      <c r="L16" s="280">
        <v>22443</v>
      </c>
      <c r="M16" s="280">
        <v>0</v>
      </c>
      <c r="N16" s="280">
        <f t="shared" si="12"/>
        <v>1016</v>
      </c>
      <c r="O16" s="280">
        <v>0</v>
      </c>
      <c r="P16" s="280">
        <v>1016</v>
      </c>
      <c r="Q16" s="280">
        <v>0</v>
      </c>
      <c r="R16" s="280">
        <f t="shared" si="13"/>
        <v>2316</v>
      </c>
      <c r="S16" s="280">
        <v>0</v>
      </c>
      <c r="T16" s="280">
        <v>2316</v>
      </c>
      <c r="U16" s="280">
        <v>0</v>
      </c>
      <c r="V16" s="280">
        <f t="shared" si="14"/>
        <v>52</v>
      </c>
      <c r="W16" s="280">
        <v>0</v>
      </c>
      <c r="X16" s="280">
        <v>52</v>
      </c>
      <c r="Y16" s="280">
        <v>0</v>
      </c>
      <c r="Z16" s="280">
        <f t="shared" si="15"/>
        <v>709</v>
      </c>
      <c r="AA16" s="280">
        <v>0</v>
      </c>
      <c r="AB16" s="280">
        <v>709</v>
      </c>
      <c r="AC16" s="280">
        <v>0</v>
      </c>
      <c r="AD16" s="280">
        <f t="shared" si="16"/>
        <v>6622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6616</v>
      </c>
      <c r="AJ16" s="280">
        <v>0</v>
      </c>
      <c r="AK16" s="280">
        <v>0</v>
      </c>
      <c r="AL16" s="280">
        <v>6616</v>
      </c>
      <c r="AM16" s="280">
        <f t="shared" si="19"/>
        <v>6</v>
      </c>
      <c r="AN16" s="280">
        <v>0</v>
      </c>
      <c r="AO16" s="280">
        <v>0</v>
      </c>
      <c r="AP16" s="280">
        <v>6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3286</v>
      </c>
      <c r="BD16" s="284">
        <f t="shared" si="24"/>
        <v>1187</v>
      </c>
      <c r="BE16" s="280">
        <v>0</v>
      </c>
      <c r="BF16" s="280">
        <v>1098</v>
      </c>
      <c r="BG16" s="280">
        <v>89</v>
      </c>
      <c r="BH16" s="280">
        <v>0</v>
      </c>
      <c r="BI16" s="280">
        <v>0</v>
      </c>
      <c r="BJ16" s="280">
        <v>0</v>
      </c>
      <c r="BK16" s="284">
        <f t="shared" si="25"/>
        <v>2099</v>
      </c>
      <c r="BL16" s="280">
        <v>0</v>
      </c>
      <c r="BM16" s="280">
        <v>1943</v>
      </c>
      <c r="BN16" s="280">
        <v>156</v>
      </c>
      <c r="BO16" s="280">
        <v>0</v>
      </c>
      <c r="BP16" s="280">
        <v>0</v>
      </c>
      <c r="BQ16" s="280">
        <v>0</v>
      </c>
      <c r="BR16" s="280">
        <f t="shared" si="26"/>
        <v>27723</v>
      </c>
      <c r="BS16" s="280">
        <f t="shared" si="27"/>
        <v>0</v>
      </c>
      <c r="BT16" s="280">
        <f t="shared" si="28"/>
        <v>23541</v>
      </c>
      <c r="BU16" s="280">
        <f t="shared" si="29"/>
        <v>1105</v>
      </c>
      <c r="BV16" s="280">
        <f t="shared" si="30"/>
        <v>2316</v>
      </c>
      <c r="BW16" s="280">
        <f t="shared" si="31"/>
        <v>52</v>
      </c>
      <c r="BX16" s="280">
        <f t="shared" si="32"/>
        <v>709</v>
      </c>
      <c r="BY16" s="284">
        <f t="shared" si="33"/>
        <v>26536</v>
      </c>
      <c r="BZ16" s="280">
        <f t="shared" si="34"/>
        <v>0</v>
      </c>
      <c r="CA16" s="280">
        <f t="shared" si="35"/>
        <v>22443</v>
      </c>
      <c r="CB16" s="280">
        <f t="shared" si="36"/>
        <v>1016</v>
      </c>
      <c r="CC16" s="280">
        <f t="shared" si="37"/>
        <v>2316</v>
      </c>
      <c r="CD16" s="280">
        <f t="shared" si="38"/>
        <v>52</v>
      </c>
      <c r="CE16" s="280">
        <f t="shared" si="39"/>
        <v>709</v>
      </c>
      <c r="CF16" s="284">
        <f t="shared" si="40"/>
        <v>1187</v>
      </c>
      <c r="CG16" s="280">
        <f t="shared" si="41"/>
        <v>0</v>
      </c>
      <c r="CH16" s="280">
        <f t="shared" si="42"/>
        <v>1098</v>
      </c>
      <c r="CI16" s="280">
        <f t="shared" si="43"/>
        <v>89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8721</v>
      </c>
      <c r="CN16" s="280">
        <f t="shared" si="48"/>
        <v>0</v>
      </c>
      <c r="CO16" s="280">
        <f t="shared" si="49"/>
        <v>8559</v>
      </c>
      <c r="CP16" s="280">
        <f t="shared" si="50"/>
        <v>162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6622</v>
      </c>
      <c r="CU16" s="280">
        <f t="shared" si="55"/>
        <v>0</v>
      </c>
      <c r="CV16" s="280">
        <f t="shared" si="56"/>
        <v>6616</v>
      </c>
      <c r="CW16" s="280">
        <f t="shared" si="57"/>
        <v>6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2099</v>
      </c>
      <c r="DB16" s="280">
        <f t="shared" si="62"/>
        <v>0</v>
      </c>
      <c r="DC16" s="280">
        <f t="shared" si="63"/>
        <v>1943</v>
      </c>
      <c r="DD16" s="280">
        <f t="shared" si="64"/>
        <v>156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5</v>
      </c>
      <c r="DJ16" s="280">
        <v>0</v>
      </c>
      <c r="DK16" s="280">
        <v>0</v>
      </c>
      <c r="DL16" s="280">
        <v>0</v>
      </c>
      <c r="DM16" s="280">
        <v>5</v>
      </c>
    </row>
    <row r="17" spans="1:117" ht="12" customHeight="1">
      <c r="A17" s="282" t="s">
        <v>179</v>
      </c>
      <c r="B17" s="283" t="s">
        <v>558</v>
      </c>
      <c r="C17" s="282" t="s">
        <v>597</v>
      </c>
      <c r="D17" s="284">
        <f t="shared" si="8"/>
        <v>23753</v>
      </c>
      <c r="E17" s="280">
        <f t="shared" si="9"/>
        <v>17430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15050</v>
      </c>
      <c r="K17" s="280">
        <v>15050</v>
      </c>
      <c r="L17" s="280">
        <v>0</v>
      </c>
      <c r="M17" s="280">
        <v>0</v>
      </c>
      <c r="N17" s="280">
        <f t="shared" si="12"/>
        <v>806</v>
      </c>
      <c r="O17" s="280">
        <v>806</v>
      </c>
      <c r="P17" s="280">
        <v>0</v>
      </c>
      <c r="Q17" s="280">
        <v>0</v>
      </c>
      <c r="R17" s="280">
        <f t="shared" si="13"/>
        <v>1541</v>
      </c>
      <c r="S17" s="280">
        <v>1541</v>
      </c>
      <c r="T17" s="280">
        <v>0</v>
      </c>
      <c r="U17" s="280">
        <v>0</v>
      </c>
      <c r="V17" s="280">
        <f t="shared" si="14"/>
        <v>21</v>
      </c>
      <c r="W17" s="280">
        <v>19</v>
      </c>
      <c r="X17" s="280">
        <v>2</v>
      </c>
      <c r="Y17" s="280">
        <v>0</v>
      </c>
      <c r="Z17" s="280">
        <f t="shared" si="15"/>
        <v>12</v>
      </c>
      <c r="AA17" s="280">
        <v>12</v>
      </c>
      <c r="AB17" s="280">
        <v>0</v>
      </c>
      <c r="AC17" s="280">
        <v>0</v>
      </c>
      <c r="AD17" s="280">
        <f t="shared" si="16"/>
        <v>5452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5246</v>
      </c>
      <c r="AJ17" s="280">
        <v>0</v>
      </c>
      <c r="AK17" s="280">
        <v>0</v>
      </c>
      <c r="AL17" s="280">
        <v>5246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32</v>
      </c>
      <c r="AR17" s="280">
        <v>0</v>
      </c>
      <c r="AS17" s="280">
        <v>0</v>
      </c>
      <c r="AT17" s="280">
        <v>32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174</v>
      </c>
      <c r="AZ17" s="280">
        <v>0</v>
      </c>
      <c r="BA17" s="280">
        <v>0</v>
      </c>
      <c r="BB17" s="280">
        <v>174</v>
      </c>
      <c r="BC17" s="284">
        <f t="shared" si="23"/>
        <v>871</v>
      </c>
      <c r="BD17" s="284">
        <f t="shared" si="24"/>
        <v>391</v>
      </c>
      <c r="BE17" s="280">
        <v>0</v>
      </c>
      <c r="BF17" s="280">
        <v>341</v>
      </c>
      <c r="BG17" s="280">
        <v>0</v>
      </c>
      <c r="BH17" s="280">
        <v>0</v>
      </c>
      <c r="BI17" s="280">
        <v>0</v>
      </c>
      <c r="BJ17" s="280">
        <v>50</v>
      </c>
      <c r="BK17" s="284">
        <f t="shared" si="25"/>
        <v>480</v>
      </c>
      <c r="BL17" s="280">
        <v>0</v>
      </c>
      <c r="BM17" s="280">
        <v>480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17821</v>
      </c>
      <c r="BS17" s="280">
        <f t="shared" si="27"/>
        <v>0</v>
      </c>
      <c r="BT17" s="280">
        <f t="shared" si="28"/>
        <v>15391</v>
      </c>
      <c r="BU17" s="280">
        <f t="shared" si="29"/>
        <v>806</v>
      </c>
      <c r="BV17" s="280">
        <f t="shared" si="30"/>
        <v>1541</v>
      </c>
      <c r="BW17" s="280">
        <f t="shared" si="31"/>
        <v>21</v>
      </c>
      <c r="BX17" s="280">
        <f t="shared" si="32"/>
        <v>62</v>
      </c>
      <c r="BY17" s="284">
        <f t="shared" si="33"/>
        <v>17430</v>
      </c>
      <c r="BZ17" s="280">
        <f t="shared" si="34"/>
        <v>0</v>
      </c>
      <c r="CA17" s="280">
        <f t="shared" si="35"/>
        <v>15050</v>
      </c>
      <c r="CB17" s="280">
        <f t="shared" si="36"/>
        <v>806</v>
      </c>
      <c r="CC17" s="280">
        <f t="shared" si="37"/>
        <v>1541</v>
      </c>
      <c r="CD17" s="280">
        <f t="shared" si="38"/>
        <v>21</v>
      </c>
      <c r="CE17" s="280">
        <f t="shared" si="39"/>
        <v>12</v>
      </c>
      <c r="CF17" s="284">
        <f t="shared" si="40"/>
        <v>391</v>
      </c>
      <c r="CG17" s="280">
        <f t="shared" si="41"/>
        <v>0</v>
      </c>
      <c r="CH17" s="280">
        <f t="shared" si="42"/>
        <v>341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50</v>
      </c>
      <c r="CM17" s="280">
        <f t="shared" si="47"/>
        <v>5932</v>
      </c>
      <c r="CN17" s="280">
        <f t="shared" si="48"/>
        <v>0</v>
      </c>
      <c r="CO17" s="280">
        <f t="shared" si="49"/>
        <v>5726</v>
      </c>
      <c r="CP17" s="280">
        <f t="shared" si="50"/>
        <v>0</v>
      </c>
      <c r="CQ17" s="280">
        <f t="shared" si="51"/>
        <v>32</v>
      </c>
      <c r="CR17" s="280">
        <f t="shared" si="52"/>
        <v>0</v>
      </c>
      <c r="CS17" s="280">
        <f t="shared" si="53"/>
        <v>174</v>
      </c>
      <c r="CT17" s="284">
        <f t="shared" si="54"/>
        <v>5452</v>
      </c>
      <c r="CU17" s="280">
        <f t="shared" si="55"/>
        <v>0</v>
      </c>
      <c r="CV17" s="280">
        <f t="shared" si="56"/>
        <v>5246</v>
      </c>
      <c r="CW17" s="280">
        <f t="shared" si="57"/>
        <v>0</v>
      </c>
      <c r="CX17" s="280">
        <f t="shared" si="58"/>
        <v>32</v>
      </c>
      <c r="CY17" s="280">
        <f t="shared" si="59"/>
        <v>0</v>
      </c>
      <c r="CZ17" s="280">
        <f t="shared" si="60"/>
        <v>174</v>
      </c>
      <c r="DA17" s="284">
        <f t="shared" si="61"/>
        <v>480</v>
      </c>
      <c r="DB17" s="280">
        <f t="shared" si="62"/>
        <v>0</v>
      </c>
      <c r="DC17" s="280">
        <f t="shared" si="63"/>
        <v>480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2</v>
      </c>
      <c r="DJ17" s="280">
        <v>0</v>
      </c>
      <c r="DK17" s="280">
        <v>2</v>
      </c>
      <c r="DL17" s="280">
        <v>0</v>
      </c>
      <c r="DM17" s="280">
        <v>0</v>
      </c>
    </row>
    <row r="18" spans="1:117" ht="12" customHeight="1">
      <c r="A18" s="282" t="s">
        <v>179</v>
      </c>
      <c r="B18" s="283" t="s">
        <v>559</v>
      </c>
      <c r="C18" s="282" t="s">
        <v>598</v>
      </c>
      <c r="D18" s="284">
        <f t="shared" si="8"/>
        <v>12930</v>
      </c>
      <c r="E18" s="280">
        <f t="shared" si="9"/>
        <v>8986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7370</v>
      </c>
      <c r="K18" s="280">
        <v>4344</v>
      </c>
      <c r="L18" s="280">
        <v>3026</v>
      </c>
      <c r="M18" s="280">
        <v>0</v>
      </c>
      <c r="N18" s="280">
        <f t="shared" si="12"/>
        <v>289</v>
      </c>
      <c r="O18" s="280">
        <v>98</v>
      </c>
      <c r="P18" s="280">
        <v>191</v>
      </c>
      <c r="Q18" s="280">
        <v>0</v>
      </c>
      <c r="R18" s="280">
        <f t="shared" si="13"/>
        <v>1084</v>
      </c>
      <c r="S18" s="280">
        <v>623</v>
      </c>
      <c r="T18" s="280">
        <v>461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243</v>
      </c>
      <c r="AA18" s="280">
        <v>84</v>
      </c>
      <c r="AB18" s="280">
        <v>159</v>
      </c>
      <c r="AC18" s="280">
        <v>0</v>
      </c>
      <c r="AD18" s="280">
        <f t="shared" si="16"/>
        <v>3405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3405</v>
      </c>
      <c r="AJ18" s="280">
        <v>0</v>
      </c>
      <c r="AK18" s="280">
        <v>0</v>
      </c>
      <c r="AL18" s="280">
        <v>3405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539</v>
      </c>
      <c r="BD18" s="284">
        <f t="shared" si="24"/>
        <v>183</v>
      </c>
      <c r="BE18" s="280">
        <v>0</v>
      </c>
      <c r="BF18" s="280">
        <v>62</v>
      </c>
      <c r="BG18" s="280">
        <v>14</v>
      </c>
      <c r="BH18" s="280">
        <v>12</v>
      </c>
      <c r="BI18" s="280">
        <v>0</v>
      </c>
      <c r="BJ18" s="280">
        <v>95</v>
      </c>
      <c r="BK18" s="284">
        <f t="shared" si="25"/>
        <v>356</v>
      </c>
      <c r="BL18" s="280">
        <v>0</v>
      </c>
      <c r="BM18" s="280">
        <v>356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9169</v>
      </c>
      <c r="BS18" s="280">
        <f t="shared" si="27"/>
        <v>0</v>
      </c>
      <c r="BT18" s="280">
        <f t="shared" si="28"/>
        <v>7432</v>
      </c>
      <c r="BU18" s="280">
        <f t="shared" si="29"/>
        <v>303</v>
      </c>
      <c r="BV18" s="280">
        <f t="shared" si="30"/>
        <v>1096</v>
      </c>
      <c r="BW18" s="280">
        <f t="shared" si="31"/>
        <v>0</v>
      </c>
      <c r="BX18" s="280">
        <f t="shared" si="32"/>
        <v>338</v>
      </c>
      <c r="BY18" s="284">
        <f t="shared" si="33"/>
        <v>8986</v>
      </c>
      <c r="BZ18" s="280">
        <f t="shared" si="34"/>
        <v>0</v>
      </c>
      <c r="CA18" s="280">
        <f t="shared" si="35"/>
        <v>7370</v>
      </c>
      <c r="CB18" s="280">
        <f t="shared" si="36"/>
        <v>289</v>
      </c>
      <c r="CC18" s="280">
        <f t="shared" si="37"/>
        <v>1084</v>
      </c>
      <c r="CD18" s="280">
        <f t="shared" si="38"/>
        <v>0</v>
      </c>
      <c r="CE18" s="280">
        <f t="shared" si="39"/>
        <v>243</v>
      </c>
      <c r="CF18" s="284">
        <f t="shared" si="40"/>
        <v>183</v>
      </c>
      <c r="CG18" s="280">
        <f t="shared" si="41"/>
        <v>0</v>
      </c>
      <c r="CH18" s="280">
        <f t="shared" si="42"/>
        <v>62</v>
      </c>
      <c r="CI18" s="280">
        <f t="shared" si="43"/>
        <v>14</v>
      </c>
      <c r="CJ18" s="280">
        <f t="shared" si="44"/>
        <v>12</v>
      </c>
      <c r="CK18" s="280">
        <f t="shared" si="45"/>
        <v>0</v>
      </c>
      <c r="CL18" s="280">
        <f t="shared" si="46"/>
        <v>95</v>
      </c>
      <c r="CM18" s="280">
        <f t="shared" si="47"/>
        <v>3761</v>
      </c>
      <c r="CN18" s="280">
        <f t="shared" si="48"/>
        <v>0</v>
      </c>
      <c r="CO18" s="280">
        <f t="shared" si="49"/>
        <v>3761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3405</v>
      </c>
      <c r="CU18" s="280">
        <f t="shared" si="55"/>
        <v>0</v>
      </c>
      <c r="CV18" s="280">
        <f t="shared" si="56"/>
        <v>3405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356</v>
      </c>
      <c r="DB18" s="280">
        <f t="shared" si="62"/>
        <v>0</v>
      </c>
      <c r="DC18" s="280">
        <f t="shared" si="63"/>
        <v>356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4</v>
      </c>
      <c r="DJ18" s="280">
        <v>4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179</v>
      </c>
      <c r="B19" s="283" t="s">
        <v>560</v>
      </c>
      <c r="C19" s="282" t="s">
        <v>599</v>
      </c>
      <c r="D19" s="284">
        <f t="shared" si="8"/>
        <v>9316</v>
      </c>
      <c r="E19" s="280">
        <f t="shared" si="9"/>
        <v>7911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5619</v>
      </c>
      <c r="K19" s="280">
        <v>1977</v>
      </c>
      <c r="L19" s="280">
        <v>3642</v>
      </c>
      <c r="M19" s="280">
        <v>0</v>
      </c>
      <c r="N19" s="280">
        <f t="shared" si="12"/>
        <v>1335</v>
      </c>
      <c r="O19" s="280">
        <v>0</v>
      </c>
      <c r="P19" s="280">
        <v>1335</v>
      </c>
      <c r="Q19" s="280">
        <v>0</v>
      </c>
      <c r="R19" s="280">
        <f t="shared" si="13"/>
        <v>433</v>
      </c>
      <c r="S19" s="280">
        <v>0</v>
      </c>
      <c r="T19" s="280">
        <v>433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524</v>
      </c>
      <c r="AA19" s="280">
        <v>0</v>
      </c>
      <c r="AB19" s="280">
        <v>524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1405</v>
      </c>
      <c r="BD19" s="284">
        <f t="shared" si="24"/>
        <v>321</v>
      </c>
      <c r="BE19" s="280">
        <v>0</v>
      </c>
      <c r="BF19" s="280">
        <v>321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1084</v>
      </c>
      <c r="BL19" s="280">
        <v>0</v>
      </c>
      <c r="BM19" s="280">
        <v>1084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8232</v>
      </c>
      <c r="BS19" s="280">
        <f t="shared" si="27"/>
        <v>0</v>
      </c>
      <c r="BT19" s="280">
        <f t="shared" si="28"/>
        <v>5940</v>
      </c>
      <c r="BU19" s="280">
        <f t="shared" si="29"/>
        <v>1335</v>
      </c>
      <c r="BV19" s="280">
        <f t="shared" si="30"/>
        <v>433</v>
      </c>
      <c r="BW19" s="280">
        <f t="shared" si="31"/>
        <v>0</v>
      </c>
      <c r="BX19" s="280">
        <f t="shared" si="32"/>
        <v>524</v>
      </c>
      <c r="BY19" s="284">
        <f t="shared" si="33"/>
        <v>7911</v>
      </c>
      <c r="BZ19" s="280">
        <f t="shared" si="34"/>
        <v>0</v>
      </c>
      <c r="CA19" s="280">
        <f t="shared" si="35"/>
        <v>5619</v>
      </c>
      <c r="CB19" s="280">
        <f t="shared" si="36"/>
        <v>1335</v>
      </c>
      <c r="CC19" s="280">
        <f t="shared" si="37"/>
        <v>433</v>
      </c>
      <c r="CD19" s="280">
        <f t="shared" si="38"/>
        <v>0</v>
      </c>
      <c r="CE19" s="280">
        <f t="shared" si="39"/>
        <v>524</v>
      </c>
      <c r="CF19" s="284">
        <f t="shared" si="40"/>
        <v>321</v>
      </c>
      <c r="CG19" s="280">
        <f t="shared" si="41"/>
        <v>0</v>
      </c>
      <c r="CH19" s="280">
        <f t="shared" si="42"/>
        <v>321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1084</v>
      </c>
      <c r="CN19" s="280">
        <f t="shared" si="48"/>
        <v>0</v>
      </c>
      <c r="CO19" s="280">
        <f t="shared" si="49"/>
        <v>1084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1084</v>
      </c>
      <c r="DB19" s="280">
        <f t="shared" si="62"/>
        <v>0</v>
      </c>
      <c r="DC19" s="280">
        <f t="shared" si="63"/>
        <v>1084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179</v>
      </c>
      <c r="B20" s="283" t="s">
        <v>561</v>
      </c>
      <c r="C20" s="282" t="s">
        <v>600</v>
      </c>
      <c r="D20" s="284">
        <f t="shared" si="8"/>
        <v>941</v>
      </c>
      <c r="E20" s="280">
        <f t="shared" si="9"/>
        <v>941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640</v>
      </c>
      <c r="K20" s="280">
        <v>0</v>
      </c>
      <c r="L20" s="280">
        <v>640</v>
      </c>
      <c r="M20" s="280">
        <v>0</v>
      </c>
      <c r="N20" s="280">
        <f t="shared" si="12"/>
        <v>65</v>
      </c>
      <c r="O20" s="280">
        <v>0</v>
      </c>
      <c r="P20" s="280">
        <v>65</v>
      </c>
      <c r="Q20" s="280">
        <v>0</v>
      </c>
      <c r="R20" s="280">
        <f t="shared" si="13"/>
        <v>190</v>
      </c>
      <c r="S20" s="280">
        <v>0</v>
      </c>
      <c r="T20" s="280">
        <v>190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46</v>
      </c>
      <c r="AA20" s="280">
        <v>0</v>
      </c>
      <c r="AB20" s="280">
        <v>46</v>
      </c>
      <c r="AC20" s="280">
        <v>0</v>
      </c>
      <c r="AD20" s="280">
        <f t="shared" si="16"/>
        <v>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0</v>
      </c>
      <c r="AJ20" s="280">
        <v>0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0</v>
      </c>
      <c r="BD20" s="284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941</v>
      </c>
      <c r="BS20" s="280">
        <f t="shared" si="27"/>
        <v>0</v>
      </c>
      <c r="BT20" s="280">
        <f t="shared" si="28"/>
        <v>640</v>
      </c>
      <c r="BU20" s="280">
        <f t="shared" si="29"/>
        <v>65</v>
      </c>
      <c r="BV20" s="280">
        <f t="shared" si="30"/>
        <v>190</v>
      </c>
      <c r="BW20" s="280">
        <f t="shared" si="31"/>
        <v>0</v>
      </c>
      <c r="BX20" s="280">
        <f t="shared" si="32"/>
        <v>46</v>
      </c>
      <c r="BY20" s="284">
        <f t="shared" si="33"/>
        <v>941</v>
      </c>
      <c r="BZ20" s="280">
        <f t="shared" si="34"/>
        <v>0</v>
      </c>
      <c r="CA20" s="280">
        <f t="shared" si="35"/>
        <v>640</v>
      </c>
      <c r="CB20" s="280">
        <f t="shared" si="36"/>
        <v>65</v>
      </c>
      <c r="CC20" s="280">
        <f t="shared" si="37"/>
        <v>190</v>
      </c>
      <c r="CD20" s="280">
        <f t="shared" si="38"/>
        <v>0</v>
      </c>
      <c r="CE20" s="280">
        <f t="shared" si="39"/>
        <v>46</v>
      </c>
      <c r="CF20" s="284">
        <f t="shared" si="40"/>
        <v>0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0</v>
      </c>
      <c r="CN20" s="280">
        <f t="shared" si="48"/>
        <v>0</v>
      </c>
      <c r="CO20" s="280">
        <f t="shared" si="49"/>
        <v>0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0</v>
      </c>
      <c r="CU20" s="280">
        <f t="shared" si="55"/>
        <v>0</v>
      </c>
      <c r="CV20" s="280">
        <f t="shared" si="56"/>
        <v>0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179</v>
      </c>
      <c r="B21" s="283" t="s">
        <v>562</v>
      </c>
      <c r="C21" s="282" t="s">
        <v>601</v>
      </c>
      <c r="D21" s="284">
        <f t="shared" si="8"/>
        <v>8242</v>
      </c>
      <c r="E21" s="280">
        <f t="shared" si="9"/>
        <v>5695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5095</v>
      </c>
      <c r="K21" s="280">
        <v>5095</v>
      </c>
      <c r="L21" s="280">
        <v>0</v>
      </c>
      <c r="M21" s="280">
        <v>0</v>
      </c>
      <c r="N21" s="280">
        <f t="shared" si="12"/>
        <v>0</v>
      </c>
      <c r="O21" s="280">
        <v>0</v>
      </c>
      <c r="P21" s="280">
        <v>0</v>
      </c>
      <c r="Q21" s="280">
        <v>0</v>
      </c>
      <c r="R21" s="280">
        <f t="shared" si="13"/>
        <v>305</v>
      </c>
      <c r="S21" s="280">
        <v>305</v>
      </c>
      <c r="T21" s="280">
        <v>0</v>
      </c>
      <c r="U21" s="280">
        <v>0</v>
      </c>
      <c r="V21" s="280">
        <f t="shared" si="14"/>
        <v>9</v>
      </c>
      <c r="W21" s="280">
        <v>9</v>
      </c>
      <c r="X21" s="280">
        <v>0</v>
      </c>
      <c r="Y21" s="280">
        <v>0</v>
      </c>
      <c r="Z21" s="280">
        <f t="shared" si="15"/>
        <v>286</v>
      </c>
      <c r="AA21" s="280">
        <v>286</v>
      </c>
      <c r="AB21" s="280">
        <v>0</v>
      </c>
      <c r="AC21" s="280">
        <v>0</v>
      </c>
      <c r="AD21" s="280">
        <f t="shared" si="16"/>
        <v>2221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1143</v>
      </c>
      <c r="AJ21" s="280">
        <v>0</v>
      </c>
      <c r="AK21" s="280">
        <v>0</v>
      </c>
      <c r="AL21" s="280">
        <v>1143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1078</v>
      </c>
      <c r="AR21" s="280">
        <v>0</v>
      </c>
      <c r="AS21" s="280">
        <v>1078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326</v>
      </c>
      <c r="BD21" s="284">
        <f t="shared" si="24"/>
        <v>326</v>
      </c>
      <c r="BE21" s="280">
        <v>0</v>
      </c>
      <c r="BF21" s="280">
        <v>268</v>
      </c>
      <c r="BG21" s="280">
        <v>0</v>
      </c>
      <c r="BH21" s="280">
        <v>27</v>
      </c>
      <c r="BI21" s="280">
        <v>0</v>
      </c>
      <c r="BJ21" s="280">
        <v>31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6021</v>
      </c>
      <c r="BS21" s="280">
        <f t="shared" si="27"/>
        <v>0</v>
      </c>
      <c r="BT21" s="280">
        <f t="shared" si="28"/>
        <v>5363</v>
      </c>
      <c r="BU21" s="280">
        <f t="shared" si="29"/>
        <v>0</v>
      </c>
      <c r="BV21" s="280">
        <f t="shared" si="30"/>
        <v>332</v>
      </c>
      <c r="BW21" s="280">
        <f t="shared" si="31"/>
        <v>9</v>
      </c>
      <c r="BX21" s="280">
        <f t="shared" si="32"/>
        <v>317</v>
      </c>
      <c r="BY21" s="284">
        <f t="shared" si="33"/>
        <v>5695</v>
      </c>
      <c r="BZ21" s="280">
        <f t="shared" si="34"/>
        <v>0</v>
      </c>
      <c r="CA21" s="280">
        <f t="shared" si="35"/>
        <v>5095</v>
      </c>
      <c r="CB21" s="280">
        <f t="shared" si="36"/>
        <v>0</v>
      </c>
      <c r="CC21" s="280">
        <f t="shared" si="37"/>
        <v>305</v>
      </c>
      <c r="CD21" s="280">
        <f t="shared" si="38"/>
        <v>9</v>
      </c>
      <c r="CE21" s="280">
        <f t="shared" si="39"/>
        <v>286</v>
      </c>
      <c r="CF21" s="284">
        <f t="shared" si="40"/>
        <v>326</v>
      </c>
      <c r="CG21" s="280">
        <f t="shared" si="41"/>
        <v>0</v>
      </c>
      <c r="CH21" s="280">
        <f t="shared" si="42"/>
        <v>268</v>
      </c>
      <c r="CI21" s="280">
        <f t="shared" si="43"/>
        <v>0</v>
      </c>
      <c r="CJ21" s="280">
        <f t="shared" si="44"/>
        <v>27</v>
      </c>
      <c r="CK21" s="280">
        <f t="shared" si="45"/>
        <v>0</v>
      </c>
      <c r="CL21" s="280">
        <f t="shared" si="46"/>
        <v>31</v>
      </c>
      <c r="CM21" s="280">
        <f t="shared" si="47"/>
        <v>2221</v>
      </c>
      <c r="CN21" s="280">
        <f t="shared" si="48"/>
        <v>0</v>
      </c>
      <c r="CO21" s="280">
        <f t="shared" si="49"/>
        <v>1143</v>
      </c>
      <c r="CP21" s="280">
        <f t="shared" si="50"/>
        <v>0</v>
      </c>
      <c r="CQ21" s="280">
        <f t="shared" si="51"/>
        <v>1078</v>
      </c>
      <c r="CR21" s="280">
        <f t="shared" si="52"/>
        <v>0</v>
      </c>
      <c r="CS21" s="280">
        <f t="shared" si="53"/>
        <v>0</v>
      </c>
      <c r="CT21" s="284">
        <f t="shared" si="54"/>
        <v>2221</v>
      </c>
      <c r="CU21" s="280">
        <f t="shared" si="55"/>
        <v>0</v>
      </c>
      <c r="CV21" s="280">
        <f t="shared" si="56"/>
        <v>1143</v>
      </c>
      <c r="CW21" s="280">
        <f t="shared" si="57"/>
        <v>0</v>
      </c>
      <c r="CX21" s="280">
        <f t="shared" si="58"/>
        <v>1078</v>
      </c>
      <c r="CY21" s="280">
        <f t="shared" si="59"/>
        <v>0</v>
      </c>
      <c r="CZ21" s="280">
        <f t="shared" si="60"/>
        <v>0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2</v>
      </c>
      <c r="DJ21" s="280">
        <v>2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179</v>
      </c>
      <c r="B22" s="283" t="s">
        <v>563</v>
      </c>
      <c r="C22" s="282" t="s">
        <v>602</v>
      </c>
      <c r="D22" s="284">
        <f t="shared" si="8"/>
        <v>7683</v>
      </c>
      <c r="E22" s="280">
        <f t="shared" si="9"/>
        <v>5587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5149</v>
      </c>
      <c r="K22" s="280">
        <v>5149</v>
      </c>
      <c r="L22" s="280">
        <v>0</v>
      </c>
      <c r="M22" s="280">
        <v>0</v>
      </c>
      <c r="N22" s="280">
        <f t="shared" si="12"/>
        <v>334</v>
      </c>
      <c r="O22" s="280">
        <v>334</v>
      </c>
      <c r="P22" s="280">
        <v>0</v>
      </c>
      <c r="Q22" s="280">
        <v>0</v>
      </c>
      <c r="R22" s="280">
        <f t="shared" si="13"/>
        <v>104</v>
      </c>
      <c r="S22" s="280">
        <v>104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2096</v>
      </c>
      <c r="BD22" s="284">
        <f t="shared" si="24"/>
        <v>301</v>
      </c>
      <c r="BE22" s="280">
        <v>0</v>
      </c>
      <c r="BF22" s="280">
        <v>301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1795</v>
      </c>
      <c r="BL22" s="280">
        <v>0</v>
      </c>
      <c r="BM22" s="280">
        <v>1795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5888</v>
      </c>
      <c r="BS22" s="280">
        <f t="shared" si="27"/>
        <v>0</v>
      </c>
      <c r="BT22" s="280">
        <f t="shared" si="28"/>
        <v>5450</v>
      </c>
      <c r="BU22" s="280">
        <f t="shared" si="29"/>
        <v>334</v>
      </c>
      <c r="BV22" s="280">
        <f t="shared" si="30"/>
        <v>104</v>
      </c>
      <c r="BW22" s="280">
        <f t="shared" si="31"/>
        <v>0</v>
      </c>
      <c r="BX22" s="280">
        <f t="shared" si="32"/>
        <v>0</v>
      </c>
      <c r="BY22" s="284">
        <f t="shared" si="33"/>
        <v>5587</v>
      </c>
      <c r="BZ22" s="280">
        <f t="shared" si="34"/>
        <v>0</v>
      </c>
      <c r="CA22" s="280">
        <f t="shared" si="35"/>
        <v>5149</v>
      </c>
      <c r="CB22" s="280">
        <f t="shared" si="36"/>
        <v>334</v>
      </c>
      <c r="CC22" s="280">
        <f t="shared" si="37"/>
        <v>104</v>
      </c>
      <c r="CD22" s="280">
        <f t="shared" si="38"/>
        <v>0</v>
      </c>
      <c r="CE22" s="280">
        <f t="shared" si="39"/>
        <v>0</v>
      </c>
      <c r="CF22" s="284">
        <f t="shared" si="40"/>
        <v>301</v>
      </c>
      <c r="CG22" s="280">
        <f t="shared" si="41"/>
        <v>0</v>
      </c>
      <c r="CH22" s="280">
        <f t="shared" si="42"/>
        <v>301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1795</v>
      </c>
      <c r="CN22" s="280">
        <f t="shared" si="48"/>
        <v>0</v>
      </c>
      <c r="CO22" s="280">
        <f t="shared" si="49"/>
        <v>1795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1795</v>
      </c>
      <c r="DB22" s="280">
        <f t="shared" si="62"/>
        <v>0</v>
      </c>
      <c r="DC22" s="280">
        <f t="shared" si="63"/>
        <v>1795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179</v>
      </c>
      <c r="B23" s="283" t="s">
        <v>564</v>
      </c>
      <c r="C23" s="282" t="s">
        <v>603</v>
      </c>
      <c r="D23" s="284">
        <f t="shared" si="8"/>
        <v>7661</v>
      </c>
      <c r="E23" s="280">
        <f t="shared" si="9"/>
        <v>5172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3735</v>
      </c>
      <c r="K23" s="280">
        <v>1751</v>
      </c>
      <c r="L23" s="280">
        <v>1984</v>
      </c>
      <c r="M23" s="280">
        <v>0</v>
      </c>
      <c r="N23" s="280">
        <f t="shared" si="12"/>
        <v>433</v>
      </c>
      <c r="O23" s="280">
        <v>433</v>
      </c>
      <c r="P23" s="280">
        <v>0</v>
      </c>
      <c r="Q23" s="280">
        <v>0</v>
      </c>
      <c r="R23" s="280">
        <f t="shared" si="13"/>
        <v>911</v>
      </c>
      <c r="S23" s="280">
        <v>835</v>
      </c>
      <c r="T23" s="280">
        <v>76</v>
      </c>
      <c r="U23" s="280">
        <v>0</v>
      </c>
      <c r="V23" s="280">
        <f t="shared" si="14"/>
        <v>11</v>
      </c>
      <c r="W23" s="280">
        <v>8</v>
      </c>
      <c r="X23" s="280">
        <v>3</v>
      </c>
      <c r="Y23" s="280">
        <v>0</v>
      </c>
      <c r="Z23" s="280">
        <f t="shared" si="15"/>
        <v>82</v>
      </c>
      <c r="AA23" s="280">
        <v>0</v>
      </c>
      <c r="AB23" s="280">
        <v>82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2489</v>
      </c>
      <c r="BD23" s="284">
        <f t="shared" si="24"/>
        <v>500</v>
      </c>
      <c r="BE23" s="280">
        <v>0</v>
      </c>
      <c r="BF23" s="280">
        <v>33</v>
      </c>
      <c r="BG23" s="280">
        <v>35</v>
      </c>
      <c r="BH23" s="280">
        <v>385</v>
      </c>
      <c r="BI23" s="280">
        <v>0</v>
      </c>
      <c r="BJ23" s="280">
        <v>47</v>
      </c>
      <c r="BK23" s="284">
        <f t="shared" si="25"/>
        <v>1989</v>
      </c>
      <c r="BL23" s="280">
        <v>0</v>
      </c>
      <c r="BM23" s="280">
        <v>1989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5672</v>
      </c>
      <c r="BS23" s="280">
        <f t="shared" si="27"/>
        <v>0</v>
      </c>
      <c r="BT23" s="280">
        <f t="shared" si="28"/>
        <v>3768</v>
      </c>
      <c r="BU23" s="280">
        <f t="shared" si="29"/>
        <v>468</v>
      </c>
      <c r="BV23" s="280">
        <f t="shared" si="30"/>
        <v>1296</v>
      </c>
      <c r="BW23" s="280">
        <f t="shared" si="31"/>
        <v>11</v>
      </c>
      <c r="BX23" s="280">
        <f t="shared" si="32"/>
        <v>129</v>
      </c>
      <c r="BY23" s="284">
        <f t="shared" si="33"/>
        <v>5172</v>
      </c>
      <c r="BZ23" s="280">
        <f t="shared" si="34"/>
        <v>0</v>
      </c>
      <c r="CA23" s="280">
        <f t="shared" si="35"/>
        <v>3735</v>
      </c>
      <c r="CB23" s="280">
        <f t="shared" si="36"/>
        <v>433</v>
      </c>
      <c r="CC23" s="280">
        <f t="shared" si="37"/>
        <v>911</v>
      </c>
      <c r="CD23" s="280">
        <f t="shared" si="38"/>
        <v>11</v>
      </c>
      <c r="CE23" s="280">
        <f t="shared" si="39"/>
        <v>82</v>
      </c>
      <c r="CF23" s="284">
        <f t="shared" si="40"/>
        <v>500</v>
      </c>
      <c r="CG23" s="280">
        <f t="shared" si="41"/>
        <v>0</v>
      </c>
      <c r="CH23" s="280">
        <f t="shared" si="42"/>
        <v>33</v>
      </c>
      <c r="CI23" s="280">
        <f t="shared" si="43"/>
        <v>35</v>
      </c>
      <c r="CJ23" s="280">
        <f t="shared" si="44"/>
        <v>385</v>
      </c>
      <c r="CK23" s="280">
        <f t="shared" si="45"/>
        <v>0</v>
      </c>
      <c r="CL23" s="280">
        <f t="shared" si="46"/>
        <v>47</v>
      </c>
      <c r="CM23" s="280">
        <f t="shared" si="47"/>
        <v>1989</v>
      </c>
      <c r="CN23" s="280">
        <f t="shared" si="48"/>
        <v>0</v>
      </c>
      <c r="CO23" s="280">
        <f t="shared" si="49"/>
        <v>1989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1989</v>
      </c>
      <c r="DB23" s="280">
        <f t="shared" si="62"/>
        <v>0</v>
      </c>
      <c r="DC23" s="280">
        <f t="shared" si="63"/>
        <v>1989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1</v>
      </c>
      <c r="DJ23" s="280">
        <v>0</v>
      </c>
      <c r="DK23" s="280">
        <v>1</v>
      </c>
      <c r="DL23" s="280">
        <v>0</v>
      </c>
      <c r="DM23" s="280">
        <v>0</v>
      </c>
    </row>
    <row r="24" spans="1:117" ht="12" customHeight="1">
      <c r="A24" s="282" t="s">
        <v>179</v>
      </c>
      <c r="B24" s="283" t="s">
        <v>565</v>
      </c>
      <c r="C24" s="282" t="s">
        <v>604</v>
      </c>
      <c r="D24" s="284">
        <f t="shared" si="8"/>
        <v>2584</v>
      </c>
      <c r="E24" s="280">
        <f t="shared" si="9"/>
        <v>2584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2117</v>
      </c>
      <c r="K24" s="280">
        <v>2117</v>
      </c>
      <c r="L24" s="280">
        <v>0</v>
      </c>
      <c r="M24" s="280">
        <v>0</v>
      </c>
      <c r="N24" s="280">
        <f t="shared" si="12"/>
        <v>178</v>
      </c>
      <c r="O24" s="280">
        <v>178</v>
      </c>
      <c r="P24" s="280">
        <v>0</v>
      </c>
      <c r="Q24" s="280">
        <v>0</v>
      </c>
      <c r="R24" s="280">
        <f t="shared" si="13"/>
        <v>0</v>
      </c>
      <c r="S24" s="280">
        <v>0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289</v>
      </c>
      <c r="AA24" s="280">
        <v>0</v>
      </c>
      <c r="AB24" s="280">
        <v>289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0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2584</v>
      </c>
      <c r="BS24" s="280">
        <f t="shared" si="27"/>
        <v>0</v>
      </c>
      <c r="BT24" s="280">
        <f t="shared" si="28"/>
        <v>2117</v>
      </c>
      <c r="BU24" s="280">
        <f t="shared" si="29"/>
        <v>178</v>
      </c>
      <c r="BV24" s="280">
        <f t="shared" si="30"/>
        <v>0</v>
      </c>
      <c r="BW24" s="280">
        <f t="shared" si="31"/>
        <v>0</v>
      </c>
      <c r="BX24" s="280">
        <f t="shared" si="32"/>
        <v>289</v>
      </c>
      <c r="BY24" s="284">
        <f t="shared" si="33"/>
        <v>2584</v>
      </c>
      <c r="BZ24" s="280">
        <f t="shared" si="34"/>
        <v>0</v>
      </c>
      <c r="CA24" s="280">
        <f t="shared" si="35"/>
        <v>2117</v>
      </c>
      <c r="CB24" s="280">
        <f t="shared" si="36"/>
        <v>178</v>
      </c>
      <c r="CC24" s="280">
        <f t="shared" si="37"/>
        <v>0</v>
      </c>
      <c r="CD24" s="280">
        <f t="shared" si="38"/>
        <v>0</v>
      </c>
      <c r="CE24" s="280">
        <f t="shared" si="39"/>
        <v>289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0</v>
      </c>
      <c r="CN24" s="280">
        <f t="shared" si="48"/>
        <v>0</v>
      </c>
      <c r="CO24" s="280">
        <f t="shared" si="49"/>
        <v>0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179</v>
      </c>
      <c r="B25" s="283" t="s">
        <v>566</v>
      </c>
      <c r="C25" s="282" t="s">
        <v>605</v>
      </c>
      <c r="D25" s="284">
        <f t="shared" si="8"/>
        <v>2401</v>
      </c>
      <c r="E25" s="280">
        <f t="shared" si="9"/>
        <v>2175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1881</v>
      </c>
      <c r="K25" s="280">
        <v>1881</v>
      </c>
      <c r="L25" s="280">
        <v>0</v>
      </c>
      <c r="M25" s="280">
        <v>0</v>
      </c>
      <c r="N25" s="280">
        <f t="shared" si="12"/>
        <v>182</v>
      </c>
      <c r="O25" s="280">
        <v>182</v>
      </c>
      <c r="P25" s="280">
        <v>0</v>
      </c>
      <c r="Q25" s="280">
        <v>0</v>
      </c>
      <c r="R25" s="280">
        <f t="shared" si="13"/>
        <v>67</v>
      </c>
      <c r="S25" s="280">
        <v>67</v>
      </c>
      <c r="T25" s="280">
        <v>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45</v>
      </c>
      <c r="AA25" s="280">
        <v>45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226</v>
      </c>
      <c r="BD25" s="284">
        <f t="shared" si="24"/>
        <v>20</v>
      </c>
      <c r="BE25" s="280">
        <v>0</v>
      </c>
      <c r="BF25" s="280">
        <v>20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206</v>
      </c>
      <c r="BL25" s="280">
        <v>0</v>
      </c>
      <c r="BM25" s="280">
        <v>206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2195</v>
      </c>
      <c r="BS25" s="280">
        <f t="shared" si="27"/>
        <v>0</v>
      </c>
      <c r="BT25" s="280">
        <f t="shared" si="28"/>
        <v>1901</v>
      </c>
      <c r="BU25" s="280">
        <f t="shared" si="29"/>
        <v>182</v>
      </c>
      <c r="BV25" s="280">
        <f t="shared" si="30"/>
        <v>67</v>
      </c>
      <c r="BW25" s="280">
        <f t="shared" si="31"/>
        <v>0</v>
      </c>
      <c r="BX25" s="280">
        <f t="shared" si="32"/>
        <v>45</v>
      </c>
      <c r="BY25" s="284">
        <f t="shared" si="33"/>
        <v>2175</v>
      </c>
      <c r="BZ25" s="280">
        <f t="shared" si="34"/>
        <v>0</v>
      </c>
      <c r="CA25" s="280">
        <f t="shared" si="35"/>
        <v>1881</v>
      </c>
      <c r="CB25" s="280">
        <f t="shared" si="36"/>
        <v>182</v>
      </c>
      <c r="CC25" s="280">
        <f t="shared" si="37"/>
        <v>67</v>
      </c>
      <c r="CD25" s="280">
        <f t="shared" si="38"/>
        <v>0</v>
      </c>
      <c r="CE25" s="280">
        <f t="shared" si="39"/>
        <v>45</v>
      </c>
      <c r="CF25" s="284">
        <f t="shared" si="40"/>
        <v>20</v>
      </c>
      <c r="CG25" s="280">
        <f t="shared" si="41"/>
        <v>0</v>
      </c>
      <c r="CH25" s="280">
        <f t="shared" si="42"/>
        <v>20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206</v>
      </c>
      <c r="CN25" s="280">
        <f t="shared" si="48"/>
        <v>0</v>
      </c>
      <c r="CO25" s="280">
        <f t="shared" si="49"/>
        <v>206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206</v>
      </c>
      <c r="DB25" s="280">
        <f t="shared" si="62"/>
        <v>0</v>
      </c>
      <c r="DC25" s="280">
        <f t="shared" si="63"/>
        <v>206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179</v>
      </c>
      <c r="B26" s="283" t="s">
        <v>567</v>
      </c>
      <c r="C26" s="282" t="s">
        <v>606</v>
      </c>
      <c r="D26" s="284">
        <f t="shared" si="8"/>
        <v>2106</v>
      </c>
      <c r="E26" s="280">
        <f t="shared" si="9"/>
        <v>1812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1556</v>
      </c>
      <c r="K26" s="280">
        <v>1556</v>
      </c>
      <c r="L26" s="280">
        <v>0</v>
      </c>
      <c r="M26" s="280">
        <v>0</v>
      </c>
      <c r="N26" s="280">
        <f t="shared" si="12"/>
        <v>125</v>
      </c>
      <c r="O26" s="280">
        <v>125</v>
      </c>
      <c r="P26" s="280">
        <v>0</v>
      </c>
      <c r="Q26" s="280">
        <v>0</v>
      </c>
      <c r="R26" s="280">
        <f t="shared" si="13"/>
        <v>100</v>
      </c>
      <c r="S26" s="280">
        <v>100</v>
      </c>
      <c r="T26" s="280">
        <v>0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31</v>
      </c>
      <c r="AA26" s="280">
        <v>31</v>
      </c>
      <c r="AB26" s="280">
        <v>0</v>
      </c>
      <c r="AC26" s="280">
        <v>0</v>
      </c>
      <c r="AD26" s="280">
        <f t="shared" si="16"/>
        <v>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294</v>
      </c>
      <c r="BD26" s="284">
        <f t="shared" si="24"/>
        <v>193</v>
      </c>
      <c r="BE26" s="280">
        <v>0</v>
      </c>
      <c r="BF26" s="280">
        <v>190</v>
      </c>
      <c r="BG26" s="280">
        <v>2</v>
      </c>
      <c r="BH26" s="280">
        <v>0</v>
      </c>
      <c r="BI26" s="280">
        <v>0</v>
      </c>
      <c r="BJ26" s="280">
        <v>1</v>
      </c>
      <c r="BK26" s="284">
        <f t="shared" si="25"/>
        <v>101</v>
      </c>
      <c r="BL26" s="280">
        <v>0</v>
      </c>
      <c r="BM26" s="280">
        <v>101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2005</v>
      </c>
      <c r="BS26" s="280">
        <f t="shared" si="27"/>
        <v>0</v>
      </c>
      <c r="BT26" s="280">
        <f t="shared" si="28"/>
        <v>1746</v>
      </c>
      <c r="BU26" s="280">
        <f t="shared" si="29"/>
        <v>127</v>
      </c>
      <c r="BV26" s="280">
        <f t="shared" si="30"/>
        <v>100</v>
      </c>
      <c r="BW26" s="280">
        <f t="shared" si="31"/>
        <v>0</v>
      </c>
      <c r="BX26" s="280">
        <f t="shared" si="32"/>
        <v>32</v>
      </c>
      <c r="BY26" s="284">
        <f t="shared" si="33"/>
        <v>1812</v>
      </c>
      <c r="BZ26" s="280">
        <f t="shared" si="34"/>
        <v>0</v>
      </c>
      <c r="CA26" s="280">
        <f t="shared" si="35"/>
        <v>1556</v>
      </c>
      <c r="CB26" s="280">
        <f t="shared" si="36"/>
        <v>125</v>
      </c>
      <c r="CC26" s="280">
        <f t="shared" si="37"/>
        <v>100</v>
      </c>
      <c r="CD26" s="280">
        <f t="shared" si="38"/>
        <v>0</v>
      </c>
      <c r="CE26" s="280">
        <f t="shared" si="39"/>
        <v>31</v>
      </c>
      <c r="CF26" s="284">
        <f t="shared" si="40"/>
        <v>193</v>
      </c>
      <c r="CG26" s="280">
        <f t="shared" si="41"/>
        <v>0</v>
      </c>
      <c r="CH26" s="280">
        <f t="shared" si="42"/>
        <v>190</v>
      </c>
      <c r="CI26" s="280">
        <f t="shared" si="43"/>
        <v>2</v>
      </c>
      <c r="CJ26" s="280">
        <f t="shared" si="44"/>
        <v>0</v>
      </c>
      <c r="CK26" s="280">
        <f t="shared" si="45"/>
        <v>0</v>
      </c>
      <c r="CL26" s="280">
        <f t="shared" si="46"/>
        <v>1</v>
      </c>
      <c r="CM26" s="280">
        <f t="shared" si="47"/>
        <v>101</v>
      </c>
      <c r="CN26" s="280">
        <f t="shared" si="48"/>
        <v>0</v>
      </c>
      <c r="CO26" s="280">
        <f t="shared" si="49"/>
        <v>101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0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101</v>
      </c>
      <c r="DB26" s="280">
        <f t="shared" si="62"/>
        <v>0</v>
      </c>
      <c r="DC26" s="280">
        <f t="shared" si="63"/>
        <v>101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179</v>
      </c>
      <c r="B27" s="283" t="s">
        <v>568</v>
      </c>
      <c r="C27" s="282" t="s">
        <v>607</v>
      </c>
      <c r="D27" s="284">
        <f t="shared" si="8"/>
        <v>12683</v>
      </c>
      <c r="E27" s="280">
        <f t="shared" si="9"/>
        <v>7257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5860</v>
      </c>
      <c r="K27" s="280">
        <v>5860</v>
      </c>
      <c r="L27" s="280">
        <v>0</v>
      </c>
      <c r="M27" s="280">
        <v>0</v>
      </c>
      <c r="N27" s="280">
        <f t="shared" si="12"/>
        <v>401</v>
      </c>
      <c r="O27" s="280">
        <v>401</v>
      </c>
      <c r="P27" s="280">
        <v>0</v>
      </c>
      <c r="Q27" s="280">
        <v>0</v>
      </c>
      <c r="R27" s="280">
        <f t="shared" si="13"/>
        <v>671</v>
      </c>
      <c r="S27" s="280">
        <v>671</v>
      </c>
      <c r="T27" s="280">
        <v>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325</v>
      </c>
      <c r="AA27" s="280">
        <v>325</v>
      </c>
      <c r="AB27" s="280">
        <v>0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5426</v>
      </c>
      <c r="BD27" s="284">
        <f t="shared" si="24"/>
        <v>451</v>
      </c>
      <c r="BE27" s="280">
        <v>0</v>
      </c>
      <c r="BF27" s="280">
        <v>451</v>
      </c>
      <c r="BG27" s="280">
        <v>0</v>
      </c>
      <c r="BH27" s="280">
        <v>0</v>
      </c>
      <c r="BI27" s="280">
        <v>0</v>
      </c>
      <c r="BJ27" s="280">
        <v>0</v>
      </c>
      <c r="BK27" s="284">
        <f t="shared" si="25"/>
        <v>4975</v>
      </c>
      <c r="BL27" s="280">
        <v>0</v>
      </c>
      <c r="BM27" s="280">
        <v>4975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7708</v>
      </c>
      <c r="BS27" s="280">
        <f t="shared" si="27"/>
        <v>0</v>
      </c>
      <c r="BT27" s="280">
        <f t="shared" si="28"/>
        <v>6311</v>
      </c>
      <c r="BU27" s="280">
        <f t="shared" si="29"/>
        <v>401</v>
      </c>
      <c r="BV27" s="280">
        <f t="shared" si="30"/>
        <v>671</v>
      </c>
      <c r="BW27" s="280">
        <f t="shared" si="31"/>
        <v>0</v>
      </c>
      <c r="BX27" s="280">
        <f t="shared" si="32"/>
        <v>325</v>
      </c>
      <c r="BY27" s="284">
        <f t="shared" si="33"/>
        <v>7257</v>
      </c>
      <c r="BZ27" s="280">
        <f t="shared" si="34"/>
        <v>0</v>
      </c>
      <c r="CA27" s="280">
        <f t="shared" si="35"/>
        <v>5860</v>
      </c>
      <c r="CB27" s="280">
        <f t="shared" si="36"/>
        <v>401</v>
      </c>
      <c r="CC27" s="280">
        <f t="shared" si="37"/>
        <v>671</v>
      </c>
      <c r="CD27" s="280">
        <f t="shared" si="38"/>
        <v>0</v>
      </c>
      <c r="CE27" s="280">
        <f t="shared" si="39"/>
        <v>325</v>
      </c>
      <c r="CF27" s="284">
        <f t="shared" si="40"/>
        <v>451</v>
      </c>
      <c r="CG27" s="280">
        <f t="shared" si="41"/>
        <v>0</v>
      </c>
      <c r="CH27" s="280">
        <f t="shared" si="42"/>
        <v>451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4975</v>
      </c>
      <c r="CN27" s="280">
        <f t="shared" si="48"/>
        <v>0</v>
      </c>
      <c r="CO27" s="280">
        <f t="shared" si="49"/>
        <v>4975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4975</v>
      </c>
      <c r="DB27" s="280">
        <f t="shared" si="62"/>
        <v>0</v>
      </c>
      <c r="DC27" s="280">
        <f t="shared" si="63"/>
        <v>4975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179</v>
      </c>
      <c r="B28" s="283" t="s">
        <v>569</v>
      </c>
      <c r="C28" s="282" t="s">
        <v>608</v>
      </c>
      <c r="D28" s="284">
        <f t="shared" si="8"/>
        <v>452</v>
      </c>
      <c r="E28" s="280">
        <f t="shared" si="9"/>
        <v>428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371</v>
      </c>
      <c r="K28" s="280">
        <v>371</v>
      </c>
      <c r="L28" s="280">
        <v>0</v>
      </c>
      <c r="M28" s="280">
        <v>0</v>
      </c>
      <c r="N28" s="280">
        <f t="shared" si="12"/>
        <v>44</v>
      </c>
      <c r="O28" s="280">
        <v>0</v>
      </c>
      <c r="P28" s="280">
        <v>44</v>
      </c>
      <c r="Q28" s="280">
        <v>0</v>
      </c>
      <c r="R28" s="280">
        <f t="shared" si="13"/>
        <v>0</v>
      </c>
      <c r="S28" s="280">
        <v>0</v>
      </c>
      <c r="T28" s="280">
        <v>0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13</v>
      </c>
      <c r="AA28" s="280">
        <v>5</v>
      </c>
      <c r="AB28" s="280">
        <v>8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24</v>
      </c>
      <c r="BD28" s="284">
        <f t="shared" si="24"/>
        <v>24</v>
      </c>
      <c r="BE28" s="280">
        <v>0</v>
      </c>
      <c r="BF28" s="280">
        <v>24</v>
      </c>
      <c r="BG28" s="280">
        <v>0</v>
      </c>
      <c r="BH28" s="280">
        <v>0</v>
      </c>
      <c r="BI28" s="280">
        <v>0</v>
      </c>
      <c r="BJ28" s="280">
        <v>0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452</v>
      </c>
      <c r="BS28" s="280">
        <f t="shared" si="27"/>
        <v>0</v>
      </c>
      <c r="BT28" s="280">
        <f t="shared" si="28"/>
        <v>395</v>
      </c>
      <c r="BU28" s="280">
        <f t="shared" si="29"/>
        <v>44</v>
      </c>
      <c r="BV28" s="280">
        <f t="shared" si="30"/>
        <v>0</v>
      </c>
      <c r="BW28" s="280">
        <f t="shared" si="31"/>
        <v>0</v>
      </c>
      <c r="BX28" s="280">
        <f t="shared" si="32"/>
        <v>13</v>
      </c>
      <c r="BY28" s="284">
        <f t="shared" si="33"/>
        <v>428</v>
      </c>
      <c r="BZ28" s="280">
        <f t="shared" si="34"/>
        <v>0</v>
      </c>
      <c r="CA28" s="280">
        <f t="shared" si="35"/>
        <v>371</v>
      </c>
      <c r="CB28" s="280">
        <f t="shared" si="36"/>
        <v>44</v>
      </c>
      <c r="CC28" s="280">
        <f t="shared" si="37"/>
        <v>0</v>
      </c>
      <c r="CD28" s="280">
        <f t="shared" si="38"/>
        <v>0</v>
      </c>
      <c r="CE28" s="280">
        <f t="shared" si="39"/>
        <v>13</v>
      </c>
      <c r="CF28" s="284">
        <f t="shared" si="40"/>
        <v>24</v>
      </c>
      <c r="CG28" s="280">
        <f t="shared" si="41"/>
        <v>0</v>
      </c>
      <c r="CH28" s="280">
        <f t="shared" si="42"/>
        <v>24</v>
      </c>
      <c r="CI28" s="280">
        <f t="shared" si="43"/>
        <v>0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0</v>
      </c>
      <c r="CN28" s="280">
        <f t="shared" si="48"/>
        <v>0</v>
      </c>
      <c r="CO28" s="280">
        <f t="shared" si="49"/>
        <v>0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45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179</v>
      </c>
      <c r="B29" s="283" t="s">
        <v>570</v>
      </c>
      <c r="C29" s="282" t="s">
        <v>609</v>
      </c>
      <c r="D29" s="284">
        <f t="shared" si="8"/>
        <v>451</v>
      </c>
      <c r="E29" s="280">
        <f t="shared" si="9"/>
        <v>423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377</v>
      </c>
      <c r="K29" s="280">
        <v>377</v>
      </c>
      <c r="L29" s="280">
        <v>0</v>
      </c>
      <c r="M29" s="280">
        <v>0</v>
      </c>
      <c r="N29" s="280">
        <f t="shared" si="12"/>
        <v>0</v>
      </c>
      <c r="O29" s="280">
        <v>0</v>
      </c>
      <c r="P29" s="280">
        <v>0</v>
      </c>
      <c r="Q29" s="280">
        <v>0</v>
      </c>
      <c r="R29" s="280">
        <f t="shared" si="13"/>
        <v>42</v>
      </c>
      <c r="S29" s="280">
        <v>0</v>
      </c>
      <c r="T29" s="280">
        <v>42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4</v>
      </c>
      <c r="AA29" s="280">
        <v>4</v>
      </c>
      <c r="AB29" s="280">
        <v>0</v>
      </c>
      <c r="AC29" s="280">
        <v>0</v>
      </c>
      <c r="AD29" s="280">
        <f t="shared" si="16"/>
        <v>0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0</v>
      </c>
      <c r="AJ29" s="280">
        <v>0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28</v>
      </c>
      <c r="BD29" s="284">
        <f t="shared" si="24"/>
        <v>28</v>
      </c>
      <c r="BE29" s="280">
        <v>0</v>
      </c>
      <c r="BF29" s="280">
        <v>17</v>
      </c>
      <c r="BG29" s="280">
        <v>0</v>
      </c>
      <c r="BH29" s="280">
        <v>11</v>
      </c>
      <c r="BI29" s="280">
        <v>0</v>
      </c>
      <c r="BJ29" s="280">
        <v>0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451</v>
      </c>
      <c r="BS29" s="280">
        <f t="shared" si="27"/>
        <v>0</v>
      </c>
      <c r="BT29" s="280">
        <f t="shared" si="28"/>
        <v>394</v>
      </c>
      <c r="BU29" s="280">
        <f t="shared" si="29"/>
        <v>0</v>
      </c>
      <c r="BV29" s="280">
        <f t="shared" si="30"/>
        <v>53</v>
      </c>
      <c r="BW29" s="280">
        <f t="shared" si="31"/>
        <v>0</v>
      </c>
      <c r="BX29" s="280">
        <f t="shared" si="32"/>
        <v>4</v>
      </c>
      <c r="BY29" s="284">
        <f t="shared" si="33"/>
        <v>423</v>
      </c>
      <c r="BZ29" s="280">
        <f t="shared" si="34"/>
        <v>0</v>
      </c>
      <c r="CA29" s="280">
        <f t="shared" si="35"/>
        <v>377</v>
      </c>
      <c r="CB29" s="280">
        <f t="shared" si="36"/>
        <v>0</v>
      </c>
      <c r="CC29" s="280">
        <f t="shared" si="37"/>
        <v>42</v>
      </c>
      <c r="CD29" s="280">
        <f t="shared" si="38"/>
        <v>0</v>
      </c>
      <c r="CE29" s="280">
        <f t="shared" si="39"/>
        <v>4</v>
      </c>
      <c r="CF29" s="284">
        <f t="shared" si="40"/>
        <v>28</v>
      </c>
      <c r="CG29" s="280">
        <f t="shared" si="41"/>
        <v>0</v>
      </c>
      <c r="CH29" s="280">
        <f t="shared" si="42"/>
        <v>17</v>
      </c>
      <c r="CI29" s="280">
        <f t="shared" si="43"/>
        <v>0</v>
      </c>
      <c r="CJ29" s="280">
        <f t="shared" si="44"/>
        <v>11</v>
      </c>
      <c r="CK29" s="280">
        <f t="shared" si="45"/>
        <v>0</v>
      </c>
      <c r="CL29" s="280">
        <f t="shared" si="46"/>
        <v>0</v>
      </c>
      <c r="CM29" s="280">
        <f t="shared" si="47"/>
        <v>0</v>
      </c>
      <c r="CN29" s="280">
        <f t="shared" si="48"/>
        <v>0</v>
      </c>
      <c r="CO29" s="280">
        <f t="shared" si="49"/>
        <v>0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0</v>
      </c>
      <c r="CU29" s="280">
        <f t="shared" si="55"/>
        <v>0</v>
      </c>
      <c r="CV29" s="280">
        <f t="shared" si="56"/>
        <v>0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179</v>
      </c>
      <c r="B30" s="283" t="s">
        <v>571</v>
      </c>
      <c r="C30" s="282" t="s">
        <v>610</v>
      </c>
      <c r="D30" s="284">
        <f t="shared" si="8"/>
        <v>1629</v>
      </c>
      <c r="E30" s="280">
        <f t="shared" si="9"/>
        <v>1629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1278</v>
      </c>
      <c r="K30" s="280">
        <v>1278</v>
      </c>
      <c r="L30" s="280">
        <v>0</v>
      </c>
      <c r="M30" s="280">
        <v>0</v>
      </c>
      <c r="N30" s="280">
        <f t="shared" si="12"/>
        <v>116</v>
      </c>
      <c r="O30" s="280">
        <v>116</v>
      </c>
      <c r="P30" s="280">
        <v>0</v>
      </c>
      <c r="Q30" s="280">
        <v>0</v>
      </c>
      <c r="R30" s="280">
        <f t="shared" si="13"/>
        <v>207</v>
      </c>
      <c r="S30" s="280">
        <v>207</v>
      </c>
      <c r="T30" s="280">
        <v>0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28</v>
      </c>
      <c r="AA30" s="280">
        <v>28</v>
      </c>
      <c r="AB30" s="280">
        <v>0</v>
      </c>
      <c r="AC30" s="280">
        <v>0</v>
      </c>
      <c r="AD30" s="280">
        <f t="shared" si="16"/>
        <v>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0</v>
      </c>
      <c r="AJ30" s="280">
        <v>0</v>
      </c>
      <c r="AK30" s="280">
        <v>0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0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1629</v>
      </c>
      <c r="BS30" s="280">
        <f t="shared" si="27"/>
        <v>0</v>
      </c>
      <c r="BT30" s="280">
        <f t="shared" si="28"/>
        <v>1278</v>
      </c>
      <c r="BU30" s="280">
        <f t="shared" si="29"/>
        <v>116</v>
      </c>
      <c r="BV30" s="280">
        <f t="shared" si="30"/>
        <v>207</v>
      </c>
      <c r="BW30" s="280">
        <f t="shared" si="31"/>
        <v>0</v>
      </c>
      <c r="BX30" s="280">
        <f t="shared" si="32"/>
        <v>28</v>
      </c>
      <c r="BY30" s="284">
        <f t="shared" si="33"/>
        <v>1629</v>
      </c>
      <c r="BZ30" s="280">
        <f t="shared" si="34"/>
        <v>0</v>
      </c>
      <c r="CA30" s="280">
        <f t="shared" si="35"/>
        <v>1278</v>
      </c>
      <c r="CB30" s="280">
        <f t="shared" si="36"/>
        <v>116</v>
      </c>
      <c r="CC30" s="280">
        <f t="shared" si="37"/>
        <v>207</v>
      </c>
      <c r="CD30" s="280">
        <f t="shared" si="38"/>
        <v>0</v>
      </c>
      <c r="CE30" s="280">
        <f t="shared" si="39"/>
        <v>28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0</v>
      </c>
      <c r="CN30" s="280">
        <f t="shared" si="48"/>
        <v>0</v>
      </c>
      <c r="CO30" s="280">
        <f t="shared" si="49"/>
        <v>0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0</v>
      </c>
      <c r="CU30" s="280">
        <f t="shared" si="55"/>
        <v>0</v>
      </c>
      <c r="CV30" s="280">
        <f t="shared" si="56"/>
        <v>0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0</v>
      </c>
      <c r="DB30" s="280">
        <f t="shared" si="62"/>
        <v>0</v>
      </c>
      <c r="DC30" s="280">
        <f t="shared" si="63"/>
        <v>0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179</v>
      </c>
      <c r="B31" s="283" t="s">
        <v>572</v>
      </c>
      <c r="C31" s="282" t="s">
        <v>611</v>
      </c>
      <c r="D31" s="284">
        <f t="shared" si="8"/>
        <v>1825</v>
      </c>
      <c r="E31" s="280">
        <f t="shared" si="9"/>
        <v>1666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1214</v>
      </c>
      <c r="K31" s="280">
        <v>1214</v>
      </c>
      <c r="L31" s="280">
        <v>0</v>
      </c>
      <c r="M31" s="280">
        <v>0</v>
      </c>
      <c r="N31" s="280">
        <f t="shared" si="12"/>
        <v>40</v>
      </c>
      <c r="O31" s="280">
        <v>40</v>
      </c>
      <c r="P31" s="280">
        <v>0</v>
      </c>
      <c r="Q31" s="280">
        <v>0</v>
      </c>
      <c r="R31" s="280">
        <f t="shared" si="13"/>
        <v>379</v>
      </c>
      <c r="S31" s="280">
        <v>96</v>
      </c>
      <c r="T31" s="280">
        <v>283</v>
      </c>
      <c r="U31" s="280">
        <v>0</v>
      </c>
      <c r="V31" s="280">
        <f t="shared" si="14"/>
        <v>3</v>
      </c>
      <c r="W31" s="280">
        <v>3</v>
      </c>
      <c r="X31" s="280">
        <v>0</v>
      </c>
      <c r="Y31" s="280">
        <v>0</v>
      </c>
      <c r="Z31" s="280">
        <f t="shared" si="15"/>
        <v>30</v>
      </c>
      <c r="AA31" s="280">
        <v>30</v>
      </c>
      <c r="AB31" s="280">
        <v>0</v>
      </c>
      <c r="AC31" s="280">
        <v>0</v>
      </c>
      <c r="AD31" s="280">
        <f t="shared" si="16"/>
        <v>150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150</v>
      </c>
      <c r="AJ31" s="280">
        <v>0</v>
      </c>
      <c r="AK31" s="280">
        <v>0</v>
      </c>
      <c r="AL31" s="280">
        <v>150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9</v>
      </c>
      <c r="BD31" s="284">
        <f t="shared" si="24"/>
        <v>9</v>
      </c>
      <c r="BE31" s="280">
        <v>0</v>
      </c>
      <c r="BF31" s="280">
        <v>9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1675</v>
      </c>
      <c r="BS31" s="280">
        <f t="shared" si="27"/>
        <v>0</v>
      </c>
      <c r="BT31" s="280">
        <f t="shared" si="28"/>
        <v>1223</v>
      </c>
      <c r="BU31" s="280">
        <f t="shared" si="29"/>
        <v>40</v>
      </c>
      <c r="BV31" s="280">
        <f t="shared" si="30"/>
        <v>379</v>
      </c>
      <c r="BW31" s="280">
        <f t="shared" si="31"/>
        <v>3</v>
      </c>
      <c r="BX31" s="280">
        <f t="shared" si="32"/>
        <v>30</v>
      </c>
      <c r="BY31" s="284">
        <f t="shared" si="33"/>
        <v>1666</v>
      </c>
      <c r="BZ31" s="280">
        <f t="shared" si="34"/>
        <v>0</v>
      </c>
      <c r="CA31" s="280">
        <f t="shared" si="35"/>
        <v>1214</v>
      </c>
      <c r="CB31" s="280">
        <f t="shared" si="36"/>
        <v>40</v>
      </c>
      <c r="CC31" s="280">
        <f t="shared" si="37"/>
        <v>379</v>
      </c>
      <c r="CD31" s="280">
        <f t="shared" si="38"/>
        <v>3</v>
      </c>
      <c r="CE31" s="280">
        <f t="shared" si="39"/>
        <v>30</v>
      </c>
      <c r="CF31" s="284">
        <f t="shared" si="40"/>
        <v>9</v>
      </c>
      <c r="CG31" s="280">
        <f t="shared" si="41"/>
        <v>0</v>
      </c>
      <c r="CH31" s="280">
        <f t="shared" si="42"/>
        <v>9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150</v>
      </c>
      <c r="CN31" s="280">
        <f t="shared" si="48"/>
        <v>0</v>
      </c>
      <c r="CO31" s="280">
        <f t="shared" si="49"/>
        <v>150</v>
      </c>
      <c r="CP31" s="280">
        <f t="shared" si="50"/>
        <v>0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150</v>
      </c>
      <c r="CU31" s="280">
        <f t="shared" si="55"/>
        <v>0</v>
      </c>
      <c r="CV31" s="280">
        <f t="shared" si="56"/>
        <v>150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179</v>
      </c>
      <c r="B32" s="283" t="s">
        <v>573</v>
      </c>
      <c r="C32" s="282" t="s">
        <v>612</v>
      </c>
      <c r="D32" s="284">
        <f t="shared" si="8"/>
        <v>7139</v>
      </c>
      <c r="E32" s="280">
        <f t="shared" si="9"/>
        <v>5009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3960</v>
      </c>
      <c r="K32" s="280">
        <v>3960</v>
      </c>
      <c r="L32" s="280">
        <v>0</v>
      </c>
      <c r="M32" s="280">
        <v>0</v>
      </c>
      <c r="N32" s="280">
        <f t="shared" si="12"/>
        <v>684</v>
      </c>
      <c r="O32" s="280">
        <v>684</v>
      </c>
      <c r="P32" s="280">
        <v>0</v>
      </c>
      <c r="Q32" s="280">
        <v>0</v>
      </c>
      <c r="R32" s="280">
        <f t="shared" si="13"/>
        <v>291</v>
      </c>
      <c r="S32" s="280">
        <v>291</v>
      </c>
      <c r="T32" s="280">
        <v>0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74</v>
      </c>
      <c r="AA32" s="280">
        <v>74</v>
      </c>
      <c r="AB32" s="280">
        <v>0</v>
      </c>
      <c r="AC32" s="280">
        <v>0</v>
      </c>
      <c r="AD32" s="280">
        <f t="shared" si="16"/>
        <v>1928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1928</v>
      </c>
      <c r="AJ32" s="280">
        <v>0</v>
      </c>
      <c r="AK32" s="280">
        <v>0</v>
      </c>
      <c r="AL32" s="280">
        <v>1928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202</v>
      </c>
      <c r="BD32" s="284">
        <f t="shared" si="24"/>
        <v>82</v>
      </c>
      <c r="BE32" s="280">
        <v>0</v>
      </c>
      <c r="BF32" s="280">
        <v>57</v>
      </c>
      <c r="BG32" s="280">
        <v>25</v>
      </c>
      <c r="BH32" s="280">
        <v>0</v>
      </c>
      <c r="BI32" s="280">
        <v>0</v>
      </c>
      <c r="BJ32" s="280">
        <v>0</v>
      </c>
      <c r="BK32" s="284">
        <f t="shared" si="25"/>
        <v>120</v>
      </c>
      <c r="BL32" s="280">
        <v>0</v>
      </c>
      <c r="BM32" s="280">
        <v>5</v>
      </c>
      <c r="BN32" s="280">
        <v>115</v>
      </c>
      <c r="BO32" s="280">
        <v>0</v>
      </c>
      <c r="BP32" s="280">
        <v>0</v>
      </c>
      <c r="BQ32" s="280">
        <v>0</v>
      </c>
      <c r="BR32" s="280">
        <f t="shared" si="26"/>
        <v>5091</v>
      </c>
      <c r="BS32" s="280">
        <f t="shared" si="27"/>
        <v>0</v>
      </c>
      <c r="BT32" s="280">
        <f t="shared" si="28"/>
        <v>4017</v>
      </c>
      <c r="BU32" s="280">
        <f t="shared" si="29"/>
        <v>709</v>
      </c>
      <c r="BV32" s="280">
        <f t="shared" si="30"/>
        <v>291</v>
      </c>
      <c r="BW32" s="280">
        <f t="shared" si="31"/>
        <v>0</v>
      </c>
      <c r="BX32" s="280">
        <f t="shared" si="32"/>
        <v>74</v>
      </c>
      <c r="BY32" s="284">
        <f t="shared" si="33"/>
        <v>5009</v>
      </c>
      <c r="BZ32" s="280">
        <f t="shared" si="34"/>
        <v>0</v>
      </c>
      <c r="CA32" s="280">
        <f t="shared" si="35"/>
        <v>3960</v>
      </c>
      <c r="CB32" s="280">
        <f t="shared" si="36"/>
        <v>684</v>
      </c>
      <c r="CC32" s="280">
        <f t="shared" si="37"/>
        <v>291</v>
      </c>
      <c r="CD32" s="280">
        <f t="shared" si="38"/>
        <v>0</v>
      </c>
      <c r="CE32" s="280">
        <f t="shared" si="39"/>
        <v>74</v>
      </c>
      <c r="CF32" s="284">
        <f t="shared" si="40"/>
        <v>82</v>
      </c>
      <c r="CG32" s="280">
        <f t="shared" si="41"/>
        <v>0</v>
      </c>
      <c r="CH32" s="280">
        <f t="shared" si="42"/>
        <v>57</v>
      </c>
      <c r="CI32" s="280">
        <f t="shared" si="43"/>
        <v>25</v>
      </c>
      <c r="CJ32" s="280">
        <f t="shared" si="44"/>
        <v>0</v>
      </c>
      <c r="CK32" s="280">
        <f t="shared" si="45"/>
        <v>0</v>
      </c>
      <c r="CL32" s="280">
        <f t="shared" si="46"/>
        <v>0</v>
      </c>
      <c r="CM32" s="280">
        <f t="shared" si="47"/>
        <v>2048</v>
      </c>
      <c r="CN32" s="280">
        <f t="shared" si="48"/>
        <v>0</v>
      </c>
      <c r="CO32" s="280">
        <f t="shared" si="49"/>
        <v>1933</v>
      </c>
      <c r="CP32" s="280">
        <f t="shared" si="50"/>
        <v>115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1928</v>
      </c>
      <c r="CU32" s="280">
        <f t="shared" si="55"/>
        <v>0</v>
      </c>
      <c r="CV32" s="280">
        <f t="shared" si="56"/>
        <v>1928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120</v>
      </c>
      <c r="DB32" s="280">
        <f t="shared" si="62"/>
        <v>0</v>
      </c>
      <c r="DC32" s="280">
        <f t="shared" si="63"/>
        <v>5</v>
      </c>
      <c r="DD32" s="280">
        <f t="shared" si="64"/>
        <v>115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15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179</v>
      </c>
      <c r="B33" s="283" t="s">
        <v>574</v>
      </c>
      <c r="C33" s="282" t="s">
        <v>613</v>
      </c>
      <c r="D33" s="284">
        <f t="shared" si="8"/>
        <v>7469</v>
      </c>
      <c r="E33" s="280">
        <f t="shared" si="9"/>
        <v>5292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4776</v>
      </c>
      <c r="K33" s="280">
        <v>0</v>
      </c>
      <c r="L33" s="280">
        <v>4776</v>
      </c>
      <c r="M33" s="280">
        <v>0</v>
      </c>
      <c r="N33" s="280">
        <f t="shared" si="12"/>
        <v>243</v>
      </c>
      <c r="O33" s="280">
        <v>0</v>
      </c>
      <c r="P33" s="280">
        <v>243</v>
      </c>
      <c r="Q33" s="280">
        <v>0</v>
      </c>
      <c r="R33" s="280">
        <f t="shared" si="13"/>
        <v>203</v>
      </c>
      <c r="S33" s="280">
        <v>0</v>
      </c>
      <c r="T33" s="280">
        <v>203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70</v>
      </c>
      <c r="AA33" s="280">
        <v>0</v>
      </c>
      <c r="AB33" s="280">
        <v>70</v>
      </c>
      <c r="AC33" s="280">
        <v>0</v>
      </c>
      <c r="AD33" s="280">
        <f t="shared" si="16"/>
        <v>2013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1940</v>
      </c>
      <c r="AJ33" s="280">
        <v>0</v>
      </c>
      <c r="AK33" s="280">
        <v>0</v>
      </c>
      <c r="AL33" s="280">
        <v>1940</v>
      </c>
      <c r="AM33" s="280">
        <f t="shared" si="19"/>
        <v>73</v>
      </c>
      <c r="AN33" s="280">
        <v>0</v>
      </c>
      <c r="AO33" s="280">
        <v>0</v>
      </c>
      <c r="AP33" s="280">
        <v>73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164</v>
      </c>
      <c r="BD33" s="284">
        <f t="shared" si="24"/>
        <v>141</v>
      </c>
      <c r="BE33" s="280">
        <v>0</v>
      </c>
      <c r="BF33" s="280">
        <v>141</v>
      </c>
      <c r="BG33" s="280">
        <v>0</v>
      </c>
      <c r="BH33" s="280">
        <v>0</v>
      </c>
      <c r="BI33" s="280">
        <v>0</v>
      </c>
      <c r="BJ33" s="280">
        <v>0</v>
      </c>
      <c r="BK33" s="284">
        <f t="shared" si="25"/>
        <v>23</v>
      </c>
      <c r="BL33" s="280">
        <v>0</v>
      </c>
      <c r="BM33" s="280">
        <v>23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5433</v>
      </c>
      <c r="BS33" s="280">
        <f t="shared" si="27"/>
        <v>0</v>
      </c>
      <c r="BT33" s="280">
        <f t="shared" si="28"/>
        <v>4917</v>
      </c>
      <c r="BU33" s="280">
        <f t="shared" si="29"/>
        <v>243</v>
      </c>
      <c r="BV33" s="280">
        <f t="shared" si="30"/>
        <v>203</v>
      </c>
      <c r="BW33" s="280">
        <f t="shared" si="31"/>
        <v>0</v>
      </c>
      <c r="BX33" s="280">
        <f t="shared" si="32"/>
        <v>70</v>
      </c>
      <c r="BY33" s="284">
        <f t="shared" si="33"/>
        <v>5292</v>
      </c>
      <c r="BZ33" s="280">
        <f t="shared" si="34"/>
        <v>0</v>
      </c>
      <c r="CA33" s="280">
        <f t="shared" si="35"/>
        <v>4776</v>
      </c>
      <c r="CB33" s="280">
        <f t="shared" si="36"/>
        <v>243</v>
      </c>
      <c r="CC33" s="280">
        <f t="shared" si="37"/>
        <v>203</v>
      </c>
      <c r="CD33" s="280">
        <f t="shared" si="38"/>
        <v>0</v>
      </c>
      <c r="CE33" s="280">
        <f t="shared" si="39"/>
        <v>70</v>
      </c>
      <c r="CF33" s="284">
        <f t="shared" si="40"/>
        <v>141</v>
      </c>
      <c r="CG33" s="280">
        <f t="shared" si="41"/>
        <v>0</v>
      </c>
      <c r="CH33" s="280">
        <f t="shared" si="42"/>
        <v>141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0</v>
      </c>
      <c r="CM33" s="280">
        <f t="shared" si="47"/>
        <v>2036</v>
      </c>
      <c r="CN33" s="280">
        <f t="shared" si="48"/>
        <v>0</v>
      </c>
      <c r="CO33" s="280">
        <f t="shared" si="49"/>
        <v>1963</v>
      </c>
      <c r="CP33" s="280">
        <f t="shared" si="50"/>
        <v>73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2013</v>
      </c>
      <c r="CU33" s="280">
        <f t="shared" si="55"/>
        <v>0</v>
      </c>
      <c r="CV33" s="280">
        <f t="shared" si="56"/>
        <v>1940</v>
      </c>
      <c r="CW33" s="280">
        <f t="shared" si="57"/>
        <v>73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23</v>
      </c>
      <c r="DB33" s="280">
        <f t="shared" si="62"/>
        <v>0</v>
      </c>
      <c r="DC33" s="280">
        <f t="shared" si="63"/>
        <v>23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7</v>
      </c>
      <c r="DI33" s="284">
        <f t="shared" si="68"/>
        <v>1</v>
      </c>
      <c r="DJ33" s="280">
        <v>0</v>
      </c>
      <c r="DK33" s="280">
        <v>1</v>
      </c>
      <c r="DL33" s="280">
        <v>0</v>
      </c>
      <c r="DM33" s="280">
        <v>0</v>
      </c>
    </row>
    <row r="34" spans="1:117" ht="12" customHeight="1">
      <c r="A34" s="282" t="s">
        <v>179</v>
      </c>
      <c r="B34" s="283" t="s">
        <v>575</v>
      </c>
      <c r="C34" s="282" t="s">
        <v>614</v>
      </c>
      <c r="D34" s="284">
        <f t="shared" si="8"/>
        <v>10458</v>
      </c>
      <c r="E34" s="280">
        <f t="shared" si="9"/>
        <v>8304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4747</v>
      </c>
      <c r="K34" s="280">
        <v>0</v>
      </c>
      <c r="L34" s="280">
        <v>4747</v>
      </c>
      <c r="M34" s="280">
        <v>0</v>
      </c>
      <c r="N34" s="280">
        <f t="shared" si="12"/>
        <v>276</v>
      </c>
      <c r="O34" s="280">
        <v>0</v>
      </c>
      <c r="P34" s="280">
        <v>276</v>
      </c>
      <c r="Q34" s="280">
        <v>0</v>
      </c>
      <c r="R34" s="280">
        <f t="shared" si="13"/>
        <v>2684</v>
      </c>
      <c r="S34" s="280">
        <v>0</v>
      </c>
      <c r="T34" s="280">
        <v>2684</v>
      </c>
      <c r="U34" s="280">
        <v>0</v>
      </c>
      <c r="V34" s="280">
        <f t="shared" si="14"/>
        <v>144</v>
      </c>
      <c r="W34" s="280">
        <v>0</v>
      </c>
      <c r="X34" s="280">
        <v>144</v>
      </c>
      <c r="Y34" s="280">
        <v>0</v>
      </c>
      <c r="Z34" s="280">
        <f t="shared" si="15"/>
        <v>453</v>
      </c>
      <c r="AA34" s="280">
        <v>0</v>
      </c>
      <c r="AB34" s="280">
        <v>453</v>
      </c>
      <c r="AC34" s="280">
        <v>0</v>
      </c>
      <c r="AD34" s="280">
        <f t="shared" si="16"/>
        <v>1333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1333</v>
      </c>
      <c r="AJ34" s="280">
        <v>0</v>
      </c>
      <c r="AK34" s="280">
        <v>0</v>
      </c>
      <c r="AL34" s="280">
        <v>1333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821</v>
      </c>
      <c r="BD34" s="284">
        <f t="shared" si="24"/>
        <v>247</v>
      </c>
      <c r="BE34" s="280">
        <v>0</v>
      </c>
      <c r="BF34" s="280">
        <v>196</v>
      </c>
      <c r="BG34" s="280">
        <v>5</v>
      </c>
      <c r="BH34" s="280">
        <v>3</v>
      </c>
      <c r="BI34" s="280">
        <v>1</v>
      </c>
      <c r="BJ34" s="280">
        <v>42</v>
      </c>
      <c r="BK34" s="284">
        <f t="shared" si="25"/>
        <v>574</v>
      </c>
      <c r="BL34" s="280">
        <v>0</v>
      </c>
      <c r="BM34" s="280">
        <v>457</v>
      </c>
      <c r="BN34" s="280">
        <v>11</v>
      </c>
      <c r="BO34" s="280">
        <v>7</v>
      </c>
      <c r="BP34" s="280">
        <v>2</v>
      </c>
      <c r="BQ34" s="280">
        <v>97</v>
      </c>
      <c r="BR34" s="280">
        <f t="shared" si="26"/>
        <v>8551</v>
      </c>
      <c r="BS34" s="280">
        <f t="shared" si="27"/>
        <v>0</v>
      </c>
      <c r="BT34" s="280">
        <f t="shared" si="28"/>
        <v>4943</v>
      </c>
      <c r="BU34" s="280">
        <f t="shared" si="29"/>
        <v>281</v>
      </c>
      <c r="BV34" s="280">
        <f t="shared" si="30"/>
        <v>2687</v>
      </c>
      <c r="BW34" s="280">
        <f t="shared" si="31"/>
        <v>145</v>
      </c>
      <c r="BX34" s="280">
        <f t="shared" si="32"/>
        <v>495</v>
      </c>
      <c r="BY34" s="284">
        <f t="shared" si="33"/>
        <v>8304</v>
      </c>
      <c r="BZ34" s="280">
        <f t="shared" si="34"/>
        <v>0</v>
      </c>
      <c r="CA34" s="280">
        <f t="shared" si="35"/>
        <v>4747</v>
      </c>
      <c r="CB34" s="280">
        <f t="shared" si="36"/>
        <v>276</v>
      </c>
      <c r="CC34" s="280">
        <f t="shared" si="37"/>
        <v>2684</v>
      </c>
      <c r="CD34" s="280">
        <f t="shared" si="38"/>
        <v>144</v>
      </c>
      <c r="CE34" s="280">
        <f t="shared" si="39"/>
        <v>453</v>
      </c>
      <c r="CF34" s="284">
        <f t="shared" si="40"/>
        <v>247</v>
      </c>
      <c r="CG34" s="280">
        <f t="shared" si="41"/>
        <v>0</v>
      </c>
      <c r="CH34" s="280">
        <f t="shared" si="42"/>
        <v>196</v>
      </c>
      <c r="CI34" s="280">
        <f t="shared" si="43"/>
        <v>5</v>
      </c>
      <c r="CJ34" s="280">
        <f t="shared" si="44"/>
        <v>3</v>
      </c>
      <c r="CK34" s="280">
        <f t="shared" si="45"/>
        <v>1</v>
      </c>
      <c r="CL34" s="280">
        <f t="shared" si="46"/>
        <v>42</v>
      </c>
      <c r="CM34" s="280">
        <f t="shared" si="47"/>
        <v>1907</v>
      </c>
      <c r="CN34" s="280">
        <f t="shared" si="48"/>
        <v>0</v>
      </c>
      <c r="CO34" s="280">
        <f t="shared" si="49"/>
        <v>1790</v>
      </c>
      <c r="CP34" s="280">
        <f t="shared" si="50"/>
        <v>11</v>
      </c>
      <c r="CQ34" s="280">
        <f t="shared" si="51"/>
        <v>7</v>
      </c>
      <c r="CR34" s="280">
        <f t="shared" si="52"/>
        <v>2</v>
      </c>
      <c r="CS34" s="280">
        <f t="shared" si="53"/>
        <v>97</v>
      </c>
      <c r="CT34" s="284">
        <f t="shared" si="54"/>
        <v>1333</v>
      </c>
      <c r="CU34" s="280">
        <f t="shared" si="55"/>
        <v>0</v>
      </c>
      <c r="CV34" s="280">
        <f t="shared" si="56"/>
        <v>1333</v>
      </c>
      <c r="CW34" s="280">
        <f t="shared" si="57"/>
        <v>0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574</v>
      </c>
      <c r="DB34" s="280">
        <f t="shared" si="62"/>
        <v>0</v>
      </c>
      <c r="DC34" s="280">
        <f t="shared" si="63"/>
        <v>457</v>
      </c>
      <c r="DD34" s="280">
        <f t="shared" si="64"/>
        <v>11</v>
      </c>
      <c r="DE34" s="280">
        <f t="shared" si="65"/>
        <v>7</v>
      </c>
      <c r="DF34" s="280">
        <f t="shared" si="66"/>
        <v>2</v>
      </c>
      <c r="DG34" s="280">
        <f t="shared" si="67"/>
        <v>97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179</v>
      </c>
      <c r="B35" s="283" t="s">
        <v>576</v>
      </c>
      <c r="C35" s="282" t="s">
        <v>615</v>
      </c>
      <c r="D35" s="284">
        <f t="shared" si="8"/>
        <v>6787</v>
      </c>
      <c r="E35" s="280">
        <f t="shared" si="9"/>
        <v>4184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3257</v>
      </c>
      <c r="K35" s="280">
        <v>0</v>
      </c>
      <c r="L35" s="280">
        <v>3257</v>
      </c>
      <c r="M35" s="280">
        <v>0</v>
      </c>
      <c r="N35" s="280">
        <f t="shared" si="12"/>
        <v>583</v>
      </c>
      <c r="O35" s="280">
        <v>0</v>
      </c>
      <c r="P35" s="280">
        <v>583</v>
      </c>
      <c r="Q35" s="280">
        <v>0</v>
      </c>
      <c r="R35" s="280">
        <f t="shared" si="13"/>
        <v>224</v>
      </c>
      <c r="S35" s="280">
        <v>0</v>
      </c>
      <c r="T35" s="280">
        <v>224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120</v>
      </c>
      <c r="AA35" s="280">
        <v>0</v>
      </c>
      <c r="AB35" s="280">
        <v>120</v>
      </c>
      <c r="AC35" s="280">
        <v>0</v>
      </c>
      <c r="AD35" s="280">
        <f t="shared" si="16"/>
        <v>0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2603</v>
      </c>
      <c r="BD35" s="284">
        <f t="shared" si="24"/>
        <v>690</v>
      </c>
      <c r="BE35" s="280">
        <v>0</v>
      </c>
      <c r="BF35" s="280">
        <v>690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1913</v>
      </c>
      <c r="BL35" s="280">
        <v>0</v>
      </c>
      <c r="BM35" s="280">
        <v>1840</v>
      </c>
      <c r="BN35" s="280">
        <v>73</v>
      </c>
      <c r="BO35" s="280">
        <v>0</v>
      </c>
      <c r="BP35" s="280">
        <v>0</v>
      </c>
      <c r="BQ35" s="280">
        <v>0</v>
      </c>
      <c r="BR35" s="280">
        <f t="shared" si="26"/>
        <v>4874</v>
      </c>
      <c r="BS35" s="280">
        <f t="shared" si="27"/>
        <v>0</v>
      </c>
      <c r="BT35" s="280">
        <f t="shared" si="28"/>
        <v>3947</v>
      </c>
      <c r="BU35" s="280">
        <f t="shared" si="29"/>
        <v>583</v>
      </c>
      <c r="BV35" s="280">
        <f t="shared" si="30"/>
        <v>224</v>
      </c>
      <c r="BW35" s="280">
        <f t="shared" si="31"/>
        <v>0</v>
      </c>
      <c r="BX35" s="280">
        <f t="shared" si="32"/>
        <v>120</v>
      </c>
      <c r="BY35" s="284">
        <f t="shared" si="33"/>
        <v>4184</v>
      </c>
      <c r="BZ35" s="280">
        <f t="shared" si="34"/>
        <v>0</v>
      </c>
      <c r="CA35" s="280">
        <f t="shared" si="35"/>
        <v>3257</v>
      </c>
      <c r="CB35" s="280">
        <f t="shared" si="36"/>
        <v>583</v>
      </c>
      <c r="CC35" s="280">
        <f t="shared" si="37"/>
        <v>224</v>
      </c>
      <c r="CD35" s="280">
        <f t="shared" si="38"/>
        <v>0</v>
      </c>
      <c r="CE35" s="280">
        <f t="shared" si="39"/>
        <v>120</v>
      </c>
      <c r="CF35" s="284">
        <f t="shared" si="40"/>
        <v>690</v>
      </c>
      <c r="CG35" s="280">
        <f t="shared" si="41"/>
        <v>0</v>
      </c>
      <c r="CH35" s="280">
        <f t="shared" si="42"/>
        <v>690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1913</v>
      </c>
      <c r="CN35" s="280">
        <f t="shared" si="48"/>
        <v>0</v>
      </c>
      <c r="CO35" s="280">
        <f t="shared" si="49"/>
        <v>1840</v>
      </c>
      <c r="CP35" s="280">
        <f t="shared" si="50"/>
        <v>73</v>
      </c>
      <c r="CQ35" s="280">
        <f t="shared" si="51"/>
        <v>0</v>
      </c>
      <c r="CR35" s="280">
        <f t="shared" si="52"/>
        <v>0</v>
      </c>
      <c r="CS35" s="280">
        <f t="shared" si="53"/>
        <v>0</v>
      </c>
      <c r="CT35" s="284">
        <f t="shared" si="54"/>
        <v>0</v>
      </c>
      <c r="CU35" s="280">
        <f t="shared" si="55"/>
        <v>0</v>
      </c>
      <c r="CV35" s="280">
        <f t="shared" si="56"/>
        <v>0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1913</v>
      </c>
      <c r="DB35" s="280">
        <f t="shared" si="62"/>
        <v>0</v>
      </c>
      <c r="DC35" s="280">
        <f t="shared" si="63"/>
        <v>1840</v>
      </c>
      <c r="DD35" s="280">
        <f t="shared" si="64"/>
        <v>73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179</v>
      </c>
      <c r="B36" s="283" t="s">
        <v>577</v>
      </c>
      <c r="C36" s="282" t="s">
        <v>616</v>
      </c>
      <c r="D36" s="284">
        <f t="shared" si="8"/>
        <v>3062</v>
      </c>
      <c r="E36" s="280">
        <f t="shared" si="9"/>
        <v>2200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1579</v>
      </c>
      <c r="K36" s="280">
        <v>0</v>
      </c>
      <c r="L36" s="280">
        <v>1579</v>
      </c>
      <c r="M36" s="280">
        <v>0</v>
      </c>
      <c r="N36" s="280">
        <f t="shared" si="12"/>
        <v>257</v>
      </c>
      <c r="O36" s="280">
        <v>0</v>
      </c>
      <c r="P36" s="280">
        <v>257</v>
      </c>
      <c r="Q36" s="280">
        <v>0</v>
      </c>
      <c r="R36" s="280">
        <f t="shared" si="13"/>
        <v>290</v>
      </c>
      <c r="S36" s="280">
        <v>0</v>
      </c>
      <c r="T36" s="280">
        <v>290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74</v>
      </c>
      <c r="AA36" s="280">
        <v>0</v>
      </c>
      <c r="AB36" s="280">
        <v>74</v>
      </c>
      <c r="AC36" s="280">
        <v>0</v>
      </c>
      <c r="AD36" s="280">
        <f t="shared" si="16"/>
        <v>22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22</v>
      </c>
      <c r="AJ36" s="280">
        <v>0</v>
      </c>
      <c r="AK36" s="280">
        <v>0</v>
      </c>
      <c r="AL36" s="280">
        <v>22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840</v>
      </c>
      <c r="BD36" s="284">
        <f t="shared" si="24"/>
        <v>840</v>
      </c>
      <c r="BE36" s="280">
        <v>0</v>
      </c>
      <c r="BF36" s="280">
        <v>418</v>
      </c>
      <c r="BG36" s="280">
        <v>373</v>
      </c>
      <c r="BH36" s="280">
        <v>49</v>
      </c>
      <c r="BI36" s="280">
        <v>0</v>
      </c>
      <c r="BJ36" s="280">
        <v>0</v>
      </c>
      <c r="BK36" s="284">
        <f t="shared" si="25"/>
        <v>0</v>
      </c>
      <c r="BL36" s="280"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3040</v>
      </c>
      <c r="BS36" s="280">
        <f t="shared" si="27"/>
        <v>0</v>
      </c>
      <c r="BT36" s="280">
        <f t="shared" si="28"/>
        <v>1997</v>
      </c>
      <c r="BU36" s="280">
        <f t="shared" si="29"/>
        <v>630</v>
      </c>
      <c r="BV36" s="280">
        <f t="shared" si="30"/>
        <v>339</v>
      </c>
      <c r="BW36" s="280">
        <f t="shared" si="31"/>
        <v>0</v>
      </c>
      <c r="BX36" s="280">
        <f t="shared" si="32"/>
        <v>74</v>
      </c>
      <c r="BY36" s="284">
        <f t="shared" si="33"/>
        <v>2200</v>
      </c>
      <c r="BZ36" s="280">
        <f t="shared" si="34"/>
        <v>0</v>
      </c>
      <c r="CA36" s="280">
        <f t="shared" si="35"/>
        <v>1579</v>
      </c>
      <c r="CB36" s="280">
        <f t="shared" si="36"/>
        <v>257</v>
      </c>
      <c r="CC36" s="280">
        <f t="shared" si="37"/>
        <v>290</v>
      </c>
      <c r="CD36" s="280">
        <f t="shared" si="38"/>
        <v>0</v>
      </c>
      <c r="CE36" s="280">
        <f t="shared" si="39"/>
        <v>74</v>
      </c>
      <c r="CF36" s="284">
        <f t="shared" si="40"/>
        <v>840</v>
      </c>
      <c r="CG36" s="280">
        <f t="shared" si="41"/>
        <v>0</v>
      </c>
      <c r="CH36" s="280">
        <f t="shared" si="42"/>
        <v>418</v>
      </c>
      <c r="CI36" s="280">
        <f t="shared" si="43"/>
        <v>373</v>
      </c>
      <c r="CJ36" s="280">
        <f t="shared" si="44"/>
        <v>49</v>
      </c>
      <c r="CK36" s="280">
        <f t="shared" si="45"/>
        <v>0</v>
      </c>
      <c r="CL36" s="280">
        <f t="shared" si="46"/>
        <v>0</v>
      </c>
      <c r="CM36" s="280">
        <f t="shared" si="47"/>
        <v>22</v>
      </c>
      <c r="CN36" s="280">
        <f t="shared" si="48"/>
        <v>0</v>
      </c>
      <c r="CO36" s="280">
        <f t="shared" si="49"/>
        <v>22</v>
      </c>
      <c r="CP36" s="280">
        <f t="shared" si="50"/>
        <v>0</v>
      </c>
      <c r="CQ36" s="280">
        <f t="shared" si="51"/>
        <v>0</v>
      </c>
      <c r="CR36" s="280">
        <f t="shared" si="52"/>
        <v>0</v>
      </c>
      <c r="CS36" s="280">
        <f t="shared" si="53"/>
        <v>0</v>
      </c>
      <c r="CT36" s="284">
        <f t="shared" si="54"/>
        <v>22</v>
      </c>
      <c r="CU36" s="280">
        <f t="shared" si="55"/>
        <v>0</v>
      </c>
      <c r="CV36" s="280">
        <f t="shared" si="56"/>
        <v>22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0</v>
      </c>
      <c r="DB36" s="280">
        <f t="shared" si="62"/>
        <v>0</v>
      </c>
      <c r="DC36" s="280">
        <f t="shared" si="63"/>
        <v>0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12</v>
      </c>
      <c r="DJ36" s="280">
        <v>0</v>
      </c>
      <c r="DK36" s="280">
        <v>0</v>
      </c>
      <c r="DL36" s="280">
        <v>0</v>
      </c>
      <c r="DM36" s="280">
        <v>12</v>
      </c>
    </row>
    <row r="37" spans="1:117" ht="12" customHeight="1">
      <c r="A37" s="282" t="s">
        <v>179</v>
      </c>
      <c r="B37" s="283" t="s">
        <v>578</v>
      </c>
      <c r="C37" s="282" t="s">
        <v>617</v>
      </c>
      <c r="D37" s="284">
        <f t="shared" si="8"/>
        <v>6687</v>
      </c>
      <c r="E37" s="280">
        <f t="shared" si="9"/>
        <v>5626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4220</v>
      </c>
      <c r="K37" s="280">
        <v>4220</v>
      </c>
      <c r="L37" s="280">
        <v>0</v>
      </c>
      <c r="M37" s="280">
        <v>0</v>
      </c>
      <c r="N37" s="280">
        <f t="shared" si="12"/>
        <v>338</v>
      </c>
      <c r="O37" s="280">
        <v>338</v>
      </c>
      <c r="P37" s="280">
        <v>0</v>
      </c>
      <c r="Q37" s="280">
        <v>0</v>
      </c>
      <c r="R37" s="280">
        <f t="shared" si="13"/>
        <v>833</v>
      </c>
      <c r="S37" s="280">
        <v>833</v>
      </c>
      <c r="T37" s="280">
        <v>0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235</v>
      </c>
      <c r="AA37" s="280">
        <v>235</v>
      </c>
      <c r="AB37" s="280">
        <v>0</v>
      </c>
      <c r="AC37" s="280">
        <v>0</v>
      </c>
      <c r="AD37" s="280">
        <f t="shared" si="16"/>
        <v>0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0</v>
      </c>
      <c r="AJ37" s="280">
        <v>0</v>
      </c>
      <c r="AK37" s="280">
        <v>0</v>
      </c>
      <c r="AL37" s="280">
        <v>0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1061</v>
      </c>
      <c r="BD37" s="284">
        <f t="shared" si="24"/>
        <v>161</v>
      </c>
      <c r="BE37" s="280">
        <v>0</v>
      </c>
      <c r="BF37" s="280">
        <v>26</v>
      </c>
      <c r="BG37" s="280">
        <v>3</v>
      </c>
      <c r="BH37" s="280">
        <v>7</v>
      </c>
      <c r="BI37" s="280">
        <v>0</v>
      </c>
      <c r="BJ37" s="280">
        <v>125</v>
      </c>
      <c r="BK37" s="284">
        <f t="shared" si="25"/>
        <v>900</v>
      </c>
      <c r="BL37" s="280">
        <v>0</v>
      </c>
      <c r="BM37" s="280">
        <v>900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5787</v>
      </c>
      <c r="BS37" s="280">
        <f t="shared" si="27"/>
        <v>0</v>
      </c>
      <c r="BT37" s="280">
        <f t="shared" si="28"/>
        <v>4246</v>
      </c>
      <c r="BU37" s="280">
        <f t="shared" si="29"/>
        <v>341</v>
      </c>
      <c r="BV37" s="280">
        <f t="shared" si="30"/>
        <v>840</v>
      </c>
      <c r="BW37" s="280">
        <f t="shared" si="31"/>
        <v>0</v>
      </c>
      <c r="BX37" s="280">
        <f t="shared" si="32"/>
        <v>360</v>
      </c>
      <c r="BY37" s="284">
        <f t="shared" si="33"/>
        <v>5626</v>
      </c>
      <c r="BZ37" s="280">
        <f t="shared" si="34"/>
        <v>0</v>
      </c>
      <c r="CA37" s="280">
        <f t="shared" si="35"/>
        <v>4220</v>
      </c>
      <c r="CB37" s="280">
        <f t="shared" si="36"/>
        <v>338</v>
      </c>
      <c r="CC37" s="280">
        <f t="shared" si="37"/>
        <v>833</v>
      </c>
      <c r="CD37" s="280">
        <f t="shared" si="38"/>
        <v>0</v>
      </c>
      <c r="CE37" s="280">
        <f t="shared" si="39"/>
        <v>235</v>
      </c>
      <c r="CF37" s="284">
        <f t="shared" si="40"/>
        <v>161</v>
      </c>
      <c r="CG37" s="280">
        <f t="shared" si="41"/>
        <v>0</v>
      </c>
      <c r="CH37" s="280">
        <f t="shared" si="42"/>
        <v>26</v>
      </c>
      <c r="CI37" s="280">
        <f t="shared" si="43"/>
        <v>3</v>
      </c>
      <c r="CJ37" s="280">
        <f t="shared" si="44"/>
        <v>7</v>
      </c>
      <c r="CK37" s="280">
        <f t="shared" si="45"/>
        <v>0</v>
      </c>
      <c r="CL37" s="280">
        <f t="shared" si="46"/>
        <v>125</v>
      </c>
      <c r="CM37" s="280">
        <f t="shared" si="47"/>
        <v>900</v>
      </c>
      <c r="CN37" s="280">
        <f t="shared" si="48"/>
        <v>0</v>
      </c>
      <c r="CO37" s="280">
        <f t="shared" si="49"/>
        <v>900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0</v>
      </c>
      <c r="CU37" s="280">
        <f t="shared" si="55"/>
        <v>0</v>
      </c>
      <c r="CV37" s="280">
        <f t="shared" si="56"/>
        <v>0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900</v>
      </c>
      <c r="DB37" s="280">
        <f t="shared" si="62"/>
        <v>0</v>
      </c>
      <c r="DC37" s="280">
        <f t="shared" si="63"/>
        <v>900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4</v>
      </c>
      <c r="DJ37" s="280">
        <v>4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179</v>
      </c>
      <c r="B38" s="283" t="s">
        <v>579</v>
      </c>
      <c r="C38" s="282" t="s">
        <v>618</v>
      </c>
      <c r="D38" s="284">
        <f t="shared" si="8"/>
        <v>1579</v>
      </c>
      <c r="E38" s="280">
        <f t="shared" si="9"/>
        <v>1479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1214</v>
      </c>
      <c r="K38" s="280">
        <v>1214</v>
      </c>
      <c r="L38" s="280">
        <v>0</v>
      </c>
      <c r="M38" s="280">
        <v>0</v>
      </c>
      <c r="N38" s="280">
        <f t="shared" si="12"/>
        <v>136</v>
      </c>
      <c r="O38" s="280">
        <v>136</v>
      </c>
      <c r="P38" s="280">
        <v>0</v>
      </c>
      <c r="Q38" s="280">
        <v>0</v>
      </c>
      <c r="R38" s="280">
        <f t="shared" si="13"/>
        <v>123</v>
      </c>
      <c r="S38" s="280">
        <v>123</v>
      </c>
      <c r="T38" s="280">
        <v>0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6</v>
      </c>
      <c r="AA38" s="280">
        <v>6</v>
      </c>
      <c r="AB38" s="280">
        <v>0</v>
      </c>
      <c r="AC38" s="280">
        <v>0</v>
      </c>
      <c r="AD38" s="280">
        <f t="shared" si="16"/>
        <v>0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0</v>
      </c>
      <c r="AJ38" s="280">
        <v>0</v>
      </c>
      <c r="AK38" s="280">
        <v>0</v>
      </c>
      <c r="AL38" s="280">
        <v>0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100</v>
      </c>
      <c r="BD38" s="284">
        <f t="shared" si="24"/>
        <v>83</v>
      </c>
      <c r="BE38" s="280">
        <v>0</v>
      </c>
      <c r="BF38" s="280">
        <v>17</v>
      </c>
      <c r="BG38" s="280">
        <v>57</v>
      </c>
      <c r="BH38" s="280">
        <v>9</v>
      </c>
      <c r="BI38" s="280">
        <v>0</v>
      </c>
      <c r="BJ38" s="280">
        <v>0</v>
      </c>
      <c r="BK38" s="284">
        <f t="shared" si="25"/>
        <v>17</v>
      </c>
      <c r="BL38" s="280">
        <v>0</v>
      </c>
      <c r="BM38" s="280">
        <v>7</v>
      </c>
      <c r="BN38" s="280">
        <v>7</v>
      </c>
      <c r="BO38" s="280">
        <v>3</v>
      </c>
      <c r="BP38" s="280">
        <v>0</v>
      </c>
      <c r="BQ38" s="280">
        <v>0</v>
      </c>
      <c r="BR38" s="280">
        <f t="shared" si="26"/>
        <v>1562</v>
      </c>
      <c r="BS38" s="280">
        <f t="shared" si="27"/>
        <v>0</v>
      </c>
      <c r="BT38" s="280">
        <f t="shared" si="28"/>
        <v>1231</v>
      </c>
      <c r="BU38" s="280">
        <f t="shared" si="29"/>
        <v>193</v>
      </c>
      <c r="BV38" s="280">
        <f t="shared" si="30"/>
        <v>132</v>
      </c>
      <c r="BW38" s="280">
        <f t="shared" si="31"/>
        <v>0</v>
      </c>
      <c r="BX38" s="280">
        <f t="shared" si="32"/>
        <v>6</v>
      </c>
      <c r="BY38" s="284">
        <f t="shared" si="33"/>
        <v>1479</v>
      </c>
      <c r="BZ38" s="280">
        <f t="shared" si="34"/>
        <v>0</v>
      </c>
      <c r="CA38" s="280">
        <f t="shared" si="35"/>
        <v>1214</v>
      </c>
      <c r="CB38" s="280">
        <f t="shared" si="36"/>
        <v>136</v>
      </c>
      <c r="CC38" s="280">
        <f t="shared" si="37"/>
        <v>123</v>
      </c>
      <c r="CD38" s="280">
        <f t="shared" si="38"/>
        <v>0</v>
      </c>
      <c r="CE38" s="280">
        <f t="shared" si="39"/>
        <v>6</v>
      </c>
      <c r="CF38" s="284">
        <f t="shared" si="40"/>
        <v>83</v>
      </c>
      <c r="CG38" s="280">
        <f t="shared" si="41"/>
        <v>0</v>
      </c>
      <c r="CH38" s="280">
        <f t="shared" si="42"/>
        <v>17</v>
      </c>
      <c r="CI38" s="280">
        <f t="shared" si="43"/>
        <v>57</v>
      </c>
      <c r="CJ38" s="280">
        <f t="shared" si="44"/>
        <v>9</v>
      </c>
      <c r="CK38" s="280">
        <f t="shared" si="45"/>
        <v>0</v>
      </c>
      <c r="CL38" s="280">
        <f t="shared" si="46"/>
        <v>0</v>
      </c>
      <c r="CM38" s="280">
        <f t="shared" si="47"/>
        <v>17</v>
      </c>
      <c r="CN38" s="280">
        <f t="shared" si="48"/>
        <v>0</v>
      </c>
      <c r="CO38" s="280">
        <f t="shared" si="49"/>
        <v>7</v>
      </c>
      <c r="CP38" s="280">
        <f t="shared" si="50"/>
        <v>7</v>
      </c>
      <c r="CQ38" s="280">
        <f t="shared" si="51"/>
        <v>3</v>
      </c>
      <c r="CR38" s="280">
        <f t="shared" si="52"/>
        <v>0</v>
      </c>
      <c r="CS38" s="280">
        <f t="shared" si="53"/>
        <v>0</v>
      </c>
      <c r="CT38" s="284">
        <f t="shared" si="54"/>
        <v>0</v>
      </c>
      <c r="CU38" s="280">
        <f t="shared" si="55"/>
        <v>0</v>
      </c>
      <c r="CV38" s="280">
        <f t="shared" si="56"/>
        <v>0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17</v>
      </c>
      <c r="DB38" s="280">
        <f t="shared" si="62"/>
        <v>0</v>
      </c>
      <c r="DC38" s="280">
        <f t="shared" si="63"/>
        <v>7</v>
      </c>
      <c r="DD38" s="280">
        <f t="shared" si="64"/>
        <v>7</v>
      </c>
      <c r="DE38" s="280">
        <f t="shared" si="65"/>
        <v>3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1</v>
      </c>
      <c r="DJ38" s="280">
        <v>0</v>
      </c>
      <c r="DK38" s="280">
        <v>0</v>
      </c>
      <c r="DL38" s="280">
        <v>0</v>
      </c>
      <c r="DM38" s="280">
        <v>1</v>
      </c>
    </row>
    <row r="39" spans="1:117" ht="12" customHeight="1">
      <c r="A39" s="282" t="s">
        <v>179</v>
      </c>
      <c r="B39" s="283" t="s">
        <v>580</v>
      </c>
      <c r="C39" s="282" t="s">
        <v>619</v>
      </c>
      <c r="D39" s="284">
        <f t="shared" si="8"/>
        <v>213</v>
      </c>
      <c r="E39" s="280">
        <f t="shared" si="9"/>
        <v>209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123</v>
      </c>
      <c r="K39" s="280">
        <v>0</v>
      </c>
      <c r="L39" s="280">
        <v>123</v>
      </c>
      <c r="M39" s="280">
        <v>0</v>
      </c>
      <c r="N39" s="280">
        <f t="shared" si="12"/>
        <v>19</v>
      </c>
      <c r="O39" s="280">
        <v>0</v>
      </c>
      <c r="P39" s="280">
        <v>19</v>
      </c>
      <c r="Q39" s="280">
        <v>0</v>
      </c>
      <c r="R39" s="280">
        <f t="shared" si="13"/>
        <v>46</v>
      </c>
      <c r="S39" s="280">
        <v>0</v>
      </c>
      <c r="T39" s="280">
        <v>46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21</v>
      </c>
      <c r="AA39" s="280">
        <v>0</v>
      </c>
      <c r="AB39" s="280">
        <v>21</v>
      </c>
      <c r="AC39" s="280">
        <v>0</v>
      </c>
      <c r="AD39" s="280">
        <f t="shared" si="16"/>
        <v>0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0</v>
      </c>
      <c r="AJ39" s="280">
        <v>0</v>
      </c>
      <c r="AK39" s="280">
        <v>0</v>
      </c>
      <c r="AL39" s="280">
        <v>0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0</v>
      </c>
      <c r="AR39" s="280">
        <v>0</v>
      </c>
      <c r="AS39" s="280">
        <v>0</v>
      </c>
      <c r="AT39" s="280">
        <v>0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4</v>
      </c>
      <c r="BD39" s="284">
        <f t="shared" si="24"/>
        <v>4</v>
      </c>
      <c r="BE39" s="280">
        <v>0</v>
      </c>
      <c r="BF39" s="280">
        <v>1</v>
      </c>
      <c r="BG39" s="280">
        <v>1</v>
      </c>
      <c r="BH39" s="280">
        <v>1</v>
      </c>
      <c r="BI39" s="280">
        <v>0</v>
      </c>
      <c r="BJ39" s="280">
        <v>1</v>
      </c>
      <c r="BK39" s="284">
        <f t="shared" si="25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26"/>
        <v>213</v>
      </c>
      <c r="BS39" s="280">
        <f t="shared" si="27"/>
        <v>0</v>
      </c>
      <c r="BT39" s="280">
        <f t="shared" si="28"/>
        <v>124</v>
      </c>
      <c r="BU39" s="280">
        <f t="shared" si="29"/>
        <v>20</v>
      </c>
      <c r="BV39" s="280">
        <f t="shared" si="30"/>
        <v>47</v>
      </c>
      <c r="BW39" s="280">
        <f t="shared" si="31"/>
        <v>0</v>
      </c>
      <c r="BX39" s="280">
        <f t="shared" si="32"/>
        <v>22</v>
      </c>
      <c r="BY39" s="284">
        <f t="shared" si="33"/>
        <v>209</v>
      </c>
      <c r="BZ39" s="280">
        <f t="shared" si="34"/>
        <v>0</v>
      </c>
      <c r="CA39" s="280">
        <f t="shared" si="35"/>
        <v>123</v>
      </c>
      <c r="CB39" s="280">
        <f t="shared" si="36"/>
        <v>19</v>
      </c>
      <c r="CC39" s="280">
        <f t="shared" si="37"/>
        <v>46</v>
      </c>
      <c r="CD39" s="280">
        <f t="shared" si="38"/>
        <v>0</v>
      </c>
      <c r="CE39" s="280">
        <f t="shared" si="39"/>
        <v>21</v>
      </c>
      <c r="CF39" s="284">
        <f t="shared" si="40"/>
        <v>4</v>
      </c>
      <c r="CG39" s="280">
        <f t="shared" si="41"/>
        <v>0</v>
      </c>
      <c r="CH39" s="280">
        <f t="shared" si="42"/>
        <v>1</v>
      </c>
      <c r="CI39" s="280">
        <f t="shared" si="43"/>
        <v>1</v>
      </c>
      <c r="CJ39" s="280">
        <f t="shared" si="44"/>
        <v>1</v>
      </c>
      <c r="CK39" s="280">
        <f t="shared" si="45"/>
        <v>0</v>
      </c>
      <c r="CL39" s="280">
        <f t="shared" si="46"/>
        <v>1</v>
      </c>
      <c r="CM39" s="280">
        <f t="shared" si="47"/>
        <v>0</v>
      </c>
      <c r="CN39" s="280">
        <f t="shared" si="48"/>
        <v>0</v>
      </c>
      <c r="CO39" s="280">
        <f t="shared" si="49"/>
        <v>0</v>
      </c>
      <c r="CP39" s="280">
        <f t="shared" si="50"/>
        <v>0</v>
      </c>
      <c r="CQ39" s="280">
        <f t="shared" si="51"/>
        <v>0</v>
      </c>
      <c r="CR39" s="280">
        <f t="shared" si="52"/>
        <v>0</v>
      </c>
      <c r="CS39" s="280">
        <f t="shared" si="53"/>
        <v>0</v>
      </c>
      <c r="CT39" s="284">
        <f t="shared" si="54"/>
        <v>0</v>
      </c>
      <c r="CU39" s="280">
        <f t="shared" si="55"/>
        <v>0</v>
      </c>
      <c r="CV39" s="280">
        <f t="shared" si="56"/>
        <v>0</v>
      </c>
      <c r="CW39" s="280">
        <f t="shared" si="57"/>
        <v>0</v>
      </c>
      <c r="CX39" s="280">
        <f t="shared" si="58"/>
        <v>0</v>
      </c>
      <c r="CY39" s="280">
        <f t="shared" si="59"/>
        <v>0</v>
      </c>
      <c r="CZ39" s="280">
        <f t="shared" si="60"/>
        <v>0</v>
      </c>
      <c r="DA39" s="284">
        <f t="shared" si="61"/>
        <v>0</v>
      </c>
      <c r="DB39" s="280">
        <f t="shared" si="62"/>
        <v>0</v>
      </c>
      <c r="DC39" s="280">
        <f t="shared" si="63"/>
        <v>0</v>
      </c>
      <c r="DD39" s="280">
        <f t="shared" si="64"/>
        <v>0</v>
      </c>
      <c r="DE39" s="280">
        <f t="shared" si="65"/>
        <v>0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179</v>
      </c>
      <c r="B40" s="283" t="s">
        <v>581</v>
      </c>
      <c r="C40" s="282" t="s">
        <v>620</v>
      </c>
      <c r="D40" s="284">
        <f t="shared" si="8"/>
        <v>587</v>
      </c>
      <c r="E40" s="280">
        <f t="shared" si="9"/>
        <v>585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424</v>
      </c>
      <c r="K40" s="280">
        <v>424</v>
      </c>
      <c r="L40" s="280">
        <v>0</v>
      </c>
      <c r="M40" s="280">
        <v>0</v>
      </c>
      <c r="N40" s="280">
        <f t="shared" si="12"/>
        <v>51</v>
      </c>
      <c r="O40" s="280">
        <v>51</v>
      </c>
      <c r="P40" s="280">
        <v>0</v>
      </c>
      <c r="Q40" s="280">
        <v>0</v>
      </c>
      <c r="R40" s="280">
        <f t="shared" si="13"/>
        <v>89</v>
      </c>
      <c r="S40" s="280">
        <v>89</v>
      </c>
      <c r="T40" s="280">
        <v>0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21</v>
      </c>
      <c r="AA40" s="280">
        <v>21</v>
      </c>
      <c r="AB40" s="280">
        <v>0</v>
      </c>
      <c r="AC40" s="280">
        <v>0</v>
      </c>
      <c r="AD40" s="280">
        <f t="shared" si="16"/>
        <v>0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0</v>
      </c>
      <c r="AJ40" s="280">
        <v>0</v>
      </c>
      <c r="AK40" s="280">
        <v>0</v>
      </c>
      <c r="AL40" s="280">
        <v>0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2</v>
      </c>
      <c r="BD40" s="284">
        <f t="shared" si="24"/>
        <v>2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2</v>
      </c>
      <c r="BK40" s="284">
        <f t="shared" si="25"/>
        <v>0</v>
      </c>
      <c r="BL40" s="280"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587</v>
      </c>
      <c r="BS40" s="280">
        <f t="shared" si="27"/>
        <v>0</v>
      </c>
      <c r="BT40" s="280">
        <f t="shared" si="28"/>
        <v>424</v>
      </c>
      <c r="BU40" s="280">
        <f t="shared" si="29"/>
        <v>51</v>
      </c>
      <c r="BV40" s="280">
        <f t="shared" si="30"/>
        <v>89</v>
      </c>
      <c r="BW40" s="280">
        <f t="shared" si="31"/>
        <v>0</v>
      </c>
      <c r="BX40" s="280">
        <f t="shared" si="32"/>
        <v>23</v>
      </c>
      <c r="BY40" s="284">
        <f t="shared" si="33"/>
        <v>585</v>
      </c>
      <c r="BZ40" s="280">
        <f t="shared" si="34"/>
        <v>0</v>
      </c>
      <c r="CA40" s="280">
        <f t="shared" si="35"/>
        <v>424</v>
      </c>
      <c r="CB40" s="280">
        <f t="shared" si="36"/>
        <v>51</v>
      </c>
      <c r="CC40" s="280">
        <f t="shared" si="37"/>
        <v>89</v>
      </c>
      <c r="CD40" s="280">
        <f t="shared" si="38"/>
        <v>0</v>
      </c>
      <c r="CE40" s="280">
        <f t="shared" si="39"/>
        <v>21</v>
      </c>
      <c r="CF40" s="284">
        <f t="shared" si="40"/>
        <v>2</v>
      </c>
      <c r="CG40" s="280">
        <f t="shared" si="41"/>
        <v>0</v>
      </c>
      <c r="CH40" s="280">
        <f t="shared" si="42"/>
        <v>0</v>
      </c>
      <c r="CI40" s="280">
        <f t="shared" si="43"/>
        <v>0</v>
      </c>
      <c r="CJ40" s="280">
        <f t="shared" si="44"/>
        <v>0</v>
      </c>
      <c r="CK40" s="280">
        <f t="shared" si="45"/>
        <v>0</v>
      </c>
      <c r="CL40" s="280">
        <f t="shared" si="46"/>
        <v>2</v>
      </c>
      <c r="CM40" s="280">
        <f t="shared" si="47"/>
        <v>0</v>
      </c>
      <c r="CN40" s="280">
        <f t="shared" si="48"/>
        <v>0</v>
      </c>
      <c r="CO40" s="280">
        <f t="shared" si="49"/>
        <v>0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0</v>
      </c>
      <c r="CU40" s="280">
        <f t="shared" si="55"/>
        <v>0</v>
      </c>
      <c r="CV40" s="280">
        <f t="shared" si="56"/>
        <v>0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0</v>
      </c>
      <c r="DB40" s="280">
        <f t="shared" si="62"/>
        <v>0</v>
      </c>
      <c r="DC40" s="280">
        <f t="shared" si="63"/>
        <v>0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179</v>
      </c>
      <c r="B41" s="283" t="s">
        <v>582</v>
      </c>
      <c r="C41" s="282" t="s">
        <v>621</v>
      </c>
      <c r="D41" s="284">
        <f t="shared" si="8"/>
        <v>28</v>
      </c>
      <c r="E41" s="280">
        <f t="shared" si="9"/>
        <v>28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12</v>
      </c>
      <c r="K41" s="280">
        <v>12</v>
      </c>
      <c r="L41" s="280">
        <v>0</v>
      </c>
      <c r="M41" s="280">
        <v>0</v>
      </c>
      <c r="N41" s="280">
        <f t="shared" si="12"/>
        <v>2</v>
      </c>
      <c r="O41" s="280">
        <v>2</v>
      </c>
      <c r="P41" s="280">
        <v>0</v>
      </c>
      <c r="Q41" s="280">
        <v>0</v>
      </c>
      <c r="R41" s="280">
        <f t="shared" si="13"/>
        <v>8</v>
      </c>
      <c r="S41" s="280">
        <v>8</v>
      </c>
      <c r="T41" s="280">
        <v>0</v>
      </c>
      <c r="U41" s="280">
        <v>0</v>
      </c>
      <c r="V41" s="280">
        <f t="shared" si="14"/>
        <v>1</v>
      </c>
      <c r="W41" s="280">
        <v>1</v>
      </c>
      <c r="X41" s="280">
        <v>0</v>
      </c>
      <c r="Y41" s="280">
        <v>0</v>
      </c>
      <c r="Z41" s="280">
        <f t="shared" si="15"/>
        <v>5</v>
      </c>
      <c r="AA41" s="280">
        <v>5</v>
      </c>
      <c r="AB41" s="280">
        <v>0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0</v>
      </c>
      <c r="BD41" s="284">
        <f t="shared" si="24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4">
        <f t="shared" si="25"/>
        <v>0</v>
      </c>
      <c r="BL41" s="280"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26"/>
        <v>28</v>
      </c>
      <c r="BS41" s="280">
        <f t="shared" si="27"/>
        <v>0</v>
      </c>
      <c r="BT41" s="280">
        <f t="shared" si="28"/>
        <v>12</v>
      </c>
      <c r="BU41" s="280">
        <f t="shared" si="29"/>
        <v>2</v>
      </c>
      <c r="BV41" s="280">
        <f t="shared" si="30"/>
        <v>8</v>
      </c>
      <c r="BW41" s="280">
        <f t="shared" si="31"/>
        <v>1</v>
      </c>
      <c r="BX41" s="280">
        <f t="shared" si="32"/>
        <v>5</v>
      </c>
      <c r="BY41" s="284">
        <f t="shared" si="33"/>
        <v>28</v>
      </c>
      <c r="BZ41" s="280">
        <f t="shared" si="34"/>
        <v>0</v>
      </c>
      <c r="CA41" s="280">
        <f t="shared" si="35"/>
        <v>12</v>
      </c>
      <c r="CB41" s="280">
        <f t="shared" si="36"/>
        <v>2</v>
      </c>
      <c r="CC41" s="280">
        <f t="shared" si="37"/>
        <v>8</v>
      </c>
      <c r="CD41" s="280">
        <f t="shared" si="38"/>
        <v>1</v>
      </c>
      <c r="CE41" s="280">
        <f t="shared" si="39"/>
        <v>5</v>
      </c>
      <c r="CF41" s="284">
        <f t="shared" si="40"/>
        <v>0</v>
      </c>
      <c r="CG41" s="280">
        <f t="shared" si="41"/>
        <v>0</v>
      </c>
      <c r="CH41" s="280">
        <f t="shared" si="42"/>
        <v>0</v>
      </c>
      <c r="CI41" s="280">
        <f t="shared" si="43"/>
        <v>0</v>
      </c>
      <c r="CJ41" s="280">
        <f t="shared" si="44"/>
        <v>0</v>
      </c>
      <c r="CK41" s="280">
        <f t="shared" si="45"/>
        <v>0</v>
      </c>
      <c r="CL41" s="280">
        <f t="shared" si="46"/>
        <v>0</v>
      </c>
      <c r="CM41" s="280">
        <f t="shared" si="47"/>
        <v>0</v>
      </c>
      <c r="CN41" s="280">
        <f t="shared" si="48"/>
        <v>0</v>
      </c>
      <c r="CO41" s="280">
        <f t="shared" si="49"/>
        <v>0</v>
      </c>
      <c r="CP41" s="280">
        <f t="shared" si="50"/>
        <v>0</v>
      </c>
      <c r="CQ41" s="280">
        <f t="shared" si="51"/>
        <v>0</v>
      </c>
      <c r="CR41" s="280">
        <f t="shared" si="52"/>
        <v>0</v>
      </c>
      <c r="CS41" s="280">
        <f t="shared" si="53"/>
        <v>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0</v>
      </c>
      <c r="DB41" s="280">
        <f t="shared" si="62"/>
        <v>0</v>
      </c>
      <c r="DC41" s="280">
        <f t="shared" si="63"/>
        <v>0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0</v>
      </c>
      <c r="DH41" s="280">
        <v>3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179</v>
      </c>
      <c r="B42" s="283" t="s">
        <v>583</v>
      </c>
      <c r="C42" s="282" t="s">
        <v>622</v>
      </c>
      <c r="D42" s="284">
        <f t="shared" si="8"/>
        <v>1237</v>
      </c>
      <c r="E42" s="280">
        <f t="shared" si="9"/>
        <v>740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641</v>
      </c>
      <c r="K42" s="280">
        <v>0</v>
      </c>
      <c r="L42" s="280">
        <v>641</v>
      </c>
      <c r="M42" s="280">
        <v>0</v>
      </c>
      <c r="N42" s="280">
        <f t="shared" si="12"/>
        <v>26</v>
      </c>
      <c r="O42" s="280">
        <v>0</v>
      </c>
      <c r="P42" s="280">
        <v>26</v>
      </c>
      <c r="Q42" s="280">
        <v>0</v>
      </c>
      <c r="R42" s="280">
        <f t="shared" si="13"/>
        <v>73</v>
      </c>
      <c r="S42" s="280">
        <v>0</v>
      </c>
      <c r="T42" s="280">
        <v>73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0</v>
      </c>
      <c r="AA42" s="280">
        <v>0</v>
      </c>
      <c r="AB42" s="280">
        <v>0</v>
      </c>
      <c r="AC42" s="280">
        <v>0</v>
      </c>
      <c r="AD42" s="280">
        <f t="shared" si="16"/>
        <v>247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214</v>
      </c>
      <c r="AJ42" s="280">
        <v>0</v>
      </c>
      <c r="AK42" s="280">
        <v>214</v>
      </c>
      <c r="AL42" s="280">
        <v>0</v>
      </c>
      <c r="AM42" s="280">
        <f t="shared" si="19"/>
        <v>9</v>
      </c>
      <c r="AN42" s="280">
        <v>0</v>
      </c>
      <c r="AO42" s="280">
        <v>9</v>
      </c>
      <c r="AP42" s="280">
        <v>0</v>
      </c>
      <c r="AQ42" s="280">
        <f t="shared" si="20"/>
        <v>24</v>
      </c>
      <c r="AR42" s="280">
        <v>0</v>
      </c>
      <c r="AS42" s="280">
        <v>24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250</v>
      </c>
      <c r="BD42" s="284">
        <f t="shared" si="24"/>
        <v>188</v>
      </c>
      <c r="BE42" s="280">
        <v>0</v>
      </c>
      <c r="BF42" s="280">
        <v>164</v>
      </c>
      <c r="BG42" s="280">
        <v>6</v>
      </c>
      <c r="BH42" s="280">
        <v>18</v>
      </c>
      <c r="BI42" s="280">
        <v>0</v>
      </c>
      <c r="BJ42" s="280">
        <v>0</v>
      </c>
      <c r="BK42" s="284">
        <f t="shared" si="25"/>
        <v>62</v>
      </c>
      <c r="BL42" s="280">
        <v>0</v>
      </c>
      <c r="BM42" s="280">
        <v>54</v>
      </c>
      <c r="BN42" s="280">
        <v>2</v>
      </c>
      <c r="BO42" s="280">
        <v>6</v>
      </c>
      <c r="BP42" s="280">
        <v>0</v>
      </c>
      <c r="BQ42" s="280">
        <v>0</v>
      </c>
      <c r="BR42" s="280">
        <f t="shared" si="26"/>
        <v>928</v>
      </c>
      <c r="BS42" s="280">
        <f t="shared" si="27"/>
        <v>0</v>
      </c>
      <c r="BT42" s="280">
        <f t="shared" si="28"/>
        <v>805</v>
      </c>
      <c r="BU42" s="280">
        <f t="shared" si="29"/>
        <v>32</v>
      </c>
      <c r="BV42" s="280">
        <f t="shared" si="30"/>
        <v>91</v>
      </c>
      <c r="BW42" s="280">
        <f t="shared" si="31"/>
        <v>0</v>
      </c>
      <c r="BX42" s="280">
        <f t="shared" si="32"/>
        <v>0</v>
      </c>
      <c r="BY42" s="284">
        <f t="shared" si="33"/>
        <v>740</v>
      </c>
      <c r="BZ42" s="280">
        <f t="shared" si="34"/>
        <v>0</v>
      </c>
      <c r="CA42" s="280">
        <f t="shared" si="35"/>
        <v>641</v>
      </c>
      <c r="CB42" s="280">
        <f t="shared" si="36"/>
        <v>26</v>
      </c>
      <c r="CC42" s="280">
        <f t="shared" si="37"/>
        <v>73</v>
      </c>
      <c r="CD42" s="280">
        <f t="shared" si="38"/>
        <v>0</v>
      </c>
      <c r="CE42" s="280">
        <f t="shared" si="39"/>
        <v>0</v>
      </c>
      <c r="CF42" s="284">
        <f t="shared" si="40"/>
        <v>188</v>
      </c>
      <c r="CG42" s="280">
        <f t="shared" si="41"/>
        <v>0</v>
      </c>
      <c r="CH42" s="280">
        <f t="shared" si="42"/>
        <v>164</v>
      </c>
      <c r="CI42" s="280">
        <f t="shared" si="43"/>
        <v>6</v>
      </c>
      <c r="CJ42" s="280">
        <f t="shared" si="44"/>
        <v>18</v>
      </c>
      <c r="CK42" s="280">
        <f t="shared" si="45"/>
        <v>0</v>
      </c>
      <c r="CL42" s="280">
        <f t="shared" si="46"/>
        <v>0</v>
      </c>
      <c r="CM42" s="280">
        <f t="shared" si="47"/>
        <v>309</v>
      </c>
      <c r="CN42" s="280">
        <f t="shared" si="48"/>
        <v>0</v>
      </c>
      <c r="CO42" s="280">
        <f t="shared" si="49"/>
        <v>268</v>
      </c>
      <c r="CP42" s="280">
        <f t="shared" si="50"/>
        <v>11</v>
      </c>
      <c r="CQ42" s="280">
        <f t="shared" si="51"/>
        <v>30</v>
      </c>
      <c r="CR42" s="280">
        <f t="shared" si="52"/>
        <v>0</v>
      </c>
      <c r="CS42" s="280">
        <f t="shared" si="53"/>
        <v>0</v>
      </c>
      <c r="CT42" s="284">
        <f t="shared" si="54"/>
        <v>247</v>
      </c>
      <c r="CU42" s="280">
        <f t="shared" si="55"/>
        <v>0</v>
      </c>
      <c r="CV42" s="280">
        <f t="shared" si="56"/>
        <v>214</v>
      </c>
      <c r="CW42" s="280">
        <f t="shared" si="57"/>
        <v>9</v>
      </c>
      <c r="CX42" s="280">
        <f t="shared" si="58"/>
        <v>24</v>
      </c>
      <c r="CY42" s="280">
        <f t="shared" si="59"/>
        <v>0</v>
      </c>
      <c r="CZ42" s="280">
        <f t="shared" si="60"/>
        <v>0</v>
      </c>
      <c r="DA42" s="284">
        <f t="shared" si="61"/>
        <v>62</v>
      </c>
      <c r="DB42" s="280">
        <f t="shared" si="62"/>
        <v>0</v>
      </c>
      <c r="DC42" s="280">
        <f t="shared" si="63"/>
        <v>54</v>
      </c>
      <c r="DD42" s="280">
        <f t="shared" si="64"/>
        <v>2</v>
      </c>
      <c r="DE42" s="280">
        <f t="shared" si="65"/>
        <v>6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179</v>
      </c>
      <c r="B43" s="283" t="s">
        <v>584</v>
      </c>
      <c r="C43" s="282" t="s">
        <v>623</v>
      </c>
      <c r="D43" s="284">
        <f t="shared" si="8"/>
        <v>385</v>
      </c>
      <c r="E43" s="280">
        <f t="shared" si="9"/>
        <v>357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224</v>
      </c>
      <c r="K43" s="280">
        <v>224</v>
      </c>
      <c r="L43" s="280">
        <v>0</v>
      </c>
      <c r="M43" s="280">
        <v>0</v>
      </c>
      <c r="N43" s="280">
        <f t="shared" si="12"/>
        <v>3</v>
      </c>
      <c r="O43" s="280">
        <v>3</v>
      </c>
      <c r="P43" s="280">
        <v>0</v>
      </c>
      <c r="Q43" s="280">
        <v>0</v>
      </c>
      <c r="R43" s="280">
        <f t="shared" si="13"/>
        <v>71</v>
      </c>
      <c r="S43" s="280">
        <v>71</v>
      </c>
      <c r="T43" s="280">
        <v>0</v>
      </c>
      <c r="U43" s="280">
        <v>0</v>
      </c>
      <c r="V43" s="280">
        <f t="shared" si="14"/>
        <v>0</v>
      </c>
      <c r="W43" s="280">
        <v>0</v>
      </c>
      <c r="X43" s="280">
        <v>0</v>
      </c>
      <c r="Y43" s="280">
        <v>0</v>
      </c>
      <c r="Z43" s="280">
        <f t="shared" si="15"/>
        <v>59</v>
      </c>
      <c r="AA43" s="280">
        <v>59</v>
      </c>
      <c r="AB43" s="280">
        <v>0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28</v>
      </c>
      <c r="BD43" s="284">
        <f t="shared" si="24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4">
        <f t="shared" si="25"/>
        <v>28</v>
      </c>
      <c r="BL43" s="280">
        <v>0</v>
      </c>
      <c r="BM43" s="280">
        <v>14</v>
      </c>
      <c r="BN43" s="280">
        <v>0</v>
      </c>
      <c r="BO43" s="280">
        <v>0</v>
      </c>
      <c r="BP43" s="280">
        <v>0</v>
      </c>
      <c r="BQ43" s="280">
        <v>14</v>
      </c>
      <c r="BR43" s="280">
        <f t="shared" si="26"/>
        <v>357</v>
      </c>
      <c r="BS43" s="280">
        <f t="shared" si="27"/>
        <v>0</v>
      </c>
      <c r="BT43" s="280">
        <f t="shared" si="28"/>
        <v>224</v>
      </c>
      <c r="BU43" s="280">
        <f t="shared" si="29"/>
        <v>3</v>
      </c>
      <c r="BV43" s="280">
        <f t="shared" si="30"/>
        <v>71</v>
      </c>
      <c r="BW43" s="280">
        <f t="shared" si="31"/>
        <v>0</v>
      </c>
      <c r="BX43" s="280">
        <f t="shared" si="32"/>
        <v>59</v>
      </c>
      <c r="BY43" s="284">
        <f t="shared" si="33"/>
        <v>357</v>
      </c>
      <c r="BZ43" s="280">
        <f t="shared" si="34"/>
        <v>0</v>
      </c>
      <c r="CA43" s="280">
        <f t="shared" si="35"/>
        <v>224</v>
      </c>
      <c r="CB43" s="280">
        <f t="shared" si="36"/>
        <v>3</v>
      </c>
      <c r="CC43" s="280">
        <f t="shared" si="37"/>
        <v>71</v>
      </c>
      <c r="CD43" s="280">
        <f t="shared" si="38"/>
        <v>0</v>
      </c>
      <c r="CE43" s="280">
        <f t="shared" si="39"/>
        <v>59</v>
      </c>
      <c r="CF43" s="284">
        <f t="shared" si="40"/>
        <v>0</v>
      </c>
      <c r="CG43" s="280">
        <f t="shared" si="41"/>
        <v>0</v>
      </c>
      <c r="CH43" s="280">
        <f t="shared" si="42"/>
        <v>0</v>
      </c>
      <c r="CI43" s="280">
        <f t="shared" si="43"/>
        <v>0</v>
      </c>
      <c r="CJ43" s="280">
        <f t="shared" si="44"/>
        <v>0</v>
      </c>
      <c r="CK43" s="280">
        <f t="shared" si="45"/>
        <v>0</v>
      </c>
      <c r="CL43" s="280">
        <f t="shared" si="46"/>
        <v>0</v>
      </c>
      <c r="CM43" s="280">
        <f t="shared" si="47"/>
        <v>28</v>
      </c>
      <c r="CN43" s="280">
        <f t="shared" si="48"/>
        <v>0</v>
      </c>
      <c r="CO43" s="280">
        <f t="shared" si="49"/>
        <v>14</v>
      </c>
      <c r="CP43" s="280">
        <f t="shared" si="50"/>
        <v>0</v>
      </c>
      <c r="CQ43" s="280">
        <f t="shared" si="51"/>
        <v>0</v>
      </c>
      <c r="CR43" s="280">
        <f t="shared" si="52"/>
        <v>0</v>
      </c>
      <c r="CS43" s="280">
        <f t="shared" si="53"/>
        <v>14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28</v>
      </c>
      <c r="DB43" s="280">
        <f t="shared" si="62"/>
        <v>0</v>
      </c>
      <c r="DC43" s="280">
        <f t="shared" si="63"/>
        <v>14</v>
      </c>
      <c r="DD43" s="280">
        <f t="shared" si="64"/>
        <v>0</v>
      </c>
      <c r="DE43" s="280">
        <f t="shared" si="65"/>
        <v>0</v>
      </c>
      <c r="DF43" s="280">
        <f t="shared" si="66"/>
        <v>0</v>
      </c>
      <c r="DG43" s="280">
        <f t="shared" si="67"/>
        <v>14</v>
      </c>
      <c r="DH43" s="280">
        <v>0</v>
      </c>
      <c r="DI43" s="284">
        <f t="shared" si="68"/>
        <v>1</v>
      </c>
      <c r="DJ43" s="280">
        <v>1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179</v>
      </c>
      <c r="B44" s="283" t="s">
        <v>585</v>
      </c>
      <c r="C44" s="282" t="s">
        <v>624</v>
      </c>
      <c r="D44" s="284">
        <f t="shared" si="8"/>
        <v>213</v>
      </c>
      <c r="E44" s="280">
        <f t="shared" si="9"/>
        <v>209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136</v>
      </c>
      <c r="K44" s="280">
        <v>136</v>
      </c>
      <c r="L44" s="280">
        <v>0</v>
      </c>
      <c r="M44" s="280">
        <v>0</v>
      </c>
      <c r="N44" s="280">
        <f t="shared" si="12"/>
        <v>3</v>
      </c>
      <c r="O44" s="280">
        <v>3</v>
      </c>
      <c r="P44" s="280">
        <v>0</v>
      </c>
      <c r="Q44" s="280">
        <v>0</v>
      </c>
      <c r="R44" s="280">
        <f t="shared" si="13"/>
        <v>43</v>
      </c>
      <c r="S44" s="280">
        <v>43</v>
      </c>
      <c r="T44" s="280">
        <v>0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27</v>
      </c>
      <c r="AA44" s="280">
        <v>27</v>
      </c>
      <c r="AB44" s="280">
        <v>0</v>
      </c>
      <c r="AC44" s="280">
        <v>0</v>
      </c>
      <c r="AD44" s="280">
        <f t="shared" si="16"/>
        <v>0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0</v>
      </c>
      <c r="AJ44" s="280">
        <v>0</v>
      </c>
      <c r="AK44" s="280">
        <v>0</v>
      </c>
      <c r="AL44" s="280">
        <v>0</v>
      </c>
      <c r="AM44" s="280">
        <f t="shared" si="19"/>
        <v>0</v>
      </c>
      <c r="AN44" s="280">
        <v>0</v>
      </c>
      <c r="AO44" s="280">
        <v>0</v>
      </c>
      <c r="AP44" s="280">
        <v>0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4</v>
      </c>
      <c r="BD44" s="284">
        <f t="shared" si="24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4">
        <f t="shared" si="25"/>
        <v>4</v>
      </c>
      <c r="BL44" s="280">
        <v>0</v>
      </c>
      <c r="BM44" s="280">
        <v>2</v>
      </c>
      <c r="BN44" s="280">
        <v>0</v>
      </c>
      <c r="BO44" s="280">
        <v>0</v>
      </c>
      <c r="BP44" s="280">
        <v>0</v>
      </c>
      <c r="BQ44" s="280">
        <v>2</v>
      </c>
      <c r="BR44" s="280">
        <f t="shared" si="26"/>
        <v>209</v>
      </c>
      <c r="BS44" s="280">
        <f t="shared" si="27"/>
        <v>0</v>
      </c>
      <c r="BT44" s="280">
        <f t="shared" si="28"/>
        <v>136</v>
      </c>
      <c r="BU44" s="280">
        <f t="shared" si="29"/>
        <v>3</v>
      </c>
      <c r="BV44" s="280">
        <f t="shared" si="30"/>
        <v>43</v>
      </c>
      <c r="BW44" s="280">
        <f t="shared" si="31"/>
        <v>0</v>
      </c>
      <c r="BX44" s="280">
        <f t="shared" si="32"/>
        <v>27</v>
      </c>
      <c r="BY44" s="284">
        <f t="shared" si="33"/>
        <v>209</v>
      </c>
      <c r="BZ44" s="280">
        <f t="shared" si="34"/>
        <v>0</v>
      </c>
      <c r="CA44" s="280">
        <f t="shared" si="35"/>
        <v>136</v>
      </c>
      <c r="CB44" s="280">
        <f t="shared" si="36"/>
        <v>3</v>
      </c>
      <c r="CC44" s="280">
        <f t="shared" si="37"/>
        <v>43</v>
      </c>
      <c r="CD44" s="280">
        <f t="shared" si="38"/>
        <v>0</v>
      </c>
      <c r="CE44" s="280">
        <f t="shared" si="39"/>
        <v>27</v>
      </c>
      <c r="CF44" s="284">
        <f t="shared" si="40"/>
        <v>0</v>
      </c>
      <c r="CG44" s="280">
        <f t="shared" si="41"/>
        <v>0</v>
      </c>
      <c r="CH44" s="280">
        <f t="shared" si="42"/>
        <v>0</v>
      </c>
      <c r="CI44" s="280">
        <f t="shared" si="43"/>
        <v>0</v>
      </c>
      <c r="CJ44" s="280">
        <f t="shared" si="44"/>
        <v>0</v>
      </c>
      <c r="CK44" s="280">
        <f t="shared" si="45"/>
        <v>0</v>
      </c>
      <c r="CL44" s="280">
        <f t="shared" si="46"/>
        <v>0</v>
      </c>
      <c r="CM44" s="280">
        <f t="shared" si="47"/>
        <v>4</v>
      </c>
      <c r="CN44" s="280">
        <f t="shared" si="48"/>
        <v>0</v>
      </c>
      <c r="CO44" s="280">
        <f t="shared" si="49"/>
        <v>2</v>
      </c>
      <c r="CP44" s="280">
        <f t="shared" si="50"/>
        <v>0</v>
      </c>
      <c r="CQ44" s="280">
        <f t="shared" si="51"/>
        <v>0</v>
      </c>
      <c r="CR44" s="280">
        <f t="shared" si="52"/>
        <v>0</v>
      </c>
      <c r="CS44" s="280">
        <f t="shared" si="53"/>
        <v>2</v>
      </c>
      <c r="CT44" s="284">
        <f t="shared" si="54"/>
        <v>0</v>
      </c>
      <c r="CU44" s="280">
        <f t="shared" si="55"/>
        <v>0</v>
      </c>
      <c r="CV44" s="280">
        <f t="shared" si="56"/>
        <v>0</v>
      </c>
      <c r="CW44" s="280">
        <f t="shared" si="57"/>
        <v>0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4</v>
      </c>
      <c r="DB44" s="280">
        <f t="shared" si="62"/>
        <v>0</v>
      </c>
      <c r="DC44" s="280">
        <f t="shared" si="63"/>
        <v>2</v>
      </c>
      <c r="DD44" s="280">
        <f t="shared" si="64"/>
        <v>0</v>
      </c>
      <c r="DE44" s="280">
        <f t="shared" si="65"/>
        <v>0</v>
      </c>
      <c r="DF44" s="280">
        <f t="shared" si="66"/>
        <v>0</v>
      </c>
      <c r="DG44" s="280">
        <f t="shared" si="67"/>
        <v>2</v>
      </c>
      <c r="DH44" s="280">
        <v>0</v>
      </c>
      <c r="DI44" s="284">
        <f t="shared" si="68"/>
        <v>1</v>
      </c>
      <c r="DJ44" s="280">
        <v>1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179</v>
      </c>
      <c r="B45" s="283" t="s">
        <v>586</v>
      </c>
      <c r="C45" s="282" t="s">
        <v>625</v>
      </c>
      <c r="D45" s="284">
        <f t="shared" si="8"/>
        <v>525</v>
      </c>
      <c r="E45" s="280">
        <f t="shared" si="9"/>
        <v>479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334</v>
      </c>
      <c r="K45" s="280">
        <v>0</v>
      </c>
      <c r="L45" s="280">
        <v>334</v>
      </c>
      <c r="M45" s="280">
        <v>0</v>
      </c>
      <c r="N45" s="280">
        <f t="shared" si="12"/>
        <v>62</v>
      </c>
      <c r="O45" s="280">
        <v>0</v>
      </c>
      <c r="P45" s="280">
        <v>62</v>
      </c>
      <c r="Q45" s="280">
        <v>0</v>
      </c>
      <c r="R45" s="280">
        <f t="shared" si="13"/>
        <v>53</v>
      </c>
      <c r="S45" s="280">
        <v>0</v>
      </c>
      <c r="T45" s="280">
        <v>53</v>
      </c>
      <c r="U45" s="280">
        <v>0</v>
      </c>
      <c r="V45" s="280">
        <f t="shared" si="14"/>
        <v>0</v>
      </c>
      <c r="W45" s="280">
        <v>0</v>
      </c>
      <c r="X45" s="280">
        <v>0</v>
      </c>
      <c r="Y45" s="280">
        <v>0</v>
      </c>
      <c r="Z45" s="280">
        <f t="shared" si="15"/>
        <v>30</v>
      </c>
      <c r="AA45" s="280">
        <v>0</v>
      </c>
      <c r="AB45" s="280">
        <v>30</v>
      </c>
      <c r="AC45" s="280">
        <v>0</v>
      </c>
      <c r="AD45" s="280">
        <f t="shared" si="16"/>
        <v>0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0</v>
      </c>
      <c r="AJ45" s="280">
        <v>0</v>
      </c>
      <c r="AK45" s="280">
        <v>0</v>
      </c>
      <c r="AL45" s="280">
        <v>0</v>
      </c>
      <c r="AM45" s="280">
        <f t="shared" si="19"/>
        <v>0</v>
      </c>
      <c r="AN45" s="280">
        <v>0</v>
      </c>
      <c r="AO45" s="280">
        <v>0</v>
      </c>
      <c r="AP45" s="280">
        <v>0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46</v>
      </c>
      <c r="BD45" s="284">
        <f t="shared" si="24"/>
        <v>46</v>
      </c>
      <c r="BE45" s="280">
        <v>0</v>
      </c>
      <c r="BF45" s="280">
        <v>11</v>
      </c>
      <c r="BG45" s="280">
        <v>32</v>
      </c>
      <c r="BH45" s="280">
        <v>3</v>
      </c>
      <c r="BI45" s="280">
        <v>0</v>
      </c>
      <c r="BJ45" s="280">
        <v>0</v>
      </c>
      <c r="BK45" s="284">
        <f t="shared" si="25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 t="shared" si="26"/>
        <v>525</v>
      </c>
      <c r="BS45" s="280">
        <f t="shared" si="27"/>
        <v>0</v>
      </c>
      <c r="BT45" s="280">
        <f t="shared" si="28"/>
        <v>345</v>
      </c>
      <c r="BU45" s="280">
        <f t="shared" si="29"/>
        <v>94</v>
      </c>
      <c r="BV45" s="280">
        <f t="shared" si="30"/>
        <v>56</v>
      </c>
      <c r="BW45" s="280">
        <f t="shared" si="31"/>
        <v>0</v>
      </c>
      <c r="BX45" s="280">
        <f t="shared" si="32"/>
        <v>30</v>
      </c>
      <c r="BY45" s="284">
        <f t="shared" si="33"/>
        <v>479</v>
      </c>
      <c r="BZ45" s="280">
        <f t="shared" si="34"/>
        <v>0</v>
      </c>
      <c r="CA45" s="280">
        <f t="shared" si="35"/>
        <v>334</v>
      </c>
      <c r="CB45" s="280">
        <f t="shared" si="36"/>
        <v>62</v>
      </c>
      <c r="CC45" s="280">
        <f t="shared" si="37"/>
        <v>53</v>
      </c>
      <c r="CD45" s="280">
        <f t="shared" si="38"/>
        <v>0</v>
      </c>
      <c r="CE45" s="280">
        <f t="shared" si="39"/>
        <v>30</v>
      </c>
      <c r="CF45" s="284">
        <f t="shared" si="40"/>
        <v>46</v>
      </c>
      <c r="CG45" s="280">
        <f t="shared" si="41"/>
        <v>0</v>
      </c>
      <c r="CH45" s="280">
        <f t="shared" si="42"/>
        <v>11</v>
      </c>
      <c r="CI45" s="280">
        <f t="shared" si="43"/>
        <v>32</v>
      </c>
      <c r="CJ45" s="280">
        <f t="shared" si="44"/>
        <v>3</v>
      </c>
      <c r="CK45" s="280">
        <f t="shared" si="45"/>
        <v>0</v>
      </c>
      <c r="CL45" s="280">
        <f t="shared" si="46"/>
        <v>0</v>
      </c>
      <c r="CM45" s="280">
        <f t="shared" si="47"/>
        <v>0</v>
      </c>
      <c r="CN45" s="280">
        <f t="shared" si="48"/>
        <v>0</v>
      </c>
      <c r="CO45" s="280">
        <f t="shared" si="49"/>
        <v>0</v>
      </c>
      <c r="CP45" s="280">
        <f t="shared" si="50"/>
        <v>0</v>
      </c>
      <c r="CQ45" s="280">
        <f t="shared" si="51"/>
        <v>0</v>
      </c>
      <c r="CR45" s="280">
        <f t="shared" si="52"/>
        <v>0</v>
      </c>
      <c r="CS45" s="280">
        <f t="shared" si="53"/>
        <v>0</v>
      </c>
      <c r="CT45" s="284">
        <f t="shared" si="54"/>
        <v>0</v>
      </c>
      <c r="CU45" s="280">
        <f t="shared" si="55"/>
        <v>0</v>
      </c>
      <c r="CV45" s="280">
        <f t="shared" si="56"/>
        <v>0</v>
      </c>
      <c r="CW45" s="280">
        <f t="shared" si="57"/>
        <v>0</v>
      </c>
      <c r="CX45" s="280">
        <f t="shared" si="58"/>
        <v>0</v>
      </c>
      <c r="CY45" s="280">
        <f t="shared" si="59"/>
        <v>0</v>
      </c>
      <c r="CZ45" s="280">
        <f t="shared" si="60"/>
        <v>0</v>
      </c>
      <c r="DA45" s="284">
        <f t="shared" si="61"/>
        <v>0</v>
      </c>
      <c r="DB45" s="280">
        <f t="shared" si="62"/>
        <v>0</v>
      </c>
      <c r="DC45" s="280">
        <f t="shared" si="63"/>
        <v>0</v>
      </c>
      <c r="DD45" s="280">
        <f t="shared" si="64"/>
        <v>0</v>
      </c>
      <c r="DE45" s="280">
        <f t="shared" si="65"/>
        <v>0</v>
      </c>
      <c r="DF45" s="280">
        <f t="shared" si="66"/>
        <v>0</v>
      </c>
      <c r="DG45" s="280">
        <f t="shared" si="67"/>
        <v>0</v>
      </c>
      <c r="DH45" s="280">
        <v>0</v>
      </c>
      <c r="DI45" s="284">
        <f t="shared" si="68"/>
        <v>3</v>
      </c>
      <c r="DJ45" s="280">
        <v>0</v>
      </c>
      <c r="DK45" s="280">
        <v>0</v>
      </c>
      <c r="DL45" s="280">
        <v>0</v>
      </c>
      <c r="DM45" s="280">
        <v>3</v>
      </c>
    </row>
    <row r="46" spans="1:117" ht="12" customHeight="1">
      <c r="A46" s="282" t="s">
        <v>179</v>
      </c>
      <c r="B46" s="283" t="s">
        <v>587</v>
      </c>
      <c r="C46" s="282" t="s">
        <v>626</v>
      </c>
      <c r="D46" s="284">
        <f t="shared" si="8"/>
        <v>613</v>
      </c>
      <c r="E46" s="280">
        <f t="shared" si="9"/>
        <v>571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398</v>
      </c>
      <c r="K46" s="280">
        <v>0</v>
      </c>
      <c r="L46" s="280">
        <v>398</v>
      </c>
      <c r="M46" s="280">
        <v>0</v>
      </c>
      <c r="N46" s="280">
        <f t="shared" si="12"/>
        <v>63</v>
      </c>
      <c r="O46" s="280">
        <v>0</v>
      </c>
      <c r="P46" s="280">
        <v>63</v>
      </c>
      <c r="Q46" s="280">
        <v>0</v>
      </c>
      <c r="R46" s="280">
        <f t="shared" si="13"/>
        <v>71</v>
      </c>
      <c r="S46" s="280">
        <v>0</v>
      </c>
      <c r="T46" s="280">
        <v>71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39</v>
      </c>
      <c r="AA46" s="280">
        <v>0</v>
      </c>
      <c r="AB46" s="280">
        <v>39</v>
      </c>
      <c r="AC46" s="280">
        <v>0</v>
      </c>
      <c r="AD46" s="280">
        <f t="shared" si="16"/>
        <v>0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0</v>
      </c>
      <c r="AJ46" s="280">
        <v>0</v>
      </c>
      <c r="AK46" s="280">
        <v>0</v>
      </c>
      <c r="AL46" s="280">
        <v>0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42</v>
      </c>
      <c r="BD46" s="284">
        <f t="shared" si="24"/>
        <v>42</v>
      </c>
      <c r="BE46" s="280">
        <v>0</v>
      </c>
      <c r="BF46" s="280">
        <v>18</v>
      </c>
      <c r="BG46" s="280">
        <v>21</v>
      </c>
      <c r="BH46" s="280">
        <v>3</v>
      </c>
      <c r="BI46" s="280">
        <v>0</v>
      </c>
      <c r="BJ46" s="280">
        <v>0</v>
      </c>
      <c r="BK46" s="284">
        <f t="shared" si="25"/>
        <v>0</v>
      </c>
      <c r="BL46" s="280"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f t="shared" si="26"/>
        <v>613</v>
      </c>
      <c r="BS46" s="280">
        <f t="shared" si="27"/>
        <v>0</v>
      </c>
      <c r="BT46" s="280">
        <f t="shared" si="28"/>
        <v>416</v>
      </c>
      <c r="BU46" s="280">
        <f t="shared" si="29"/>
        <v>84</v>
      </c>
      <c r="BV46" s="280">
        <f t="shared" si="30"/>
        <v>74</v>
      </c>
      <c r="BW46" s="280">
        <f t="shared" si="31"/>
        <v>0</v>
      </c>
      <c r="BX46" s="280">
        <f t="shared" si="32"/>
        <v>39</v>
      </c>
      <c r="BY46" s="284">
        <f t="shared" si="33"/>
        <v>571</v>
      </c>
      <c r="BZ46" s="280">
        <f t="shared" si="34"/>
        <v>0</v>
      </c>
      <c r="CA46" s="280">
        <f t="shared" si="35"/>
        <v>398</v>
      </c>
      <c r="CB46" s="280">
        <f t="shared" si="36"/>
        <v>63</v>
      </c>
      <c r="CC46" s="280">
        <f t="shared" si="37"/>
        <v>71</v>
      </c>
      <c r="CD46" s="280">
        <f t="shared" si="38"/>
        <v>0</v>
      </c>
      <c r="CE46" s="280">
        <f t="shared" si="39"/>
        <v>39</v>
      </c>
      <c r="CF46" s="284">
        <f t="shared" si="40"/>
        <v>42</v>
      </c>
      <c r="CG46" s="280">
        <f t="shared" si="41"/>
        <v>0</v>
      </c>
      <c r="CH46" s="280">
        <f t="shared" si="42"/>
        <v>18</v>
      </c>
      <c r="CI46" s="280">
        <f t="shared" si="43"/>
        <v>21</v>
      </c>
      <c r="CJ46" s="280">
        <f t="shared" si="44"/>
        <v>3</v>
      </c>
      <c r="CK46" s="280">
        <f t="shared" si="45"/>
        <v>0</v>
      </c>
      <c r="CL46" s="280">
        <f t="shared" si="46"/>
        <v>0</v>
      </c>
      <c r="CM46" s="280">
        <f t="shared" si="47"/>
        <v>0</v>
      </c>
      <c r="CN46" s="280">
        <f t="shared" si="48"/>
        <v>0</v>
      </c>
      <c r="CO46" s="280">
        <f t="shared" si="49"/>
        <v>0</v>
      </c>
      <c r="CP46" s="280">
        <f t="shared" si="50"/>
        <v>0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0</v>
      </c>
      <c r="CU46" s="280">
        <f t="shared" si="55"/>
        <v>0</v>
      </c>
      <c r="CV46" s="280">
        <f t="shared" si="56"/>
        <v>0</v>
      </c>
      <c r="CW46" s="280">
        <f t="shared" si="57"/>
        <v>0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0</v>
      </c>
      <c r="DB46" s="280">
        <f t="shared" si="62"/>
        <v>0</v>
      </c>
      <c r="DC46" s="280">
        <f t="shared" si="63"/>
        <v>0</v>
      </c>
      <c r="DD46" s="280">
        <f t="shared" si="64"/>
        <v>0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1</v>
      </c>
      <c r="DJ46" s="280">
        <v>0</v>
      </c>
      <c r="DK46" s="280">
        <v>0</v>
      </c>
      <c r="DL46" s="280">
        <v>0</v>
      </c>
      <c r="DM46" s="280">
        <v>1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AI7">SUM(D8:D46)</f>
        <v>474396</v>
      </c>
      <c r="E7" s="280">
        <f t="shared" si="0"/>
        <v>400043</v>
      </c>
      <c r="F7" s="280">
        <f t="shared" si="0"/>
        <v>348306</v>
      </c>
      <c r="G7" s="280">
        <f t="shared" si="0"/>
        <v>0</v>
      </c>
      <c r="H7" s="280">
        <f t="shared" si="0"/>
        <v>345383</v>
      </c>
      <c r="I7" s="280">
        <f t="shared" si="0"/>
        <v>1358</v>
      </c>
      <c r="J7" s="280">
        <f t="shared" si="0"/>
        <v>0</v>
      </c>
      <c r="K7" s="280">
        <f t="shared" si="0"/>
        <v>52</v>
      </c>
      <c r="L7" s="280">
        <f t="shared" si="0"/>
        <v>1513</v>
      </c>
      <c r="M7" s="280">
        <f t="shared" si="0"/>
        <v>51737</v>
      </c>
      <c r="N7" s="280">
        <f t="shared" si="0"/>
        <v>0</v>
      </c>
      <c r="O7" s="280">
        <f t="shared" si="0"/>
        <v>50257</v>
      </c>
      <c r="P7" s="280">
        <f t="shared" si="0"/>
        <v>662</v>
      </c>
      <c r="Q7" s="280">
        <f t="shared" si="0"/>
        <v>0</v>
      </c>
      <c r="R7" s="280">
        <f t="shared" si="0"/>
        <v>723</v>
      </c>
      <c r="S7" s="280">
        <f t="shared" si="0"/>
        <v>95</v>
      </c>
      <c r="T7" s="280">
        <f t="shared" si="0"/>
        <v>25538</v>
      </c>
      <c r="U7" s="280">
        <f t="shared" si="0"/>
        <v>18967</v>
      </c>
      <c r="V7" s="280">
        <f t="shared" si="0"/>
        <v>0</v>
      </c>
      <c r="W7" s="280">
        <f t="shared" si="0"/>
        <v>0</v>
      </c>
      <c r="X7" s="280">
        <f t="shared" si="0"/>
        <v>9628</v>
      </c>
      <c r="Y7" s="280">
        <f t="shared" si="0"/>
        <v>886</v>
      </c>
      <c r="Z7" s="280">
        <f t="shared" si="0"/>
        <v>6</v>
      </c>
      <c r="AA7" s="280">
        <f t="shared" si="0"/>
        <v>8447</v>
      </c>
      <c r="AB7" s="280">
        <f t="shared" si="0"/>
        <v>6571</v>
      </c>
      <c r="AC7" s="280">
        <f t="shared" si="0"/>
        <v>0</v>
      </c>
      <c r="AD7" s="280">
        <f t="shared" si="0"/>
        <v>8</v>
      </c>
      <c r="AE7" s="280">
        <f t="shared" si="0"/>
        <v>4914</v>
      </c>
      <c r="AF7" s="280">
        <f t="shared" si="0"/>
        <v>0</v>
      </c>
      <c r="AG7" s="280">
        <f t="shared" si="0"/>
        <v>0</v>
      </c>
      <c r="AH7" s="280">
        <f t="shared" si="0"/>
        <v>1649</v>
      </c>
      <c r="AI7" s="280">
        <f t="shared" si="0"/>
        <v>0</v>
      </c>
      <c r="AJ7" s="280">
        <f aca="true" t="shared" si="1" ref="AJ7:BO7">SUM(AJ8:AJ46)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2130</v>
      </c>
      <c r="CC7" s="280">
        <f t="shared" si="2"/>
        <v>1977</v>
      </c>
      <c r="CD7" s="280">
        <f t="shared" si="2"/>
        <v>0</v>
      </c>
      <c r="CE7" s="280">
        <f t="shared" si="2"/>
        <v>1977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153</v>
      </c>
      <c r="CK7" s="280">
        <f t="shared" si="2"/>
        <v>0</v>
      </c>
      <c r="CL7" s="280">
        <f t="shared" si="2"/>
        <v>153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23748</v>
      </c>
      <c r="CR7" s="280">
        <f t="shared" si="2"/>
        <v>21133</v>
      </c>
      <c r="CS7" s="280">
        <f t="shared" si="2"/>
        <v>0</v>
      </c>
      <c r="CT7" s="280">
        <f t="shared" si="2"/>
        <v>0</v>
      </c>
      <c r="CU7" s="280">
        <f t="shared" si="2"/>
        <v>4042</v>
      </c>
      <c r="CV7" s="280">
        <f aca="true" t="shared" si="3" ref="CV7:EA7">SUM(CV8:CV46)</f>
        <v>14830</v>
      </c>
      <c r="CW7" s="280">
        <f t="shared" si="3"/>
        <v>872</v>
      </c>
      <c r="CX7" s="280">
        <f t="shared" si="3"/>
        <v>1389</v>
      </c>
      <c r="CY7" s="280">
        <f t="shared" si="3"/>
        <v>2615</v>
      </c>
      <c r="CZ7" s="280">
        <f t="shared" si="3"/>
        <v>0</v>
      </c>
      <c r="DA7" s="280">
        <f t="shared" si="3"/>
        <v>566</v>
      </c>
      <c r="DB7" s="280">
        <f t="shared" si="3"/>
        <v>233</v>
      </c>
      <c r="DC7" s="280">
        <f t="shared" si="3"/>
        <v>1624</v>
      </c>
      <c r="DD7" s="280">
        <f t="shared" si="3"/>
        <v>0</v>
      </c>
      <c r="DE7" s="280">
        <f t="shared" si="3"/>
        <v>192</v>
      </c>
      <c r="DF7" s="280">
        <f t="shared" si="3"/>
        <v>1369</v>
      </c>
      <c r="DG7" s="280">
        <f t="shared" si="3"/>
        <v>1213</v>
      </c>
      <c r="DH7" s="280">
        <f t="shared" si="3"/>
        <v>0</v>
      </c>
      <c r="DI7" s="280">
        <f t="shared" si="3"/>
        <v>12</v>
      </c>
      <c r="DJ7" s="280">
        <f t="shared" si="3"/>
        <v>601</v>
      </c>
      <c r="DK7" s="280">
        <f t="shared" si="3"/>
        <v>104</v>
      </c>
      <c r="DL7" s="280">
        <f t="shared" si="3"/>
        <v>1</v>
      </c>
      <c r="DM7" s="280">
        <f t="shared" si="3"/>
        <v>495</v>
      </c>
      <c r="DN7" s="280">
        <f t="shared" si="3"/>
        <v>156</v>
      </c>
      <c r="DO7" s="280">
        <f t="shared" si="3"/>
        <v>0</v>
      </c>
      <c r="DP7" s="280">
        <f t="shared" si="3"/>
        <v>0</v>
      </c>
      <c r="DQ7" s="280">
        <f t="shared" si="3"/>
        <v>98</v>
      </c>
      <c r="DR7" s="280">
        <f t="shared" si="3"/>
        <v>0</v>
      </c>
      <c r="DS7" s="280">
        <f t="shared" si="3"/>
        <v>58</v>
      </c>
      <c r="DT7" s="280">
        <f t="shared" si="3"/>
        <v>0</v>
      </c>
      <c r="DU7" s="280">
        <f t="shared" si="3"/>
        <v>18363</v>
      </c>
      <c r="DV7" s="280">
        <f t="shared" si="3"/>
        <v>16599</v>
      </c>
      <c r="DW7" s="280">
        <f t="shared" si="3"/>
        <v>39</v>
      </c>
      <c r="DX7" s="280">
        <f t="shared" si="3"/>
        <v>1725</v>
      </c>
      <c r="DY7" s="280">
        <f t="shared" si="3"/>
        <v>0</v>
      </c>
      <c r="DZ7" s="280">
        <f t="shared" si="3"/>
        <v>3205</v>
      </c>
      <c r="EA7" s="280">
        <f t="shared" si="3"/>
        <v>2689</v>
      </c>
      <c r="EB7" s="280">
        <f aca="true" t="shared" si="4" ref="EB7:EN7">SUM(EB8:EB46)</f>
        <v>0</v>
      </c>
      <c r="EC7" s="280">
        <f t="shared" si="4"/>
        <v>0</v>
      </c>
      <c r="ED7" s="280">
        <f t="shared" si="4"/>
        <v>736</v>
      </c>
      <c r="EE7" s="280">
        <f t="shared" si="4"/>
        <v>0</v>
      </c>
      <c r="EF7" s="280">
        <f t="shared" si="4"/>
        <v>1941</v>
      </c>
      <c r="EG7" s="280">
        <f t="shared" si="4"/>
        <v>12</v>
      </c>
      <c r="EH7" s="280">
        <f t="shared" si="4"/>
        <v>516</v>
      </c>
      <c r="EI7" s="280">
        <f t="shared" si="4"/>
        <v>0</v>
      </c>
      <c r="EJ7" s="280">
        <f t="shared" si="4"/>
        <v>0</v>
      </c>
      <c r="EK7" s="280">
        <f t="shared" si="4"/>
        <v>392</v>
      </c>
      <c r="EL7" s="280">
        <f t="shared" si="4"/>
        <v>0</v>
      </c>
      <c r="EM7" s="280">
        <f t="shared" si="4"/>
        <v>112</v>
      </c>
      <c r="EN7" s="280">
        <f t="shared" si="4"/>
        <v>12</v>
      </c>
    </row>
    <row r="8" spans="1:144" ht="12" customHeight="1">
      <c r="A8" s="282" t="s">
        <v>179</v>
      </c>
      <c r="B8" s="283" t="s">
        <v>549</v>
      </c>
      <c r="C8" s="282" t="s">
        <v>588</v>
      </c>
      <c r="D8" s="280">
        <f>SUM(E8,T8,AI8,AX8,BM8,CB8,CQ8,DF8,DU8,DZ8)</f>
        <v>118122</v>
      </c>
      <c r="E8" s="280">
        <f>SUM(F8,M8)</f>
        <v>96928</v>
      </c>
      <c r="F8" s="280">
        <f>SUM(G8:L8)</f>
        <v>87293</v>
      </c>
      <c r="G8" s="280">
        <v>0</v>
      </c>
      <c r="H8" s="280">
        <v>87293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9635</v>
      </c>
      <c r="N8" s="280">
        <v>0</v>
      </c>
      <c r="O8" s="280">
        <v>9635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11451</v>
      </c>
      <c r="U8" s="280">
        <f>SUM(V8:AA8)</f>
        <v>7169</v>
      </c>
      <c r="V8" s="280">
        <v>0</v>
      </c>
      <c r="W8" s="280">
        <v>0</v>
      </c>
      <c r="X8" s="280">
        <v>3980</v>
      </c>
      <c r="Y8" s="280">
        <v>0</v>
      </c>
      <c r="Z8" s="280">
        <v>0</v>
      </c>
      <c r="AA8" s="280">
        <v>3189</v>
      </c>
      <c r="AB8" s="280">
        <f>SUM(AC8:AH8)</f>
        <v>4282</v>
      </c>
      <c r="AC8" s="280">
        <v>0</v>
      </c>
      <c r="AD8" s="280">
        <v>0</v>
      </c>
      <c r="AE8" s="280">
        <v>4282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7392</v>
      </c>
      <c r="CR8" s="280">
        <f>SUM(CS8:CX8)</f>
        <v>6519</v>
      </c>
      <c r="CS8" s="280">
        <v>0</v>
      </c>
      <c r="CT8" s="280">
        <v>0</v>
      </c>
      <c r="CU8" s="280">
        <v>0</v>
      </c>
      <c r="CV8" s="280">
        <v>5667</v>
      </c>
      <c r="CW8" s="280">
        <v>852</v>
      </c>
      <c r="CX8" s="280">
        <v>0</v>
      </c>
      <c r="CY8" s="280">
        <f>SUM(CZ8:DE8)</f>
        <v>873</v>
      </c>
      <c r="CZ8" s="280">
        <v>0</v>
      </c>
      <c r="DA8" s="280">
        <v>465</v>
      </c>
      <c r="DB8" s="280">
        <v>0</v>
      </c>
      <c r="DC8" s="280">
        <v>408</v>
      </c>
      <c r="DD8" s="280">
        <v>0</v>
      </c>
      <c r="DE8" s="280">
        <v>0</v>
      </c>
      <c r="DF8" s="280">
        <f>SUM(DG8,DN8)</f>
        <v>58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58</v>
      </c>
      <c r="DO8" s="280">
        <v>0</v>
      </c>
      <c r="DP8" s="280">
        <v>0</v>
      </c>
      <c r="DQ8" s="280">
        <v>0</v>
      </c>
      <c r="DR8" s="280">
        <v>0</v>
      </c>
      <c r="DS8" s="280">
        <v>58</v>
      </c>
      <c r="DT8" s="280">
        <v>0</v>
      </c>
      <c r="DU8" s="280">
        <f>SUM(DV8:DY8)</f>
        <v>1105</v>
      </c>
      <c r="DV8" s="280">
        <v>74</v>
      </c>
      <c r="DW8" s="280">
        <v>9</v>
      </c>
      <c r="DX8" s="280">
        <v>1022</v>
      </c>
      <c r="DY8" s="280">
        <v>0</v>
      </c>
      <c r="DZ8" s="280">
        <f>SUM(EA8,EH8)</f>
        <v>1188</v>
      </c>
      <c r="EA8" s="280">
        <f>SUM(EB8:EG8)</f>
        <v>1188</v>
      </c>
      <c r="EB8" s="280">
        <v>0</v>
      </c>
      <c r="EC8" s="280">
        <v>0</v>
      </c>
      <c r="ED8" s="280">
        <v>0</v>
      </c>
      <c r="EE8" s="280">
        <v>0</v>
      </c>
      <c r="EF8" s="280">
        <v>1188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179</v>
      </c>
      <c r="B9" s="283" t="s">
        <v>550</v>
      </c>
      <c r="C9" s="282" t="s">
        <v>589</v>
      </c>
      <c r="D9" s="280">
        <f aca="true" t="shared" si="5" ref="D9:D46">SUM(E9,T9,AI9,AX9,BM9,CB9,CQ9,DF9,DU9,DZ9)</f>
        <v>25387</v>
      </c>
      <c r="E9" s="280">
        <f aca="true" t="shared" si="6" ref="E9:E46">SUM(F9,M9)</f>
        <v>22156</v>
      </c>
      <c r="F9" s="280">
        <f aca="true" t="shared" si="7" ref="F9:F46">SUM(G9:L9)</f>
        <v>20734</v>
      </c>
      <c r="G9" s="280">
        <v>0</v>
      </c>
      <c r="H9" s="280">
        <v>20734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6">SUM(N9:S9)</f>
        <v>1422</v>
      </c>
      <c r="N9" s="280">
        <v>0</v>
      </c>
      <c r="O9" s="280">
        <v>1422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6">SUM(U9,AB9)</f>
        <v>846</v>
      </c>
      <c r="U9" s="280">
        <f aca="true" t="shared" si="10" ref="U9:U46">SUM(V9:AA9)</f>
        <v>310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310</v>
      </c>
      <c r="AB9" s="280">
        <f aca="true" t="shared" si="11" ref="AB9:AB46">SUM(AC9:AH9)</f>
        <v>536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536</v>
      </c>
      <c r="AI9" s="280">
        <f aca="true" t="shared" si="12" ref="AI9:AI46">SUM(AJ9,AQ9)</f>
        <v>0</v>
      </c>
      <c r="AJ9" s="280">
        <f aca="true" t="shared" si="13" ref="AJ9:AJ46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6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6">SUM(AY9,BF9)</f>
        <v>0</v>
      </c>
      <c r="AY9" s="280">
        <f aca="true" t="shared" si="16" ref="AY9:AY46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6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6">SUM(BN9,BU9)</f>
        <v>0</v>
      </c>
      <c r="BN9" s="280">
        <f aca="true" t="shared" si="19" ref="BN9:BN46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6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6">SUM(CC9,CJ9)</f>
        <v>0</v>
      </c>
      <c r="CC9" s="280">
        <f aca="true" t="shared" si="22" ref="CC9:CC46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6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6">SUM(CR9,CY9)</f>
        <v>700</v>
      </c>
      <c r="CR9" s="280">
        <f aca="true" t="shared" si="25" ref="CR9:CR46">SUM(CS9:CX9)</f>
        <v>700</v>
      </c>
      <c r="CS9" s="280">
        <v>0</v>
      </c>
      <c r="CT9" s="280">
        <v>0</v>
      </c>
      <c r="CU9" s="280">
        <v>0</v>
      </c>
      <c r="CV9" s="280">
        <v>700</v>
      </c>
      <c r="CW9" s="280">
        <v>0</v>
      </c>
      <c r="CX9" s="280">
        <v>0</v>
      </c>
      <c r="CY9" s="280">
        <f aca="true" t="shared" si="26" ref="CY9:CY46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46">SUM(DG9,DN9)</f>
        <v>0</v>
      </c>
      <c r="DG9" s="280">
        <f aca="true" t="shared" si="28" ref="DG9:DG46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6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6">SUM(DV9:DY9)</f>
        <v>1621</v>
      </c>
      <c r="DV9" s="280">
        <v>1621</v>
      </c>
      <c r="DW9" s="280">
        <v>0</v>
      </c>
      <c r="DX9" s="280">
        <v>0</v>
      </c>
      <c r="DY9" s="280">
        <v>0</v>
      </c>
      <c r="DZ9" s="280">
        <f aca="true" t="shared" si="31" ref="DZ9:DZ46">SUM(EA9,EH9)</f>
        <v>64</v>
      </c>
      <c r="EA9" s="280">
        <f aca="true" t="shared" si="32" ref="EA9:EA46">SUM(EB9:EG9)</f>
        <v>64</v>
      </c>
      <c r="EB9" s="280">
        <v>0</v>
      </c>
      <c r="EC9" s="280">
        <v>0</v>
      </c>
      <c r="ED9" s="280">
        <v>64</v>
      </c>
      <c r="EE9" s="280">
        <v>0</v>
      </c>
      <c r="EF9" s="280">
        <v>0</v>
      </c>
      <c r="EG9" s="280">
        <v>0</v>
      </c>
      <c r="EH9" s="280">
        <f aca="true" t="shared" si="33" ref="EH9:EH46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179</v>
      </c>
      <c r="B10" s="283" t="s">
        <v>551</v>
      </c>
      <c r="C10" s="282" t="s">
        <v>590</v>
      </c>
      <c r="D10" s="280">
        <f t="shared" si="5"/>
        <v>38342</v>
      </c>
      <c r="E10" s="280">
        <f t="shared" si="6"/>
        <v>34513</v>
      </c>
      <c r="F10" s="280">
        <f t="shared" si="7"/>
        <v>32498</v>
      </c>
      <c r="G10" s="280">
        <v>0</v>
      </c>
      <c r="H10" s="280">
        <v>32498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2015</v>
      </c>
      <c r="N10" s="280">
        <v>0</v>
      </c>
      <c r="O10" s="280">
        <v>2015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1572</v>
      </c>
      <c r="U10" s="280">
        <f t="shared" si="10"/>
        <v>1564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1564</v>
      </c>
      <c r="AB10" s="280">
        <f t="shared" si="11"/>
        <v>8</v>
      </c>
      <c r="AC10" s="280">
        <v>0</v>
      </c>
      <c r="AD10" s="280">
        <v>8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2139</v>
      </c>
      <c r="CR10" s="280">
        <f t="shared" si="25"/>
        <v>2139</v>
      </c>
      <c r="CS10" s="280">
        <v>0</v>
      </c>
      <c r="CT10" s="280">
        <v>0</v>
      </c>
      <c r="CU10" s="280">
        <v>1872</v>
      </c>
      <c r="CV10" s="280">
        <v>267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118</v>
      </c>
      <c r="DV10" s="280">
        <v>118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179</v>
      </c>
      <c r="B11" s="283" t="s">
        <v>552</v>
      </c>
      <c r="C11" s="282" t="s">
        <v>591</v>
      </c>
      <c r="D11" s="280">
        <f t="shared" si="5"/>
        <v>28342</v>
      </c>
      <c r="E11" s="280">
        <f t="shared" si="6"/>
        <v>24828</v>
      </c>
      <c r="F11" s="280">
        <f t="shared" si="7"/>
        <v>19695</v>
      </c>
      <c r="G11" s="280">
        <v>0</v>
      </c>
      <c r="H11" s="280">
        <v>19695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5133</v>
      </c>
      <c r="N11" s="280">
        <v>0</v>
      </c>
      <c r="O11" s="280">
        <v>4790</v>
      </c>
      <c r="P11" s="280">
        <v>343</v>
      </c>
      <c r="Q11" s="280">
        <v>0</v>
      </c>
      <c r="R11" s="280">
        <v>0</v>
      </c>
      <c r="S11" s="280">
        <v>0</v>
      </c>
      <c r="T11" s="280">
        <f t="shared" si="9"/>
        <v>1341</v>
      </c>
      <c r="U11" s="280">
        <f t="shared" si="10"/>
        <v>1341</v>
      </c>
      <c r="V11" s="280">
        <v>0</v>
      </c>
      <c r="W11" s="280">
        <v>0</v>
      </c>
      <c r="X11" s="280">
        <v>812</v>
      </c>
      <c r="Y11" s="280">
        <v>0</v>
      </c>
      <c r="Z11" s="280">
        <v>6</v>
      </c>
      <c r="AA11" s="280">
        <v>523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1618</v>
      </c>
      <c r="CR11" s="280">
        <f t="shared" si="25"/>
        <v>1614</v>
      </c>
      <c r="CS11" s="280">
        <v>0</v>
      </c>
      <c r="CT11" s="280">
        <v>0</v>
      </c>
      <c r="CU11" s="280">
        <v>0</v>
      </c>
      <c r="CV11" s="280">
        <v>1614</v>
      </c>
      <c r="CW11" s="280">
        <v>0</v>
      </c>
      <c r="CX11" s="280">
        <v>0</v>
      </c>
      <c r="CY11" s="280">
        <f t="shared" si="26"/>
        <v>4</v>
      </c>
      <c r="CZ11" s="280">
        <v>0</v>
      </c>
      <c r="DA11" s="280">
        <v>0</v>
      </c>
      <c r="DB11" s="280">
        <v>0</v>
      </c>
      <c r="DC11" s="280">
        <v>4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555</v>
      </c>
      <c r="DV11" s="280">
        <v>546</v>
      </c>
      <c r="DW11" s="280">
        <v>0</v>
      </c>
      <c r="DX11" s="280">
        <v>9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179</v>
      </c>
      <c r="B12" s="283" t="s">
        <v>553</v>
      </c>
      <c r="C12" s="282" t="s">
        <v>592</v>
      </c>
      <c r="D12" s="280">
        <f t="shared" si="5"/>
        <v>44439</v>
      </c>
      <c r="E12" s="280">
        <f t="shared" si="6"/>
        <v>37472</v>
      </c>
      <c r="F12" s="280">
        <f t="shared" si="7"/>
        <v>35410</v>
      </c>
      <c r="G12" s="280">
        <v>0</v>
      </c>
      <c r="H12" s="280">
        <v>35410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2062</v>
      </c>
      <c r="N12" s="280">
        <v>0</v>
      </c>
      <c r="O12" s="280">
        <v>2062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2431</v>
      </c>
      <c r="U12" s="280">
        <f t="shared" si="10"/>
        <v>1766</v>
      </c>
      <c r="V12" s="280">
        <v>0</v>
      </c>
      <c r="W12" s="280">
        <v>0</v>
      </c>
      <c r="X12" s="280">
        <v>316</v>
      </c>
      <c r="Y12" s="280">
        <v>0</v>
      </c>
      <c r="Z12" s="280">
        <v>0</v>
      </c>
      <c r="AA12" s="280">
        <v>1450</v>
      </c>
      <c r="AB12" s="280">
        <f t="shared" si="11"/>
        <v>665</v>
      </c>
      <c r="AC12" s="280">
        <v>0</v>
      </c>
      <c r="AD12" s="280">
        <v>0</v>
      </c>
      <c r="AE12" s="280">
        <v>175</v>
      </c>
      <c r="AF12" s="280">
        <v>0</v>
      </c>
      <c r="AG12" s="280">
        <v>0</v>
      </c>
      <c r="AH12" s="280">
        <v>490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1464</v>
      </c>
      <c r="CR12" s="280">
        <f t="shared" si="25"/>
        <v>1443</v>
      </c>
      <c r="CS12" s="280">
        <v>0</v>
      </c>
      <c r="CT12" s="280">
        <v>0</v>
      </c>
      <c r="CU12" s="280">
        <v>0</v>
      </c>
      <c r="CV12" s="280">
        <v>1443</v>
      </c>
      <c r="CW12" s="280">
        <v>0</v>
      </c>
      <c r="CX12" s="280">
        <v>0</v>
      </c>
      <c r="CY12" s="280">
        <f t="shared" si="26"/>
        <v>21</v>
      </c>
      <c r="CZ12" s="280">
        <v>0</v>
      </c>
      <c r="DA12" s="280">
        <v>0</v>
      </c>
      <c r="DB12" s="280">
        <v>0</v>
      </c>
      <c r="DC12" s="280">
        <v>21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3072</v>
      </c>
      <c r="DV12" s="280">
        <v>2938</v>
      </c>
      <c r="DW12" s="280">
        <v>0</v>
      </c>
      <c r="DX12" s="280">
        <v>134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179</v>
      </c>
      <c r="B13" s="283" t="s">
        <v>554</v>
      </c>
      <c r="C13" s="282" t="s">
        <v>593</v>
      </c>
      <c r="D13" s="280">
        <f t="shared" si="5"/>
        <v>21517</v>
      </c>
      <c r="E13" s="280">
        <f t="shared" si="6"/>
        <v>16674</v>
      </c>
      <c r="F13" s="280">
        <f t="shared" si="7"/>
        <v>11327</v>
      </c>
      <c r="G13" s="280">
        <v>0</v>
      </c>
      <c r="H13" s="280">
        <v>11327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5347</v>
      </c>
      <c r="N13" s="280">
        <v>0</v>
      </c>
      <c r="O13" s="280">
        <v>4624</v>
      </c>
      <c r="P13" s="280">
        <v>0</v>
      </c>
      <c r="Q13" s="280">
        <v>0</v>
      </c>
      <c r="R13" s="280">
        <v>723</v>
      </c>
      <c r="S13" s="280">
        <v>0</v>
      </c>
      <c r="T13" s="280">
        <f t="shared" si="9"/>
        <v>1599</v>
      </c>
      <c r="U13" s="280">
        <f t="shared" si="10"/>
        <v>1072</v>
      </c>
      <c r="V13" s="280">
        <v>0</v>
      </c>
      <c r="W13" s="280">
        <v>0</v>
      </c>
      <c r="X13" s="280">
        <v>991</v>
      </c>
      <c r="Y13" s="280">
        <v>0</v>
      </c>
      <c r="Z13" s="280">
        <v>0</v>
      </c>
      <c r="AA13" s="280">
        <v>81</v>
      </c>
      <c r="AB13" s="280">
        <f t="shared" si="11"/>
        <v>527</v>
      </c>
      <c r="AC13" s="280">
        <v>0</v>
      </c>
      <c r="AD13" s="280">
        <v>0</v>
      </c>
      <c r="AE13" s="280">
        <v>321</v>
      </c>
      <c r="AF13" s="280">
        <v>0</v>
      </c>
      <c r="AG13" s="280">
        <v>0</v>
      </c>
      <c r="AH13" s="280">
        <v>206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554</v>
      </c>
      <c r="CR13" s="280">
        <f t="shared" si="25"/>
        <v>552</v>
      </c>
      <c r="CS13" s="280">
        <v>0</v>
      </c>
      <c r="CT13" s="280">
        <v>0</v>
      </c>
      <c r="CU13" s="280">
        <v>0</v>
      </c>
      <c r="CV13" s="280">
        <v>552</v>
      </c>
      <c r="CW13" s="280">
        <v>0</v>
      </c>
      <c r="CX13" s="280">
        <v>0</v>
      </c>
      <c r="CY13" s="280">
        <f t="shared" si="26"/>
        <v>2</v>
      </c>
      <c r="CZ13" s="280">
        <v>0</v>
      </c>
      <c r="DA13" s="280">
        <v>0</v>
      </c>
      <c r="DB13" s="280">
        <v>0</v>
      </c>
      <c r="DC13" s="280">
        <v>2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2171</v>
      </c>
      <c r="DV13" s="280">
        <v>2108</v>
      </c>
      <c r="DW13" s="280">
        <v>0</v>
      </c>
      <c r="DX13" s="280">
        <v>63</v>
      </c>
      <c r="DY13" s="280">
        <v>0</v>
      </c>
      <c r="DZ13" s="280">
        <f t="shared" si="31"/>
        <v>519</v>
      </c>
      <c r="EA13" s="280">
        <f t="shared" si="32"/>
        <v>519</v>
      </c>
      <c r="EB13" s="280">
        <v>0</v>
      </c>
      <c r="EC13" s="280">
        <v>0</v>
      </c>
      <c r="ED13" s="280">
        <v>0</v>
      </c>
      <c r="EE13" s="280">
        <v>0</v>
      </c>
      <c r="EF13" s="280">
        <v>519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179</v>
      </c>
      <c r="B14" s="283" t="s">
        <v>555</v>
      </c>
      <c r="C14" s="282" t="s">
        <v>594</v>
      </c>
      <c r="D14" s="280">
        <f t="shared" si="5"/>
        <v>12310</v>
      </c>
      <c r="E14" s="280">
        <f t="shared" si="6"/>
        <v>11173</v>
      </c>
      <c r="F14" s="280">
        <f t="shared" si="7"/>
        <v>8352</v>
      </c>
      <c r="G14" s="280">
        <v>0</v>
      </c>
      <c r="H14" s="280">
        <v>8352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2821</v>
      </c>
      <c r="N14" s="280">
        <v>0</v>
      </c>
      <c r="O14" s="280">
        <v>2821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582</v>
      </c>
      <c r="U14" s="280">
        <f t="shared" si="10"/>
        <v>222</v>
      </c>
      <c r="V14" s="280">
        <v>0</v>
      </c>
      <c r="W14" s="280">
        <v>0</v>
      </c>
      <c r="X14" s="280">
        <v>183</v>
      </c>
      <c r="Y14" s="280">
        <v>0</v>
      </c>
      <c r="Z14" s="280">
        <v>0</v>
      </c>
      <c r="AA14" s="280">
        <v>39</v>
      </c>
      <c r="AB14" s="280">
        <f t="shared" si="11"/>
        <v>360</v>
      </c>
      <c r="AC14" s="280">
        <v>0</v>
      </c>
      <c r="AD14" s="280">
        <v>0</v>
      </c>
      <c r="AE14" s="280">
        <v>121</v>
      </c>
      <c r="AF14" s="280">
        <v>0</v>
      </c>
      <c r="AG14" s="280">
        <v>0</v>
      </c>
      <c r="AH14" s="280">
        <v>239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345</v>
      </c>
      <c r="CR14" s="280">
        <f t="shared" si="25"/>
        <v>278</v>
      </c>
      <c r="CS14" s="280">
        <v>0</v>
      </c>
      <c r="CT14" s="280">
        <v>0</v>
      </c>
      <c r="CU14" s="280">
        <v>0</v>
      </c>
      <c r="CV14" s="280">
        <v>278</v>
      </c>
      <c r="CW14" s="280">
        <v>0</v>
      </c>
      <c r="CX14" s="280">
        <v>0</v>
      </c>
      <c r="CY14" s="280">
        <f t="shared" si="26"/>
        <v>67</v>
      </c>
      <c r="CZ14" s="280">
        <v>0</v>
      </c>
      <c r="DA14" s="280">
        <v>0</v>
      </c>
      <c r="DB14" s="280">
        <v>0</v>
      </c>
      <c r="DC14" s="280">
        <v>67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210</v>
      </c>
      <c r="EA14" s="280">
        <f t="shared" si="32"/>
        <v>101</v>
      </c>
      <c r="EB14" s="280">
        <v>0</v>
      </c>
      <c r="EC14" s="280">
        <v>0</v>
      </c>
      <c r="ED14" s="280">
        <v>0</v>
      </c>
      <c r="EE14" s="280">
        <v>0</v>
      </c>
      <c r="EF14" s="280">
        <v>101</v>
      </c>
      <c r="EG14" s="280">
        <v>0</v>
      </c>
      <c r="EH14" s="280">
        <f t="shared" si="33"/>
        <v>109</v>
      </c>
      <c r="EI14" s="280">
        <v>0</v>
      </c>
      <c r="EJ14" s="280">
        <v>0</v>
      </c>
      <c r="EK14" s="280">
        <v>0</v>
      </c>
      <c r="EL14" s="280">
        <v>0</v>
      </c>
      <c r="EM14" s="280">
        <v>109</v>
      </c>
      <c r="EN14" s="280">
        <v>0</v>
      </c>
    </row>
    <row r="15" spans="1:144" ht="12" customHeight="1">
      <c r="A15" s="282" t="s">
        <v>179</v>
      </c>
      <c r="B15" s="283" t="s">
        <v>556</v>
      </c>
      <c r="C15" s="282" t="s">
        <v>595</v>
      </c>
      <c r="D15" s="280">
        <f t="shared" si="5"/>
        <v>9901</v>
      </c>
      <c r="E15" s="280">
        <f t="shared" si="6"/>
        <v>8832</v>
      </c>
      <c r="F15" s="280">
        <f t="shared" si="7"/>
        <v>7663</v>
      </c>
      <c r="G15" s="280">
        <v>0</v>
      </c>
      <c r="H15" s="280">
        <v>7069</v>
      </c>
      <c r="I15" s="280">
        <v>0</v>
      </c>
      <c r="J15" s="280">
        <v>0</v>
      </c>
      <c r="K15" s="280">
        <v>0</v>
      </c>
      <c r="L15" s="280">
        <v>594</v>
      </c>
      <c r="M15" s="280">
        <f t="shared" si="8"/>
        <v>1169</v>
      </c>
      <c r="N15" s="280">
        <v>0</v>
      </c>
      <c r="O15" s="280">
        <v>1168</v>
      </c>
      <c r="P15" s="280">
        <v>0</v>
      </c>
      <c r="Q15" s="280">
        <v>0</v>
      </c>
      <c r="R15" s="280">
        <v>0</v>
      </c>
      <c r="S15" s="280">
        <v>1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0</v>
      </c>
      <c r="CR15" s="280">
        <f t="shared" si="25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859</v>
      </c>
      <c r="DV15" s="280">
        <v>835</v>
      </c>
      <c r="DW15" s="280">
        <v>0</v>
      </c>
      <c r="DX15" s="280">
        <v>24</v>
      </c>
      <c r="DY15" s="280">
        <v>0</v>
      </c>
      <c r="DZ15" s="280">
        <f t="shared" si="31"/>
        <v>210</v>
      </c>
      <c r="EA15" s="280">
        <f t="shared" si="32"/>
        <v>65</v>
      </c>
      <c r="EB15" s="280">
        <v>0</v>
      </c>
      <c r="EC15" s="280">
        <v>0</v>
      </c>
      <c r="ED15" s="280">
        <v>65</v>
      </c>
      <c r="EE15" s="280">
        <v>0</v>
      </c>
      <c r="EF15" s="280">
        <v>0</v>
      </c>
      <c r="EG15" s="280">
        <v>0</v>
      </c>
      <c r="EH15" s="280">
        <f t="shared" si="33"/>
        <v>145</v>
      </c>
      <c r="EI15" s="280">
        <v>0</v>
      </c>
      <c r="EJ15" s="280">
        <v>0</v>
      </c>
      <c r="EK15" s="280">
        <v>145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179</v>
      </c>
      <c r="B16" s="283" t="s">
        <v>557</v>
      </c>
      <c r="C16" s="282" t="s">
        <v>596</v>
      </c>
      <c r="D16" s="280">
        <f t="shared" si="5"/>
        <v>36444</v>
      </c>
      <c r="E16" s="280">
        <f t="shared" si="6"/>
        <v>34128</v>
      </c>
      <c r="F16" s="280">
        <f t="shared" si="7"/>
        <v>30842</v>
      </c>
      <c r="G16" s="280">
        <v>0</v>
      </c>
      <c r="H16" s="280">
        <v>29059</v>
      </c>
      <c r="I16" s="280">
        <v>1022</v>
      </c>
      <c r="J16" s="280">
        <v>0</v>
      </c>
      <c r="K16" s="280">
        <v>52</v>
      </c>
      <c r="L16" s="280">
        <v>709</v>
      </c>
      <c r="M16" s="280">
        <f t="shared" si="8"/>
        <v>3286</v>
      </c>
      <c r="N16" s="280">
        <v>0</v>
      </c>
      <c r="O16" s="280">
        <v>3041</v>
      </c>
      <c r="P16" s="280">
        <v>245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2316</v>
      </c>
      <c r="DV16" s="280">
        <v>2316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179</v>
      </c>
      <c r="B17" s="283" t="s">
        <v>558</v>
      </c>
      <c r="C17" s="282" t="s">
        <v>597</v>
      </c>
      <c r="D17" s="280">
        <f t="shared" si="5"/>
        <v>23757</v>
      </c>
      <c r="E17" s="280">
        <f t="shared" si="6"/>
        <v>21116</v>
      </c>
      <c r="F17" s="280">
        <f t="shared" si="7"/>
        <v>20296</v>
      </c>
      <c r="G17" s="280">
        <v>0</v>
      </c>
      <c r="H17" s="280">
        <v>20296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820</v>
      </c>
      <c r="N17" s="280">
        <v>0</v>
      </c>
      <c r="O17" s="280">
        <v>820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1812</v>
      </c>
      <c r="U17" s="280">
        <f t="shared" si="10"/>
        <v>1762</v>
      </c>
      <c r="V17" s="280">
        <v>0</v>
      </c>
      <c r="W17" s="280">
        <v>0</v>
      </c>
      <c r="X17" s="280">
        <v>806</v>
      </c>
      <c r="Y17" s="280">
        <v>770</v>
      </c>
      <c r="Z17" s="280">
        <v>0</v>
      </c>
      <c r="AA17" s="280">
        <v>186</v>
      </c>
      <c r="AB17" s="280">
        <f t="shared" si="11"/>
        <v>50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50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106</v>
      </c>
      <c r="CR17" s="280">
        <f t="shared" si="25"/>
        <v>106</v>
      </c>
      <c r="CS17" s="280">
        <v>0</v>
      </c>
      <c r="CT17" s="280">
        <v>0</v>
      </c>
      <c r="CU17" s="280">
        <v>0</v>
      </c>
      <c r="CV17" s="280">
        <v>106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723</v>
      </c>
      <c r="DV17" s="280">
        <v>704</v>
      </c>
      <c r="DW17" s="280">
        <v>19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179</v>
      </c>
      <c r="B18" s="283" t="s">
        <v>559</v>
      </c>
      <c r="C18" s="282" t="s">
        <v>598</v>
      </c>
      <c r="D18" s="280">
        <f t="shared" si="5"/>
        <v>12930</v>
      </c>
      <c r="E18" s="280">
        <f t="shared" si="6"/>
        <v>11339</v>
      </c>
      <c r="F18" s="280">
        <f t="shared" si="7"/>
        <v>10844</v>
      </c>
      <c r="G18" s="280">
        <v>0</v>
      </c>
      <c r="H18" s="280">
        <v>10775</v>
      </c>
      <c r="I18" s="280">
        <v>0</v>
      </c>
      <c r="J18" s="280">
        <v>0</v>
      </c>
      <c r="K18" s="280">
        <v>0</v>
      </c>
      <c r="L18" s="280">
        <v>69</v>
      </c>
      <c r="M18" s="280">
        <f t="shared" si="8"/>
        <v>495</v>
      </c>
      <c r="N18" s="280">
        <v>0</v>
      </c>
      <c r="O18" s="280">
        <v>418</v>
      </c>
      <c r="P18" s="280">
        <v>0</v>
      </c>
      <c r="Q18" s="280">
        <v>0</v>
      </c>
      <c r="R18" s="280">
        <v>0</v>
      </c>
      <c r="S18" s="280">
        <v>77</v>
      </c>
      <c r="T18" s="280">
        <f t="shared" si="9"/>
        <v>350</v>
      </c>
      <c r="U18" s="280">
        <f t="shared" si="10"/>
        <v>350</v>
      </c>
      <c r="V18" s="280">
        <v>0</v>
      </c>
      <c r="W18" s="280">
        <v>0</v>
      </c>
      <c r="X18" s="280">
        <v>191</v>
      </c>
      <c r="Y18" s="280">
        <v>0</v>
      </c>
      <c r="Z18" s="280">
        <v>0</v>
      </c>
      <c r="AA18" s="280">
        <v>159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515</v>
      </c>
      <c r="CR18" s="280">
        <f t="shared" si="25"/>
        <v>503</v>
      </c>
      <c r="CS18" s="280">
        <v>0</v>
      </c>
      <c r="CT18" s="280">
        <v>0</v>
      </c>
      <c r="CU18" s="280">
        <v>37</v>
      </c>
      <c r="CV18" s="280">
        <v>461</v>
      </c>
      <c r="CW18" s="280">
        <v>0</v>
      </c>
      <c r="CX18" s="280">
        <v>5</v>
      </c>
      <c r="CY18" s="280">
        <f t="shared" si="26"/>
        <v>12</v>
      </c>
      <c r="CZ18" s="280">
        <v>0</v>
      </c>
      <c r="DA18" s="280">
        <v>0</v>
      </c>
      <c r="DB18" s="280">
        <v>6</v>
      </c>
      <c r="DC18" s="280">
        <v>0</v>
      </c>
      <c r="DD18" s="280">
        <v>0</v>
      </c>
      <c r="DE18" s="280">
        <v>6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635</v>
      </c>
      <c r="DV18" s="280">
        <v>623</v>
      </c>
      <c r="DW18" s="280">
        <v>0</v>
      </c>
      <c r="DX18" s="280">
        <v>12</v>
      </c>
      <c r="DY18" s="280">
        <v>0</v>
      </c>
      <c r="DZ18" s="280">
        <f t="shared" si="31"/>
        <v>91</v>
      </c>
      <c r="EA18" s="280">
        <f t="shared" si="32"/>
        <v>71</v>
      </c>
      <c r="EB18" s="280">
        <v>0</v>
      </c>
      <c r="EC18" s="280">
        <v>0</v>
      </c>
      <c r="ED18" s="280">
        <v>61</v>
      </c>
      <c r="EE18" s="280">
        <v>0</v>
      </c>
      <c r="EF18" s="280">
        <v>0</v>
      </c>
      <c r="EG18" s="280">
        <v>10</v>
      </c>
      <c r="EH18" s="280">
        <f t="shared" si="33"/>
        <v>20</v>
      </c>
      <c r="EI18" s="280">
        <v>0</v>
      </c>
      <c r="EJ18" s="280">
        <v>0</v>
      </c>
      <c r="EK18" s="280">
        <v>8</v>
      </c>
      <c r="EL18" s="280">
        <v>0</v>
      </c>
      <c r="EM18" s="280">
        <v>0</v>
      </c>
      <c r="EN18" s="280">
        <v>12</v>
      </c>
    </row>
    <row r="19" spans="1:144" ht="12" customHeight="1">
      <c r="A19" s="282" t="s">
        <v>179</v>
      </c>
      <c r="B19" s="283" t="s">
        <v>560</v>
      </c>
      <c r="C19" s="282" t="s">
        <v>599</v>
      </c>
      <c r="D19" s="280">
        <f t="shared" si="5"/>
        <v>9316</v>
      </c>
      <c r="E19" s="280">
        <f t="shared" si="6"/>
        <v>4894</v>
      </c>
      <c r="F19" s="280">
        <f t="shared" si="7"/>
        <v>3642</v>
      </c>
      <c r="G19" s="280">
        <v>0</v>
      </c>
      <c r="H19" s="280">
        <v>3642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1252</v>
      </c>
      <c r="N19" s="280">
        <v>0</v>
      </c>
      <c r="O19" s="280">
        <v>1252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2130</v>
      </c>
      <c r="CC19" s="280">
        <f t="shared" si="22"/>
        <v>1977</v>
      </c>
      <c r="CD19" s="280">
        <v>0</v>
      </c>
      <c r="CE19" s="280">
        <v>1977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153</v>
      </c>
      <c r="CK19" s="280">
        <v>0</v>
      </c>
      <c r="CL19" s="280">
        <v>153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2292</v>
      </c>
      <c r="CR19" s="280">
        <f t="shared" si="25"/>
        <v>2292</v>
      </c>
      <c r="CS19" s="280">
        <v>0</v>
      </c>
      <c r="CT19" s="280">
        <v>0</v>
      </c>
      <c r="CU19" s="280">
        <v>1335</v>
      </c>
      <c r="CV19" s="280">
        <v>433</v>
      </c>
      <c r="CW19" s="280">
        <v>0</v>
      </c>
      <c r="CX19" s="280">
        <v>524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179</v>
      </c>
      <c r="B20" s="283" t="s">
        <v>561</v>
      </c>
      <c r="C20" s="282" t="s">
        <v>600</v>
      </c>
      <c r="D20" s="280">
        <f t="shared" si="5"/>
        <v>941</v>
      </c>
      <c r="E20" s="280">
        <f t="shared" si="6"/>
        <v>751</v>
      </c>
      <c r="F20" s="280">
        <f t="shared" si="7"/>
        <v>751</v>
      </c>
      <c r="G20" s="280">
        <v>0</v>
      </c>
      <c r="H20" s="280">
        <v>640</v>
      </c>
      <c r="I20" s="280">
        <v>65</v>
      </c>
      <c r="J20" s="280">
        <v>0</v>
      </c>
      <c r="K20" s="280">
        <v>0</v>
      </c>
      <c r="L20" s="280">
        <v>46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0</v>
      </c>
      <c r="CR20" s="280">
        <f t="shared" si="25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190</v>
      </c>
      <c r="DV20" s="280">
        <v>190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179</v>
      </c>
      <c r="B21" s="283" t="s">
        <v>562</v>
      </c>
      <c r="C21" s="282" t="s">
        <v>601</v>
      </c>
      <c r="D21" s="280">
        <f t="shared" si="5"/>
        <v>8242</v>
      </c>
      <c r="E21" s="280">
        <f t="shared" si="6"/>
        <v>6506</v>
      </c>
      <c r="F21" s="280">
        <f t="shared" si="7"/>
        <v>5363</v>
      </c>
      <c r="G21" s="280">
        <v>0</v>
      </c>
      <c r="H21" s="280">
        <v>5363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1143</v>
      </c>
      <c r="N21" s="280">
        <v>0</v>
      </c>
      <c r="O21" s="280">
        <v>1143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1736</v>
      </c>
      <c r="CR21" s="280">
        <f t="shared" si="25"/>
        <v>658</v>
      </c>
      <c r="CS21" s="280">
        <v>0</v>
      </c>
      <c r="CT21" s="280">
        <v>0</v>
      </c>
      <c r="CU21" s="280">
        <v>0</v>
      </c>
      <c r="CV21" s="280">
        <v>332</v>
      </c>
      <c r="CW21" s="280">
        <v>9</v>
      </c>
      <c r="CX21" s="280">
        <v>317</v>
      </c>
      <c r="CY21" s="280">
        <f t="shared" si="26"/>
        <v>1078</v>
      </c>
      <c r="CZ21" s="280">
        <v>0</v>
      </c>
      <c r="DA21" s="280">
        <v>0</v>
      </c>
      <c r="DB21" s="280">
        <v>0</v>
      </c>
      <c r="DC21" s="280">
        <v>1078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179</v>
      </c>
      <c r="B22" s="283" t="s">
        <v>563</v>
      </c>
      <c r="C22" s="282" t="s">
        <v>602</v>
      </c>
      <c r="D22" s="280">
        <f t="shared" si="5"/>
        <v>7683</v>
      </c>
      <c r="E22" s="280">
        <f t="shared" si="6"/>
        <v>7245</v>
      </c>
      <c r="F22" s="280">
        <f t="shared" si="7"/>
        <v>5149</v>
      </c>
      <c r="G22" s="280">
        <v>0</v>
      </c>
      <c r="H22" s="280">
        <v>5149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2096</v>
      </c>
      <c r="N22" s="280">
        <v>0</v>
      </c>
      <c r="O22" s="280">
        <v>2096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334</v>
      </c>
      <c r="U22" s="280">
        <f t="shared" si="10"/>
        <v>334</v>
      </c>
      <c r="V22" s="280">
        <v>0</v>
      </c>
      <c r="W22" s="280">
        <v>0</v>
      </c>
      <c r="X22" s="280">
        <v>334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0</v>
      </c>
      <c r="CR22" s="280">
        <f t="shared" si="25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104</v>
      </c>
      <c r="DG22" s="280">
        <f t="shared" si="28"/>
        <v>104</v>
      </c>
      <c r="DH22" s="280">
        <v>0</v>
      </c>
      <c r="DI22" s="280">
        <v>0</v>
      </c>
      <c r="DJ22" s="280">
        <v>0</v>
      </c>
      <c r="DK22" s="280">
        <v>104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179</v>
      </c>
      <c r="B23" s="283" t="s">
        <v>564</v>
      </c>
      <c r="C23" s="282" t="s">
        <v>603</v>
      </c>
      <c r="D23" s="280">
        <f t="shared" si="5"/>
        <v>7661</v>
      </c>
      <c r="E23" s="280">
        <f t="shared" si="6"/>
        <v>5757</v>
      </c>
      <c r="F23" s="280">
        <f t="shared" si="7"/>
        <v>3735</v>
      </c>
      <c r="G23" s="280">
        <v>0</v>
      </c>
      <c r="H23" s="280">
        <v>3735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2022</v>
      </c>
      <c r="N23" s="280">
        <v>0</v>
      </c>
      <c r="O23" s="280">
        <v>2022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1479</v>
      </c>
      <c r="CR23" s="280">
        <f t="shared" si="25"/>
        <v>1397</v>
      </c>
      <c r="CS23" s="280">
        <v>0</v>
      </c>
      <c r="CT23" s="280">
        <v>0</v>
      </c>
      <c r="CU23" s="280">
        <v>433</v>
      </c>
      <c r="CV23" s="280">
        <v>871</v>
      </c>
      <c r="CW23" s="280">
        <v>11</v>
      </c>
      <c r="CX23" s="280">
        <v>82</v>
      </c>
      <c r="CY23" s="280">
        <f t="shared" si="26"/>
        <v>82</v>
      </c>
      <c r="CZ23" s="280">
        <v>0</v>
      </c>
      <c r="DA23" s="280">
        <v>0</v>
      </c>
      <c r="DB23" s="280">
        <v>35</v>
      </c>
      <c r="DC23" s="280">
        <v>0</v>
      </c>
      <c r="DD23" s="280">
        <v>0</v>
      </c>
      <c r="DE23" s="280">
        <v>47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425</v>
      </c>
      <c r="DV23" s="280">
        <v>40</v>
      </c>
      <c r="DW23" s="280">
        <v>0</v>
      </c>
      <c r="DX23" s="280">
        <v>385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179</v>
      </c>
      <c r="B24" s="283" t="s">
        <v>565</v>
      </c>
      <c r="C24" s="282" t="s">
        <v>604</v>
      </c>
      <c r="D24" s="280">
        <f t="shared" si="5"/>
        <v>2584</v>
      </c>
      <c r="E24" s="280">
        <f t="shared" si="6"/>
        <v>2117</v>
      </c>
      <c r="F24" s="280">
        <f t="shared" si="7"/>
        <v>2117</v>
      </c>
      <c r="G24" s="280">
        <v>0</v>
      </c>
      <c r="H24" s="280">
        <v>2117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467</v>
      </c>
      <c r="DG24" s="280">
        <f t="shared" si="28"/>
        <v>467</v>
      </c>
      <c r="DH24" s="280">
        <v>0</v>
      </c>
      <c r="DI24" s="280">
        <v>0</v>
      </c>
      <c r="DJ24" s="280">
        <v>178</v>
      </c>
      <c r="DK24" s="280">
        <v>0</v>
      </c>
      <c r="DL24" s="280">
        <v>0</v>
      </c>
      <c r="DM24" s="280">
        <v>289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179</v>
      </c>
      <c r="B25" s="283" t="s">
        <v>566</v>
      </c>
      <c r="C25" s="282" t="s">
        <v>605</v>
      </c>
      <c r="D25" s="280">
        <f t="shared" si="5"/>
        <v>2401</v>
      </c>
      <c r="E25" s="280">
        <f t="shared" si="6"/>
        <v>2321</v>
      </c>
      <c r="F25" s="280">
        <f t="shared" si="7"/>
        <v>2095</v>
      </c>
      <c r="G25" s="280">
        <v>0</v>
      </c>
      <c r="H25" s="280">
        <v>1881</v>
      </c>
      <c r="I25" s="280">
        <v>182</v>
      </c>
      <c r="J25" s="280">
        <v>0</v>
      </c>
      <c r="K25" s="280">
        <v>0</v>
      </c>
      <c r="L25" s="280">
        <v>32</v>
      </c>
      <c r="M25" s="280">
        <f t="shared" si="8"/>
        <v>226</v>
      </c>
      <c r="N25" s="280">
        <v>0</v>
      </c>
      <c r="O25" s="280">
        <v>226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13</v>
      </c>
      <c r="U25" s="280">
        <f t="shared" si="10"/>
        <v>13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13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67</v>
      </c>
      <c r="CR25" s="280">
        <f t="shared" si="25"/>
        <v>67</v>
      </c>
      <c r="CS25" s="280">
        <v>0</v>
      </c>
      <c r="CT25" s="280">
        <v>0</v>
      </c>
      <c r="CU25" s="280">
        <v>0</v>
      </c>
      <c r="CV25" s="280">
        <v>67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179</v>
      </c>
      <c r="B26" s="283" t="s">
        <v>567</v>
      </c>
      <c r="C26" s="282" t="s">
        <v>606</v>
      </c>
      <c r="D26" s="280">
        <f t="shared" si="5"/>
        <v>2106</v>
      </c>
      <c r="E26" s="280">
        <f t="shared" si="6"/>
        <v>1859</v>
      </c>
      <c r="F26" s="280">
        <f t="shared" si="7"/>
        <v>1667</v>
      </c>
      <c r="G26" s="280">
        <v>0</v>
      </c>
      <c r="H26" s="280">
        <v>1556</v>
      </c>
      <c r="I26" s="280">
        <v>89</v>
      </c>
      <c r="J26" s="280">
        <v>0</v>
      </c>
      <c r="K26" s="280">
        <v>0</v>
      </c>
      <c r="L26" s="280">
        <v>22</v>
      </c>
      <c r="M26" s="280">
        <f t="shared" si="8"/>
        <v>192</v>
      </c>
      <c r="N26" s="280">
        <v>0</v>
      </c>
      <c r="O26" s="280">
        <v>190</v>
      </c>
      <c r="P26" s="280">
        <v>1</v>
      </c>
      <c r="Q26" s="280">
        <v>0</v>
      </c>
      <c r="R26" s="280">
        <v>0</v>
      </c>
      <c r="S26" s="280">
        <v>1</v>
      </c>
      <c r="T26" s="280">
        <f t="shared" si="9"/>
        <v>46</v>
      </c>
      <c r="U26" s="280">
        <f t="shared" si="10"/>
        <v>45</v>
      </c>
      <c r="V26" s="280">
        <v>0</v>
      </c>
      <c r="W26" s="280">
        <v>0</v>
      </c>
      <c r="X26" s="280">
        <v>36</v>
      </c>
      <c r="Y26" s="280">
        <v>0</v>
      </c>
      <c r="Z26" s="280">
        <v>0</v>
      </c>
      <c r="AA26" s="280">
        <v>9</v>
      </c>
      <c r="AB26" s="280">
        <f t="shared" si="11"/>
        <v>1</v>
      </c>
      <c r="AC26" s="280">
        <v>0</v>
      </c>
      <c r="AD26" s="280">
        <v>0</v>
      </c>
      <c r="AE26" s="280">
        <v>1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201</v>
      </c>
      <c r="CR26" s="280">
        <f t="shared" si="25"/>
        <v>100</v>
      </c>
      <c r="CS26" s="280">
        <v>0</v>
      </c>
      <c r="CT26" s="280">
        <v>0</v>
      </c>
      <c r="CU26" s="280">
        <v>0</v>
      </c>
      <c r="CV26" s="280">
        <v>100</v>
      </c>
      <c r="CW26" s="280">
        <v>0</v>
      </c>
      <c r="CX26" s="280">
        <v>0</v>
      </c>
      <c r="CY26" s="280">
        <f t="shared" si="26"/>
        <v>101</v>
      </c>
      <c r="CZ26" s="280">
        <v>0</v>
      </c>
      <c r="DA26" s="280">
        <v>101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179</v>
      </c>
      <c r="B27" s="283" t="s">
        <v>568</v>
      </c>
      <c r="C27" s="282" t="s">
        <v>607</v>
      </c>
      <c r="D27" s="280">
        <f t="shared" si="5"/>
        <v>12683</v>
      </c>
      <c r="E27" s="280">
        <f t="shared" si="6"/>
        <v>11286</v>
      </c>
      <c r="F27" s="280">
        <f t="shared" si="7"/>
        <v>5860</v>
      </c>
      <c r="G27" s="280">
        <v>0</v>
      </c>
      <c r="H27" s="280">
        <v>5860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5426</v>
      </c>
      <c r="N27" s="280">
        <v>0</v>
      </c>
      <c r="O27" s="280">
        <v>5426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726</v>
      </c>
      <c r="U27" s="280">
        <f t="shared" si="10"/>
        <v>726</v>
      </c>
      <c r="V27" s="280">
        <v>0</v>
      </c>
      <c r="W27" s="280">
        <v>0</v>
      </c>
      <c r="X27" s="280">
        <v>401</v>
      </c>
      <c r="Y27" s="280">
        <v>0</v>
      </c>
      <c r="Z27" s="280">
        <v>0</v>
      </c>
      <c r="AA27" s="280">
        <v>325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671</v>
      </c>
      <c r="DV27" s="280">
        <v>671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179</v>
      </c>
      <c r="B28" s="283" t="s">
        <v>569</v>
      </c>
      <c r="C28" s="282" t="s">
        <v>608</v>
      </c>
      <c r="D28" s="280">
        <f t="shared" si="5"/>
        <v>452</v>
      </c>
      <c r="E28" s="280">
        <f t="shared" si="6"/>
        <v>400</v>
      </c>
      <c r="F28" s="280">
        <f t="shared" si="7"/>
        <v>376</v>
      </c>
      <c r="G28" s="280">
        <v>0</v>
      </c>
      <c r="H28" s="280">
        <v>371</v>
      </c>
      <c r="I28" s="280">
        <v>0</v>
      </c>
      <c r="J28" s="280">
        <v>0</v>
      </c>
      <c r="K28" s="280">
        <v>0</v>
      </c>
      <c r="L28" s="280">
        <v>5</v>
      </c>
      <c r="M28" s="280">
        <f t="shared" si="8"/>
        <v>24</v>
      </c>
      <c r="N28" s="280">
        <v>0</v>
      </c>
      <c r="O28" s="280">
        <v>24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8</v>
      </c>
      <c r="U28" s="280">
        <f t="shared" si="10"/>
        <v>8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8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44</v>
      </c>
      <c r="CR28" s="280">
        <f t="shared" si="25"/>
        <v>44</v>
      </c>
      <c r="CS28" s="280">
        <v>0</v>
      </c>
      <c r="CT28" s="280">
        <v>0</v>
      </c>
      <c r="CU28" s="280">
        <v>44</v>
      </c>
      <c r="CV28" s="280">
        <v>0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179</v>
      </c>
      <c r="B29" s="283" t="s">
        <v>570</v>
      </c>
      <c r="C29" s="282" t="s">
        <v>609</v>
      </c>
      <c r="D29" s="280">
        <f t="shared" si="5"/>
        <v>451</v>
      </c>
      <c r="E29" s="280">
        <f t="shared" si="6"/>
        <v>398</v>
      </c>
      <c r="F29" s="280">
        <f t="shared" si="7"/>
        <v>381</v>
      </c>
      <c r="G29" s="280">
        <v>0</v>
      </c>
      <c r="H29" s="280">
        <v>377</v>
      </c>
      <c r="I29" s="280">
        <v>0</v>
      </c>
      <c r="J29" s="280">
        <v>0</v>
      </c>
      <c r="K29" s="280">
        <v>0</v>
      </c>
      <c r="L29" s="280">
        <v>4</v>
      </c>
      <c r="M29" s="280">
        <f t="shared" si="8"/>
        <v>17</v>
      </c>
      <c r="N29" s="280">
        <v>0</v>
      </c>
      <c r="O29" s="280">
        <v>17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53</v>
      </c>
      <c r="DV29" s="280">
        <v>42</v>
      </c>
      <c r="DW29" s="280">
        <v>0</v>
      </c>
      <c r="DX29" s="280">
        <v>11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179</v>
      </c>
      <c r="B30" s="283" t="s">
        <v>571</v>
      </c>
      <c r="C30" s="282" t="s">
        <v>610</v>
      </c>
      <c r="D30" s="280">
        <f t="shared" si="5"/>
        <v>1629</v>
      </c>
      <c r="E30" s="280">
        <f t="shared" si="6"/>
        <v>1278</v>
      </c>
      <c r="F30" s="280">
        <f t="shared" si="7"/>
        <v>1278</v>
      </c>
      <c r="G30" s="280">
        <v>0</v>
      </c>
      <c r="H30" s="280">
        <v>1278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144</v>
      </c>
      <c r="U30" s="280">
        <f t="shared" si="10"/>
        <v>144</v>
      </c>
      <c r="V30" s="280">
        <v>0</v>
      </c>
      <c r="W30" s="280">
        <v>0</v>
      </c>
      <c r="X30" s="280">
        <v>0</v>
      </c>
      <c r="Y30" s="280">
        <v>116</v>
      </c>
      <c r="Z30" s="280">
        <v>0</v>
      </c>
      <c r="AA30" s="280">
        <v>28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207</v>
      </c>
      <c r="CR30" s="280">
        <f t="shared" si="25"/>
        <v>207</v>
      </c>
      <c r="CS30" s="280">
        <v>0</v>
      </c>
      <c r="CT30" s="280">
        <v>0</v>
      </c>
      <c r="CU30" s="280">
        <v>0</v>
      </c>
      <c r="CV30" s="280">
        <v>207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179</v>
      </c>
      <c r="B31" s="283" t="s">
        <v>572</v>
      </c>
      <c r="C31" s="282" t="s">
        <v>611</v>
      </c>
      <c r="D31" s="280">
        <f t="shared" si="5"/>
        <v>1822</v>
      </c>
      <c r="E31" s="280">
        <f t="shared" si="6"/>
        <v>1403</v>
      </c>
      <c r="F31" s="280">
        <f t="shared" si="7"/>
        <v>1394</v>
      </c>
      <c r="G31" s="280">
        <v>0</v>
      </c>
      <c r="H31" s="280">
        <v>1364</v>
      </c>
      <c r="I31" s="280">
        <v>0</v>
      </c>
      <c r="J31" s="280">
        <v>0</v>
      </c>
      <c r="K31" s="280">
        <v>0</v>
      </c>
      <c r="L31" s="280">
        <v>30</v>
      </c>
      <c r="M31" s="280">
        <f t="shared" si="8"/>
        <v>9</v>
      </c>
      <c r="N31" s="280">
        <v>0</v>
      </c>
      <c r="O31" s="280">
        <v>9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283</v>
      </c>
      <c r="CR31" s="280">
        <f t="shared" si="25"/>
        <v>283</v>
      </c>
      <c r="CS31" s="280">
        <v>0</v>
      </c>
      <c r="CT31" s="280">
        <v>0</v>
      </c>
      <c r="CU31" s="280">
        <v>0</v>
      </c>
      <c r="CV31" s="280">
        <v>283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40</v>
      </c>
      <c r="DG31" s="280">
        <f t="shared" si="28"/>
        <v>40</v>
      </c>
      <c r="DH31" s="280">
        <v>0</v>
      </c>
      <c r="DI31" s="280">
        <v>0</v>
      </c>
      <c r="DJ31" s="280">
        <v>40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96</v>
      </c>
      <c r="DV31" s="280">
        <v>96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179</v>
      </c>
      <c r="B32" s="283" t="s">
        <v>573</v>
      </c>
      <c r="C32" s="282" t="s">
        <v>612</v>
      </c>
      <c r="D32" s="280">
        <f t="shared" si="5"/>
        <v>5091</v>
      </c>
      <c r="E32" s="280">
        <f t="shared" si="6"/>
        <v>4017</v>
      </c>
      <c r="F32" s="280">
        <f t="shared" si="7"/>
        <v>3960</v>
      </c>
      <c r="G32" s="280">
        <v>0</v>
      </c>
      <c r="H32" s="280">
        <v>3960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57</v>
      </c>
      <c r="N32" s="280">
        <v>0</v>
      </c>
      <c r="O32" s="280">
        <v>57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291</v>
      </c>
      <c r="CR32" s="280">
        <f t="shared" si="25"/>
        <v>291</v>
      </c>
      <c r="CS32" s="280">
        <v>0</v>
      </c>
      <c r="CT32" s="280">
        <v>0</v>
      </c>
      <c r="CU32" s="280">
        <v>0</v>
      </c>
      <c r="CV32" s="280">
        <v>291</v>
      </c>
      <c r="CW32" s="280">
        <v>0</v>
      </c>
      <c r="CX32" s="280">
        <v>0</v>
      </c>
      <c r="CY32" s="280">
        <f t="shared" si="26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7"/>
        <v>421</v>
      </c>
      <c r="DG32" s="280">
        <f t="shared" si="28"/>
        <v>421</v>
      </c>
      <c r="DH32" s="280">
        <v>0</v>
      </c>
      <c r="DI32" s="280">
        <v>0</v>
      </c>
      <c r="DJ32" s="280">
        <v>347</v>
      </c>
      <c r="DK32" s="280">
        <v>0</v>
      </c>
      <c r="DL32" s="280">
        <v>0</v>
      </c>
      <c r="DM32" s="280">
        <v>74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362</v>
      </c>
      <c r="EA32" s="280">
        <f t="shared" si="32"/>
        <v>337</v>
      </c>
      <c r="EB32" s="280">
        <v>0</v>
      </c>
      <c r="EC32" s="280">
        <v>0</v>
      </c>
      <c r="ED32" s="280">
        <v>337</v>
      </c>
      <c r="EE32" s="280">
        <v>0</v>
      </c>
      <c r="EF32" s="280">
        <v>0</v>
      </c>
      <c r="EG32" s="280">
        <v>0</v>
      </c>
      <c r="EH32" s="280">
        <f t="shared" si="33"/>
        <v>25</v>
      </c>
      <c r="EI32" s="280">
        <v>0</v>
      </c>
      <c r="EJ32" s="280">
        <v>0</v>
      </c>
      <c r="EK32" s="280">
        <v>25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179</v>
      </c>
      <c r="B33" s="283" t="s">
        <v>574</v>
      </c>
      <c r="C33" s="282" t="s">
        <v>613</v>
      </c>
      <c r="D33" s="280">
        <f t="shared" si="5"/>
        <v>7469</v>
      </c>
      <c r="E33" s="280">
        <f t="shared" si="6"/>
        <v>6880</v>
      </c>
      <c r="F33" s="280">
        <f t="shared" si="7"/>
        <v>6716</v>
      </c>
      <c r="G33" s="280">
        <v>0</v>
      </c>
      <c r="H33" s="280">
        <v>6716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164</v>
      </c>
      <c r="N33" s="280">
        <v>0</v>
      </c>
      <c r="O33" s="280">
        <v>164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386</v>
      </c>
      <c r="U33" s="280">
        <f t="shared" si="10"/>
        <v>386</v>
      </c>
      <c r="V33" s="280">
        <v>0</v>
      </c>
      <c r="W33" s="280">
        <v>0</v>
      </c>
      <c r="X33" s="280">
        <v>316</v>
      </c>
      <c r="Y33" s="280">
        <v>0</v>
      </c>
      <c r="Z33" s="280">
        <v>0</v>
      </c>
      <c r="AA33" s="280">
        <v>70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0</v>
      </c>
      <c r="CR33" s="280">
        <f t="shared" si="25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203</v>
      </c>
      <c r="DV33" s="280">
        <v>203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179</v>
      </c>
      <c r="B34" s="283" t="s">
        <v>575</v>
      </c>
      <c r="C34" s="282" t="s">
        <v>614</v>
      </c>
      <c r="D34" s="280">
        <f t="shared" si="5"/>
        <v>10458</v>
      </c>
      <c r="E34" s="280">
        <f t="shared" si="6"/>
        <v>6733</v>
      </c>
      <c r="F34" s="280">
        <f t="shared" si="7"/>
        <v>6080</v>
      </c>
      <c r="G34" s="280">
        <v>0</v>
      </c>
      <c r="H34" s="280">
        <v>6080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653</v>
      </c>
      <c r="N34" s="280">
        <v>0</v>
      </c>
      <c r="O34" s="280">
        <v>653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884</v>
      </c>
      <c r="CR34" s="280">
        <f t="shared" si="25"/>
        <v>729</v>
      </c>
      <c r="CS34" s="280">
        <v>0</v>
      </c>
      <c r="CT34" s="280">
        <v>0</v>
      </c>
      <c r="CU34" s="280">
        <v>276</v>
      </c>
      <c r="CV34" s="280">
        <v>0</v>
      </c>
      <c r="CW34" s="280">
        <v>0</v>
      </c>
      <c r="CX34" s="280">
        <v>453</v>
      </c>
      <c r="CY34" s="280">
        <f t="shared" si="26"/>
        <v>155</v>
      </c>
      <c r="CZ34" s="280">
        <v>0</v>
      </c>
      <c r="DA34" s="280">
        <v>0</v>
      </c>
      <c r="DB34" s="280">
        <v>16</v>
      </c>
      <c r="DC34" s="280">
        <v>0</v>
      </c>
      <c r="DD34" s="280">
        <v>0</v>
      </c>
      <c r="DE34" s="280">
        <v>139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2705</v>
      </c>
      <c r="DV34" s="280">
        <v>2684</v>
      </c>
      <c r="DW34" s="280">
        <v>11</v>
      </c>
      <c r="DX34" s="280">
        <v>10</v>
      </c>
      <c r="DY34" s="280">
        <v>0</v>
      </c>
      <c r="DZ34" s="280">
        <f t="shared" si="31"/>
        <v>136</v>
      </c>
      <c r="EA34" s="280">
        <f t="shared" si="32"/>
        <v>133</v>
      </c>
      <c r="EB34" s="280">
        <v>0</v>
      </c>
      <c r="EC34" s="280">
        <v>0</v>
      </c>
      <c r="ED34" s="280">
        <v>0</v>
      </c>
      <c r="EE34" s="280">
        <v>0</v>
      </c>
      <c r="EF34" s="280">
        <v>133</v>
      </c>
      <c r="EG34" s="280">
        <v>0</v>
      </c>
      <c r="EH34" s="280">
        <f t="shared" si="33"/>
        <v>3</v>
      </c>
      <c r="EI34" s="280">
        <v>0</v>
      </c>
      <c r="EJ34" s="280">
        <v>0</v>
      </c>
      <c r="EK34" s="280">
        <v>0</v>
      </c>
      <c r="EL34" s="280">
        <v>0</v>
      </c>
      <c r="EM34" s="280">
        <v>3</v>
      </c>
      <c r="EN34" s="280">
        <v>0</v>
      </c>
    </row>
    <row r="35" spans="1:144" ht="12" customHeight="1">
      <c r="A35" s="282" t="s">
        <v>179</v>
      </c>
      <c r="B35" s="283" t="s">
        <v>576</v>
      </c>
      <c r="C35" s="282" t="s">
        <v>615</v>
      </c>
      <c r="D35" s="280">
        <f t="shared" si="5"/>
        <v>6787</v>
      </c>
      <c r="E35" s="280">
        <f t="shared" si="6"/>
        <v>5860</v>
      </c>
      <c r="F35" s="280">
        <f t="shared" si="7"/>
        <v>3257</v>
      </c>
      <c r="G35" s="280">
        <v>0</v>
      </c>
      <c r="H35" s="280">
        <v>3257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2603</v>
      </c>
      <c r="N35" s="280">
        <v>0</v>
      </c>
      <c r="O35" s="280">
        <v>2530</v>
      </c>
      <c r="P35" s="280">
        <v>73</v>
      </c>
      <c r="Q35" s="280">
        <v>0</v>
      </c>
      <c r="R35" s="280">
        <v>0</v>
      </c>
      <c r="S35" s="280">
        <v>0</v>
      </c>
      <c r="T35" s="280">
        <f t="shared" si="9"/>
        <v>703</v>
      </c>
      <c r="U35" s="280">
        <f t="shared" si="10"/>
        <v>703</v>
      </c>
      <c r="V35" s="280">
        <v>0</v>
      </c>
      <c r="W35" s="280">
        <v>0</v>
      </c>
      <c r="X35" s="280">
        <v>583</v>
      </c>
      <c r="Y35" s="280">
        <v>0</v>
      </c>
      <c r="Z35" s="280">
        <v>0</v>
      </c>
      <c r="AA35" s="280">
        <v>120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0</v>
      </c>
      <c r="CR35" s="280">
        <f t="shared" si="25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224</v>
      </c>
      <c r="DV35" s="280">
        <v>224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179</v>
      </c>
      <c r="B36" s="283" t="s">
        <v>577</v>
      </c>
      <c r="C36" s="282" t="s">
        <v>616</v>
      </c>
      <c r="D36" s="280">
        <f t="shared" si="5"/>
        <v>3062</v>
      </c>
      <c r="E36" s="280">
        <f t="shared" si="6"/>
        <v>2019</v>
      </c>
      <c r="F36" s="280">
        <f t="shared" si="7"/>
        <v>1601</v>
      </c>
      <c r="G36" s="280">
        <v>0</v>
      </c>
      <c r="H36" s="280">
        <v>1601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418</v>
      </c>
      <c r="N36" s="280">
        <v>0</v>
      </c>
      <c r="O36" s="280">
        <v>418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215</v>
      </c>
      <c r="U36" s="280">
        <f t="shared" si="10"/>
        <v>215</v>
      </c>
      <c r="V36" s="280">
        <v>0</v>
      </c>
      <c r="W36" s="280">
        <v>0</v>
      </c>
      <c r="X36" s="280">
        <v>215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156</v>
      </c>
      <c r="CR36" s="280">
        <f t="shared" si="25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6"/>
        <v>156</v>
      </c>
      <c r="CZ36" s="280">
        <v>0</v>
      </c>
      <c r="DA36" s="280">
        <v>0</v>
      </c>
      <c r="DB36" s="280">
        <v>156</v>
      </c>
      <c r="DC36" s="280">
        <v>0</v>
      </c>
      <c r="DD36" s="280">
        <v>0</v>
      </c>
      <c r="DE36" s="280">
        <v>0</v>
      </c>
      <c r="DF36" s="280">
        <f t="shared" si="27"/>
        <v>146</v>
      </c>
      <c r="DG36" s="280">
        <f t="shared" si="28"/>
        <v>74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74</v>
      </c>
      <c r="DN36" s="280">
        <f t="shared" si="29"/>
        <v>72</v>
      </c>
      <c r="DO36" s="280">
        <v>0</v>
      </c>
      <c r="DP36" s="280">
        <v>0</v>
      </c>
      <c r="DQ36" s="280">
        <v>72</v>
      </c>
      <c r="DR36" s="280">
        <v>0</v>
      </c>
      <c r="DS36" s="280">
        <v>0</v>
      </c>
      <c r="DT36" s="280">
        <v>0</v>
      </c>
      <c r="DU36" s="280">
        <f t="shared" si="30"/>
        <v>339</v>
      </c>
      <c r="DV36" s="280">
        <v>290</v>
      </c>
      <c r="DW36" s="280">
        <v>0</v>
      </c>
      <c r="DX36" s="280">
        <v>49</v>
      </c>
      <c r="DY36" s="280">
        <v>0</v>
      </c>
      <c r="DZ36" s="280">
        <f t="shared" si="31"/>
        <v>187</v>
      </c>
      <c r="EA36" s="280">
        <f t="shared" si="32"/>
        <v>42</v>
      </c>
      <c r="EB36" s="280">
        <v>0</v>
      </c>
      <c r="EC36" s="280">
        <v>0</v>
      </c>
      <c r="ED36" s="280">
        <v>42</v>
      </c>
      <c r="EE36" s="280">
        <v>0</v>
      </c>
      <c r="EF36" s="280">
        <v>0</v>
      </c>
      <c r="EG36" s="280">
        <v>0</v>
      </c>
      <c r="EH36" s="280">
        <f t="shared" si="33"/>
        <v>145</v>
      </c>
      <c r="EI36" s="280">
        <v>0</v>
      </c>
      <c r="EJ36" s="280">
        <v>0</v>
      </c>
      <c r="EK36" s="280">
        <v>145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179</v>
      </c>
      <c r="B37" s="283" t="s">
        <v>578</v>
      </c>
      <c r="C37" s="282" t="s">
        <v>617</v>
      </c>
      <c r="D37" s="280">
        <f t="shared" si="5"/>
        <v>6687</v>
      </c>
      <c r="E37" s="280">
        <f t="shared" si="6"/>
        <v>5146</v>
      </c>
      <c r="F37" s="280">
        <f t="shared" si="7"/>
        <v>4220</v>
      </c>
      <c r="G37" s="280">
        <v>0</v>
      </c>
      <c r="H37" s="280">
        <v>4220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926</v>
      </c>
      <c r="N37" s="280">
        <v>0</v>
      </c>
      <c r="O37" s="280">
        <v>926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701</v>
      </c>
      <c r="U37" s="280">
        <f t="shared" si="10"/>
        <v>573</v>
      </c>
      <c r="V37" s="280">
        <v>0</v>
      </c>
      <c r="W37" s="280">
        <v>0</v>
      </c>
      <c r="X37" s="280">
        <v>338</v>
      </c>
      <c r="Y37" s="280">
        <v>0</v>
      </c>
      <c r="Z37" s="280">
        <v>0</v>
      </c>
      <c r="AA37" s="280">
        <v>235</v>
      </c>
      <c r="AB37" s="280">
        <f t="shared" si="11"/>
        <v>128</v>
      </c>
      <c r="AC37" s="280">
        <v>0</v>
      </c>
      <c r="AD37" s="280">
        <v>0</v>
      </c>
      <c r="AE37" s="280">
        <v>3</v>
      </c>
      <c r="AF37" s="280">
        <v>0</v>
      </c>
      <c r="AG37" s="280">
        <v>0</v>
      </c>
      <c r="AH37" s="280">
        <v>125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840</v>
      </c>
      <c r="CR37" s="280">
        <f t="shared" si="25"/>
        <v>833</v>
      </c>
      <c r="CS37" s="280">
        <v>0</v>
      </c>
      <c r="CT37" s="280">
        <v>0</v>
      </c>
      <c r="CU37" s="280">
        <v>0</v>
      </c>
      <c r="CV37" s="280">
        <v>833</v>
      </c>
      <c r="CW37" s="280">
        <v>0</v>
      </c>
      <c r="CX37" s="280">
        <v>0</v>
      </c>
      <c r="CY37" s="280">
        <f t="shared" si="26"/>
        <v>7</v>
      </c>
      <c r="CZ37" s="280">
        <v>0</v>
      </c>
      <c r="DA37" s="280">
        <v>0</v>
      </c>
      <c r="DB37" s="280">
        <v>0</v>
      </c>
      <c r="DC37" s="280">
        <v>7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179</v>
      </c>
      <c r="B38" s="283" t="s">
        <v>579</v>
      </c>
      <c r="C38" s="282" t="s">
        <v>618</v>
      </c>
      <c r="D38" s="280">
        <f t="shared" si="5"/>
        <v>1579</v>
      </c>
      <c r="E38" s="280">
        <f t="shared" si="6"/>
        <v>1240</v>
      </c>
      <c r="F38" s="280">
        <f t="shared" si="7"/>
        <v>1216</v>
      </c>
      <c r="G38" s="280">
        <v>0</v>
      </c>
      <c r="H38" s="280">
        <v>1214</v>
      </c>
      <c r="I38" s="280">
        <v>0</v>
      </c>
      <c r="J38" s="280">
        <v>0</v>
      </c>
      <c r="K38" s="280">
        <v>0</v>
      </c>
      <c r="L38" s="280">
        <v>2</v>
      </c>
      <c r="M38" s="280">
        <f t="shared" si="8"/>
        <v>24</v>
      </c>
      <c r="N38" s="280">
        <v>0</v>
      </c>
      <c r="O38" s="280">
        <v>24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99</v>
      </c>
      <c r="CR38" s="280">
        <f t="shared" si="25"/>
        <v>87</v>
      </c>
      <c r="CS38" s="280">
        <v>0</v>
      </c>
      <c r="CT38" s="280">
        <v>0</v>
      </c>
      <c r="CU38" s="280">
        <v>0</v>
      </c>
      <c r="CV38" s="280">
        <v>85</v>
      </c>
      <c r="CW38" s="280">
        <v>0</v>
      </c>
      <c r="CX38" s="280">
        <v>2</v>
      </c>
      <c r="CY38" s="280">
        <f t="shared" si="26"/>
        <v>12</v>
      </c>
      <c r="CZ38" s="280">
        <v>0</v>
      </c>
      <c r="DA38" s="280">
        <v>0</v>
      </c>
      <c r="DB38" s="280">
        <v>0</v>
      </c>
      <c r="DC38" s="280">
        <v>12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38</v>
      </c>
      <c r="DV38" s="280">
        <v>38</v>
      </c>
      <c r="DW38" s="280">
        <v>0</v>
      </c>
      <c r="DX38" s="280">
        <v>0</v>
      </c>
      <c r="DY38" s="280">
        <v>0</v>
      </c>
      <c r="DZ38" s="280">
        <f t="shared" si="31"/>
        <v>202</v>
      </c>
      <c r="EA38" s="280">
        <f t="shared" si="32"/>
        <v>138</v>
      </c>
      <c r="EB38" s="280">
        <v>0</v>
      </c>
      <c r="EC38" s="280">
        <v>0</v>
      </c>
      <c r="ED38" s="280">
        <v>136</v>
      </c>
      <c r="EE38" s="280">
        <v>0</v>
      </c>
      <c r="EF38" s="280">
        <v>0</v>
      </c>
      <c r="EG38" s="280">
        <v>2</v>
      </c>
      <c r="EH38" s="280">
        <f t="shared" si="33"/>
        <v>64</v>
      </c>
      <c r="EI38" s="280">
        <v>0</v>
      </c>
      <c r="EJ38" s="280">
        <v>0</v>
      </c>
      <c r="EK38" s="280">
        <v>64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179</v>
      </c>
      <c r="B39" s="283" t="s">
        <v>580</v>
      </c>
      <c r="C39" s="282" t="s">
        <v>619</v>
      </c>
      <c r="D39" s="280">
        <f t="shared" si="5"/>
        <v>213</v>
      </c>
      <c r="E39" s="280">
        <f t="shared" si="6"/>
        <v>124</v>
      </c>
      <c r="F39" s="280">
        <f t="shared" si="7"/>
        <v>123</v>
      </c>
      <c r="G39" s="280">
        <v>0</v>
      </c>
      <c r="H39" s="280">
        <v>123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1</v>
      </c>
      <c r="N39" s="280">
        <v>0</v>
      </c>
      <c r="O39" s="280">
        <v>1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42</v>
      </c>
      <c r="U39" s="280">
        <f t="shared" si="10"/>
        <v>40</v>
      </c>
      <c r="V39" s="280">
        <v>0</v>
      </c>
      <c r="W39" s="280">
        <v>0</v>
      </c>
      <c r="X39" s="280">
        <v>19</v>
      </c>
      <c r="Y39" s="280">
        <v>0</v>
      </c>
      <c r="Z39" s="280">
        <v>0</v>
      </c>
      <c r="AA39" s="280">
        <v>21</v>
      </c>
      <c r="AB39" s="280">
        <f t="shared" si="11"/>
        <v>2</v>
      </c>
      <c r="AC39" s="280">
        <v>0</v>
      </c>
      <c r="AD39" s="280">
        <v>0</v>
      </c>
      <c r="AE39" s="280">
        <v>1</v>
      </c>
      <c r="AF39" s="280">
        <v>0</v>
      </c>
      <c r="AG39" s="280">
        <v>0</v>
      </c>
      <c r="AH39" s="280">
        <v>1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47</v>
      </c>
      <c r="CR39" s="280">
        <f t="shared" si="25"/>
        <v>46</v>
      </c>
      <c r="CS39" s="280">
        <v>0</v>
      </c>
      <c r="CT39" s="280">
        <v>0</v>
      </c>
      <c r="CU39" s="280">
        <v>0</v>
      </c>
      <c r="CV39" s="280">
        <v>46</v>
      </c>
      <c r="CW39" s="280">
        <v>0</v>
      </c>
      <c r="CX39" s="280">
        <v>0</v>
      </c>
      <c r="CY39" s="280">
        <f t="shared" si="26"/>
        <v>1</v>
      </c>
      <c r="CZ39" s="280">
        <v>0</v>
      </c>
      <c r="DA39" s="280">
        <v>0</v>
      </c>
      <c r="DB39" s="280">
        <v>0</v>
      </c>
      <c r="DC39" s="280">
        <v>1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179</v>
      </c>
      <c r="B40" s="283" t="s">
        <v>581</v>
      </c>
      <c r="C40" s="282" t="s">
        <v>620</v>
      </c>
      <c r="D40" s="280">
        <f t="shared" si="5"/>
        <v>587</v>
      </c>
      <c r="E40" s="280">
        <f t="shared" si="6"/>
        <v>424</v>
      </c>
      <c r="F40" s="280">
        <f t="shared" si="7"/>
        <v>424</v>
      </c>
      <c r="G40" s="280">
        <v>0</v>
      </c>
      <c r="H40" s="280">
        <v>424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74</v>
      </c>
      <c r="U40" s="280">
        <f t="shared" si="10"/>
        <v>72</v>
      </c>
      <c r="V40" s="280">
        <v>0</v>
      </c>
      <c r="W40" s="280">
        <v>0</v>
      </c>
      <c r="X40" s="280">
        <v>51</v>
      </c>
      <c r="Y40" s="280">
        <v>0</v>
      </c>
      <c r="Z40" s="280">
        <v>0</v>
      </c>
      <c r="AA40" s="280">
        <v>21</v>
      </c>
      <c r="AB40" s="280">
        <f t="shared" si="11"/>
        <v>2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2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89</v>
      </c>
      <c r="CR40" s="280">
        <f t="shared" si="25"/>
        <v>89</v>
      </c>
      <c r="CS40" s="280">
        <v>0</v>
      </c>
      <c r="CT40" s="280">
        <v>0</v>
      </c>
      <c r="CU40" s="280">
        <v>0</v>
      </c>
      <c r="CV40" s="280">
        <v>89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179</v>
      </c>
      <c r="B41" s="283" t="s">
        <v>582</v>
      </c>
      <c r="C41" s="282" t="s">
        <v>621</v>
      </c>
      <c r="D41" s="280">
        <f t="shared" si="5"/>
        <v>28</v>
      </c>
      <c r="E41" s="280">
        <f t="shared" si="6"/>
        <v>0</v>
      </c>
      <c r="F41" s="280">
        <f t="shared" si="7"/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0</v>
      </c>
      <c r="U41" s="280">
        <f t="shared" si="10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11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8</v>
      </c>
      <c r="CR41" s="280">
        <f t="shared" si="25"/>
        <v>8</v>
      </c>
      <c r="CS41" s="280">
        <v>0</v>
      </c>
      <c r="CT41" s="280">
        <v>0</v>
      </c>
      <c r="CU41" s="280">
        <v>0</v>
      </c>
      <c r="CV41" s="280">
        <v>8</v>
      </c>
      <c r="CW41" s="280">
        <v>0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20</v>
      </c>
      <c r="DG41" s="280">
        <f t="shared" si="28"/>
        <v>20</v>
      </c>
      <c r="DH41" s="280">
        <v>0</v>
      </c>
      <c r="DI41" s="280">
        <v>12</v>
      </c>
      <c r="DJ41" s="280">
        <v>2</v>
      </c>
      <c r="DK41" s="280">
        <v>0</v>
      </c>
      <c r="DL41" s="280">
        <v>1</v>
      </c>
      <c r="DM41" s="280">
        <v>5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179</v>
      </c>
      <c r="B42" s="283" t="s">
        <v>583</v>
      </c>
      <c r="C42" s="282" t="s">
        <v>622</v>
      </c>
      <c r="D42" s="280">
        <f t="shared" si="5"/>
        <v>1237</v>
      </c>
      <c r="E42" s="280">
        <f t="shared" si="6"/>
        <v>1073</v>
      </c>
      <c r="F42" s="280">
        <f t="shared" si="7"/>
        <v>855</v>
      </c>
      <c r="G42" s="280">
        <v>0</v>
      </c>
      <c r="H42" s="280">
        <v>855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218</v>
      </c>
      <c r="N42" s="280">
        <v>0</v>
      </c>
      <c r="O42" s="280">
        <v>218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0</v>
      </c>
      <c r="U42" s="280">
        <f t="shared" si="10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164</v>
      </c>
      <c r="CR42" s="280">
        <f t="shared" si="25"/>
        <v>132</v>
      </c>
      <c r="CS42" s="280">
        <v>0</v>
      </c>
      <c r="CT42" s="280">
        <v>0</v>
      </c>
      <c r="CU42" s="280">
        <v>35</v>
      </c>
      <c r="CV42" s="280">
        <v>97</v>
      </c>
      <c r="CW42" s="280">
        <v>0</v>
      </c>
      <c r="CX42" s="280">
        <v>0</v>
      </c>
      <c r="CY42" s="280">
        <f t="shared" si="26"/>
        <v>32</v>
      </c>
      <c r="CZ42" s="280">
        <v>0</v>
      </c>
      <c r="DA42" s="280">
        <v>0</v>
      </c>
      <c r="DB42" s="280">
        <v>8</v>
      </c>
      <c r="DC42" s="280">
        <v>24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179</v>
      </c>
      <c r="B43" s="283" t="s">
        <v>584</v>
      </c>
      <c r="C43" s="282" t="s">
        <v>623</v>
      </c>
      <c r="D43" s="280">
        <f t="shared" si="5"/>
        <v>385</v>
      </c>
      <c r="E43" s="280">
        <f t="shared" si="6"/>
        <v>252</v>
      </c>
      <c r="F43" s="280">
        <f t="shared" si="7"/>
        <v>224</v>
      </c>
      <c r="G43" s="280">
        <v>0</v>
      </c>
      <c r="H43" s="280">
        <v>224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28</v>
      </c>
      <c r="N43" s="280">
        <v>0</v>
      </c>
      <c r="O43" s="280">
        <v>14</v>
      </c>
      <c r="P43" s="280">
        <v>0</v>
      </c>
      <c r="Q43" s="280">
        <v>0</v>
      </c>
      <c r="R43" s="280">
        <v>0</v>
      </c>
      <c r="S43" s="280">
        <v>14</v>
      </c>
      <c r="T43" s="280">
        <f t="shared" si="9"/>
        <v>59</v>
      </c>
      <c r="U43" s="280">
        <f t="shared" si="10"/>
        <v>59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59</v>
      </c>
      <c r="AB43" s="280">
        <f t="shared" si="11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0</v>
      </c>
      <c r="CR43" s="280">
        <f t="shared" si="25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6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71</v>
      </c>
      <c r="DV43" s="280">
        <v>71</v>
      </c>
      <c r="DW43" s="280">
        <v>0</v>
      </c>
      <c r="DX43" s="280">
        <v>0</v>
      </c>
      <c r="DY43" s="280">
        <v>0</v>
      </c>
      <c r="DZ43" s="280">
        <f t="shared" si="31"/>
        <v>3</v>
      </c>
      <c r="EA43" s="280">
        <f t="shared" si="32"/>
        <v>3</v>
      </c>
      <c r="EB43" s="280">
        <v>0</v>
      </c>
      <c r="EC43" s="280">
        <v>0</v>
      </c>
      <c r="ED43" s="280">
        <v>3</v>
      </c>
      <c r="EE43" s="280">
        <v>0</v>
      </c>
      <c r="EF43" s="280">
        <v>0</v>
      </c>
      <c r="EG43" s="280">
        <v>0</v>
      </c>
      <c r="EH43" s="280">
        <f t="shared" si="33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179</v>
      </c>
      <c r="B44" s="283" t="s">
        <v>585</v>
      </c>
      <c r="C44" s="282" t="s">
        <v>624</v>
      </c>
      <c r="D44" s="280">
        <f t="shared" si="5"/>
        <v>213</v>
      </c>
      <c r="E44" s="280">
        <f t="shared" si="6"/>
        <v>140</v>
      </c>
      <c r="F44" s="280">
        <f t="shared" si="7"/>
        <v>136</v>
      </c>
      <c r="G44" s="280">
        <v>0</v>
      </c>
      <c r="H44" s="280">
        <v>136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4</v>
      </c>
      <c r="N44" s="280">
        <v>0</v>
      </c>
      <c r="O44" s="280">
        <v>2</v>
      </c>
      <c r="P44" s="280">
        <v>0</v>
      </c>
      <c r="Q44" s="280">
        <v>0</v>
      </c>
      <c r="R44" s="280">
        <v>0</v>
      </c>
      <c r="S44" s="280">
        <v>2</v>
      </c>
      <c r="T44" s="280">
        <f t="shared" si="9"/>
        <v>27</v>
      </c>
      <c r="U44" s="280">
        <f t="shared" si="10"/>
        <v>27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27</v>
      </c>
      <c r="AB44" s="280">
        <f t="shared" si="11"/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0</v>
      </c>
      <c r="CR44" s="280">
        <f t="shared" si="25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43</v>
      </c>
      <c r="DV44" s="280">
        <v>43</v>
      </c>
      <c r="DW44" s="280">
        <v>0</v>
      </c>
      <c r="DX44" s="280">
        <v>0</v>
      </c>
      <c r="DY44" s="280">
        <v>0</v>
      </c>
      <c r="DZ44" s="280">
        <f t="shared" si="31"/>
        <v>3</v>
      </c>
      <c r="EA44" s="280">
        <f t="shared" si="32"/>
        <v>3</v>
      </c>
      <c r="EB44" s="280">
        <v>0</v>
      </c>
      <c r="EC44" s="280">
        <v>0</v>
      </c>
      <c r="ED44" s="280">
        <v>3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179</v>
      </c>
      <c r="B45" s="283" t="s">
        <v>586</v>
      </c>
      <c r="C45" s="282" t="s">
        <v>625</v>
      </c>
      <c r="D45" s="280">
        <f t="shared" si="5"/>
        <v>525</v>
      </c>
      <c r="E45" s="280">
        <f t="shared" si="6"/>
        <v>345</v>
      </c>
      <c r="F45" s="280">
        <f t="shared" si="7"/>
        <v>334</v>
      </c>
      <c r="G45" s="280">
        <v>0</v>
      </c>
      <c r="H45" s="280">
        <v>334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11</v>
      </c>
      <c r="N45" s="280">
        <v>0</v>
      </c>
      <c r="O45" s="280">
        <v>11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38</v>
      </c>
      <c r="U45" s="280">
        <f t="shared" si="10"/>
        <v>28</v>
      </c>
      <c r="V45" s="280">
        <v>0</v>
      </c>
      <c r="W45" s="280">
        <v>0</v>
      </c>
      <c r="X45" s="280">
        <v>18</v>
      </c>
      <c r="Y45" s="280">
        <v>0</v>
      </c>
      <c r="Z45" s="280">
        <v>0</v>
      </c>
      <c r="AA45" s="280">
        <v>10</v>
      </c>
      <c r="AB45" s="280">
        <f t="shared" si="11"/>
        <v>10</v>
      </c>
      <c r="AC45" s="280">
        <v>0</v>
      </c>
      <c r="AD45" s="280">
        <v>0</v>
      </c>
      <c r="AE45" s="280">
        <v>10</v>
      </c>
      <c r="AF45" s="280">
        <v>0</v>
      </c>
      <c r="AG45" s="280">
        <v>0</v>
      </c>
      <c r="AH45" s="280">
        <v>0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23</v>
      </c>
      <c r="CR45" s="280">
        <f t="shared" si="25"/>
        <v>16</v>
      </c>
      <c r="CS45" s="280">
        <v>0</v>
      </c>
      <c r="CT45" s="280">
        <v>0</v>
      </c>
      <c r="CU45" s="280">
        <v>10</v>
      </c>
      <c r="CV45" s="280">
        <v>0</v>
      </c>
      <c r="CW45" s="280">
        <v>0</v>
      </c>
      <c r="CX45" s="280">
        <v>6</v>
      </c>
      <c r="CY45" s="280">
        <f t="shared" si="26"/>
        <v>7</v>
      </c>
      <c r="CZ45" s="280">
        <v>0</v>
      </c>
      <c r="DA45" s="280">
        <v>0</v>
      </c>
      <c r="DB45" s="280">
        <v>7</v>
      </c>
      <c r="DC45" s="280">
        <v>0</v>
      </c>
      <c r="DD45" s="280">
        <v>0</v>
      </c>
      <c r="DE45" s="280">
        <v>0</v>
      </c>
      <c r="DF45" s="280">
        <f t="shared" si="27"/>
        <v>63</v>
      </c>
      <c r="DG45" s="280">
        <f t="shared" si="28"/>
        <v>48</v>
      </c>
      <c r="DH45" s="280">
        <v>0</v>
      </c>
      <c r="DI45" s="280">
        <v>0</v>
      </c>
      <c r="DJ45" s="280">
        <v>34</v>
      </c>
      <c r="DK45" s="280">
        <v>0</v>
      </c>
      <c r="DL45" s="280">
        <v>0</v>
      </c>
      <c r="DM45" s="280">
        <v>14</v>
      </c>
      <c r="DN45" s="280">
        <f t="shared" si="29"/>
        <v>15</v>
      </c>
      <c r="DO45" s="280">
        <v>0</v>
      </c>
      <c r="DP45" s="280">
        <v>0</v>
      </c>
      <c r="DQ45" s="280">
        <v>15</v>
      </c>
      <c r="DR45" s="280">
        <v>0</v>
      </c>
      <c r="DS45" s="280">
        <v>0</v>
      </c>
      <c r="DT45" s="280">
        <v>0</v>
      </c>
      <c r="DU45" s="280">
        <f t="shared" si="30"/>
        <v>56</v>
      </c>
      <c r="DV45" s="280">
        <v>53</v>
      </c>
      <c r="DW45" s="280">
        <v>0</v>
      </c>
      <c r="DX45" s="280">
        <v>3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179</v>
      </c>
      <c r="B46" s="283" t="s">
        <v>587</v>
      </c>
      <c r="C46" s="282" t="s">
        <v>626</v>
      </c>
      <c r="D46" s="280">
        <f t="shared" si="5"/>
        <v>613</v>
      </c>
      <c r="E46" s="280">
        <f t="shared" si="6"/>
        <v>416</v>
      </c>
      <c r="F46" s="280">
        <f t="shared" si="7"/>
        <v>398</v>
      </c>
      <c r="G46" s="280">
        <v>0</v>
      </c>
      <c r="H46" s="280">
        <v>398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18</v>
      </c>
      <c r="N46" s="280">
        <v>0</v>
      </c>
      <c r="O46" s="280">
        <v>18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38</v>
      </c>
      <c r="U46" s="280">
        <f t="shared" si="10"/>
        <v>38</v>
      </c>
      <c r="V46" s="280">
        <v>0</v>
      </c>
      <c r="W46" s="280">
        <v>0</v>
      </c>
      <c r="X46" s="280">
        <v>38</v>
      </c>
      <c r="Y46" s="280">
        <v>0</v>
      </c>
      <c r="Z46" s="280">
        <v>0</v>
      </c>
      <c r="AA46" s="280">
        <v>0</v>
      </c>
      <c r="AB46" s="280">
        <f t="shared" si="11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5</v>
      </c>
      <c r="CR46" s="280">
        <f t="shared" si="25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f t="shared" si="26"/>
        <v>5</v>
      </c>
      <c r="CZ46" s="280">
        <v>0</v>
      </c>
      <c r="DA46" s="280">
        <v>0</v>
      </c>
      <c r="DB46" s="280">
        <v>5</v>
      </c>
      <c r="DC46" s="280">
        <v>0</v>
      </c>
      <c r="DD46" s="280">
        <v>0</v>
      </c>
      <c r="DE46" s="280">
        <v>0</v>
      </c>
      <c r="DF46" s="280">
        <f t="shared" si="27"/>
        <v>50</v>
      </c>
      <c r="DG46" s="280">
        <f t="shared" si="28"/>
        <v>39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39</v>
      </c>
      <c r="DN46" s="280">
        <f t="shared" si="29"/>
        <v>11</v>
      </c>
      <c r="DO46" s="280">
        <v>0</v>
      </c>
      <c r="DP46" s="280">
        <v>0</v>
      </c>
      <c r="DQ46" s="280">
        <v>11</v>
      </c>
      <c r="DR46" s="280">
        <v>0</v>
      </c>
      <c r="DS46" s="280">
        <v>0</v>
      </c>
      <c r="DT46" s="280">
        <v>0</v>
      </c>
      <c r="DU46" s="280">
        <f t="shared" si="30"/>
        <v>74</v>
      </c>
      <c r="DV46" s="280">
        <v>71</v>
      </c>
      <c r="DW46" s="280">
        <v>0</v>
      </c>
      <c r="DX46" s="280">
        <v>3</v>
      </c>
      <c r="DY46" s="280">
        <v>0</v>
      </c>
      <c r="DZ46" s="280">
        <f t="shared" si="31"/>
        <v>30</v>
      </c>
      <c r="EA46" s="280">
        <f t="shared" si="32"/>
        <v>25</v>
      </c>
      <c r="EB46" s="280">
        <v>0</v>
      </c>
      <c r="EC46" s="280">
        <v>0</v>
      </c>
      <c r="ED46" s="280">
        <v>25</v>
      </c>
      <c r="EE46" s="280">
        <v>0</v>
      </c>
      <c r="EF46" s="280">
        <v>0</v>
      </c>
      <c r="EG46" s="280">
        <v>0</v>
      </c>
      <c r="EH46" s="280">
        <f t="shared" si="33"/>
        <v>5</v>
      </c>
      <c r="EI46" s="280">
        <v>0</v>
      </c>
      <c r="EJ46" s="280">
        <v>0</v>
      </c>
      <c r="EK46" s="280">
        <v>5</v>
      </c>
      <c r="EL46" s="280">
        <v>0</v>
      </c>
      <c r="EM46" s="280">
        <v>0</v>
      </c>
      <c r="EN46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" sqref="E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AJ7">SUM(D8:D46)</f>
        <v>474763</v>
      </c>
      <c r="E7" s="280">
        <f t="shared" si="0"/>
        <v>402955</v>
      </c>
      <c r="F7" s="280">
        <f t="shared" si="0"/>
        <v>49585</v>
      </c>
      <c r="G7" s="280">
        <f t="shared" si="0"/>
        <v>24535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2130</v>
      </c>
      <c r="L7" s="280">
        <f t="shared" si="0"/>
        <v>22734</v>
      </c>
      <c r="M7" s="280">
        <f t="shared" si="0"/>
        <v>186</v>
      </c>
      <c r="N7" s="280">
        <f t="shared" si="0"/>
        <v>3015</v>
      </c>
      <c r="O7" s="280">
        <f t="shared" si="0"/>
        <v>19208</v>
      </c>
      <c r="P7" s="280">
        <f t="shared" si="0"/>
        <v>419171</v>
      </c>
      <c r="Q7" s="280">
        <f t="shared" si="0"/>
        <v>402955</v>
      </c>
      <c r="R7" s="280">
        <f t="shared" si="0"/>
        <v>16216</v>
      </c>
      <c r="S7" s="280">
        <f t="shared" si="0"/>
        <v>14707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1442</v>
      </c>
      <c r="Y7" s="280">
        <f t="shared" si="0"/>
        <v>67</v>
      </c>
      <c r="Z7" s="280">
        <f t="shared" si="0"/>
        <v>68535</v>
      </c>
      <c r="AA7" s="280">
        <f t="shared" si="0"/>
        <v>3015</v>
      </c>
      <c r="AB7" s="280">
        <f t="shared" si="0"/>
        <v>58167</v>
      </c>
      <c r="AC7" s="280">
        <f t="shared" si="0"/>
        <v>7353</v>
      </c>
      <c r="AD7" s="280">
        <f t="shared" si="0"/>
        <v>5663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1577</v>
      </c>
      <c r="AJ7" s="280">
        <f t="shared" si="0"/>
        <v>113</v>
      </c>
    </row>
    <row r="8" spans="1:36" ht="12" customHeight="1">
      <c r="A8" s="282" t="s">
        <v>179</v>
      </c>
      <c r="B8" s="283" t="s">
        <v>549</v>
      </c>
      <c r="C8" s="282" t="s">
        <v>588</v>
      </c>
      <c r="D8" s="280">
        <f>SUM(E8,F8,N8,O8)</f>
        <v>118064</v>
      </c>
      <c r="E8" s="280">
        <f>+Q8</f>
        <v>96928</v>
      </c>
      <c r="F8" s="280">
        <f>SUM(G8:M8)</f>
        <v>18843</v>
      </c>
      <c r="G8" s="280">
        <v>11451</v>
      </c>
      <c r="H8" s="280">
        <v>0</v>
      </c>
      <c r="I8" s="280">
        <v>0</v>
      </c>
      <c r="J8" s="280">
        <v>0</v>
      </c>
      <c r="K8" s="280">
        <v>0</v>
      </c>
      <c r="L8" s="280">
        <v>7392</v>
      </c>
      <c r="M8" s="280">
        <v>0</v>
      </c>
      <c r="N8" s="280">
        <f>+AA8</f>
        <v>1188</v>
      </c>
      <c r="O8" s="280">
        <f>+'資源化量内訳'!X8</f>
        <v>1105</v>
      </c>
      <c r="P8" s="280">
        <f>+SUM(Q8,R8)</f>
        <v>103136</v>
      </c>
      <c r="Q8" s="280">
        <v>96928</v>
      </c>
      <c r="R8" s="280">
        <f>+SUM(S8,T8,U8,V8,W8,X8,Y8)</f>
        <v>6208</v>
      </c>
      <c r="S8" s="280">
        <v>6208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20275</v>
      </c>
      <c r="AA8" s="280">
        <v>1188</v>
      </c>
      <c r="AB8" s="280">
        <v>15712</v>
      </c>
      <c r="AC8" s="280">
        <f>SUM(AD8:AJ8)</f>
        <v>3375</v>
      </c>
      <c r="AD8" s="280">
        <v>3375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179</v>
      </c>
      <c r="B9" s="283" t="s">
        <v>550</v>
      </c>
      <c r="C9" s="282" t="s">
        <v>589</v>
      </c>
      <c r="D9" s="280">
        <f aca="true" t="shared" si="1" ref="D9:D46">SUM(E9,F9,N9,O9)</f>
        <v>25847</v>
      </c>
      <c r="E9" s="280">
        <f aca="true" t="shared" si="2" ref="E9:E46">+Q9</f>
        <v>22155</v>
      </c>
      <c r="F9" s="280">
        <f aca="true" t="shared" si="3" ref="F9:F46">SUM(G9:M9)</f>
        <v>1957</v>
      </c>
      <c r="G9" s="280">
        <v>1257</v>
      </c>
      <c r="H9" s="280">
        <v>0</v>
      </c>
      <c r="I9" s="280">
        <v>0</v>
      </c>
      <c r="J9" s="280">
        <v>0</v>
      </c>
      <c r="K9" s="280">
        <v>0</v>
      </c>
      <c r="L9" s="280">
        <v>700</v>
      </c>
      <c r="M9" s="280">
        <v>0</v>
      </c>
      <c r="N9" s="280">
        <f aca="true" t="shared" si="4" ref="N9:N46">+AA9</f>
        <v>64</v>
      </c>
      <c r="O9" s="280">
        <f>+'資源化量内訳'!X9</f>
        <v>1671</v>
      </c>
      <c r="P9" s="280">
        <f aca="true" t="shared" si="5" ref="P9:P46">+SUM(Q9,R9)</f>
        <v>23136</v>
      </c>
      <c r="Q9" s="280">
        <v>22155</v>
      </c>
      <c r="R9" s="280">
        <f aca="true" t="shared" si="6" ref="R9:R46">+SUM(S9,T9,U9,V9,W9,X9,Y9)</f>
        <v>981</v>
      </c>
      <c r="S9" s="280">
        <v>981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46">SUM(AA9:AC9)</f>
        <v>3564</v>
      </c>
      <c r="AA9" s="280">
        <v>64</v>
      </c>
      <c r="AB9" s="280">
        <v>3462</v>
      </c>
      <c r="AC9" s="280">
        <f aca="true" t="shared" si="8" ref="AC9:AC46">SUM(AD9:AJ9)</f>
        <v>38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38</v>
      </c>
      <c r="AJ9" s="280">
        <v>0</v>
      </c>
    </row>
    <row r="10" spans="1:36" ht="12" customHeight="1">
      <c r="A10" s="282" t="s">
        <v>179</v>
      </c>
      <c r="B10" s="283" t="s">
        <v>551</v>
      </c>
      <c r="C10" s="282" t="s">
        <v>590</v>
      </c>
      <c r="D10" s="280">
        <f t="shared" si="1"/>
        <v>38336</v>
      </c>
      <c r="E10" s="280">
        <f t="shared" si="2"/>
        <v>34521</v>
      </c>
      <c r="F10" s="280">
        <f t="shared" si="3"/>
        <v>3703</v>
      </c>
      <c r="G10" s="280">
        <v>1564</v>
      </c>
      <c r="H10" s="280">
        <v>0</v>
      </c>
      <c r="I10" s="280">
        <v>0</v>
      </c>
      <c r="J10" s="280">
        <v>0</v>
      </c>
      <c r="K10" s="280">
        <v>0</v>
      </c>
      <c r="L10" s="280">
        <v>2139</v>
      </c>
      <c r="M10" s="280">
        <v>0</v>
      </c>
      <c r="N10" s="280">
        <f t="shared" si="4"/>
        <v>0</v>
      </c>
      <c r="O10" s="280">
        <f>+'資源化量内訳'!X10</f>
        <v>112</v>
      </c>
      <c r="P10" s="280">
        <f t="shared" si="5"/>
        <v>35640</v>
      </c>
      <c r="Q10" s="280">
        <v>34521</v>
      </c>
      <c r="R10" s="280">
        <f t="shared" si="6"/>
        <v>1119</v>
      </c>
      <c r="S10" s="280">
        <v>942</v>
      </c>
      <c r="T10" s="280">
        <v>0</v>
      </c>
      <c r="U10" s="280">
        <v>0</v>
      </c>
      <c r="V10" s="280">
        <v>0</v>
      </c>
      <c r="W10" s="280">
        <v>0</v>
      </c>
      <c r="X10" s="280">
        <v>177</v>
      </c>
      <c r="Y10" s="280">
        <v>0</v>
      </c>
      <c r="Z10" s="280">
        <f t="shared" si="7"/>
        <v>3843</v>
      </c>
      <c r="AA10" s="280">
        <v>0</v>
      </c>
      <c r="AB10" s="280">
        <v>3843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179</v>
      </c>
      <c r="B11" s="283" t="s">
        <v>552</v>
      </c>
      <c r="C11" s="282" t="s">
        <v>591</v>
      </c>
      <c r="D11" s="280">
        <f t="shared" si="1"/>
        <v>25037</v>
      </c>
      <c r="E11" s="280">
        <f t="shared" si="2"/>
        <v>24484</v>
      </c>
      <c r="F11" s="280">
        <f t="shared" si="3"/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f t="shared" si="4"/>
        <v>0</v>
      </c>
      <c r="O11" s="280">
        <f>+'資源化量内訳'!X11</f>
        <v>553</v>
      </c>
      <c r="P11" s="280">
        <f t="shared" si="5"/>
        <v>25661</v>
      </c>
      <c r="Q11" s="280">
        <v>24484</v>
      </c>
      <c r="R11" s="280">
        <f t="shared" si="6"/>
        <v>1177</v>
      </c>
      <c r="S11" s="280">
        <v>1177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4334</v>
      </c>
      <c r="AA11" s="280">
        <v>0</v>
      </c>
      <c r="AB11" s="280">
        <v>4334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179</v>
      </c>
      <c r="B12" s="283" t="s">
        <v>553</v>
      </c>
      <c r="C12" s="282" t="s">
        <v>592</v>
      </c>
      <c r="D12" s="280">
        <f t="shared" si="1"/>
        <v>44468</v>
      </c>
      <c r="E12" s="280">
        <f t="shared" si="2"/>
        <v>37472</v>
      </c>
      <c r="F12" s="280">
        <f t="shared" si="3"/>
        <v>3895</v>
      </c>
      <c r="G12" s="280">
        <v>2431</v>
      </c>
      <c r="H12" s="280">
        <v>0</v>
      </c>
      <c r="I12" s="280">
        <v>0</v>
      </c>
      <c r="J12" s="280">
        <v>0</v>
      </c>
      <c r="K12" s="280">
        <v>0</v>
      </c>
      <c r="L12" s="280">
        <v>1464</v>
      </c>
      <c r="M12" s="280">
        <v>0</v>
      </c>
      <c r="N12" s="280">
        <f t="shared" si="4"/>
        <v>0</v>
      </c>
      <c r="O12" s="280">
        <f>+'資源化量内訳'!X12</f>
        <v>3101</v>
      </c>
      <c r="P12" s="280">
        <f t="shared" si="5"/>
        <v>39521</v>
      </c>
      <c r="Q12" s="280">
        <v>37472</v>
      </c>
      <c r="R12" s="280">
        <f t="shared" si="6"/>
        <v>2049</v>
      </c>
      <c r="S12" s="280">
        <v>2049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5031</v>
      </c>
      <c r="AA12" s="280">
        <v>0</v>
      </c>
      <c r="AB12" s="280">
        <v>4528</v>
      </c>
      <c r="AC12" s="280">
        <f t="shared" si="8"/>
        <v>503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503</v>
      </c>
      <c r="AJ12" s="280">
        <v>0</v>
      </c>
    </row>
    <row r="13" spans="1:36" ht="12" customHeight="1">
      <c r="A13" s="282" t="s">
        <v>179</v>
      </c>
      <c r="B13" s="283" t="s">
        <v>554</v>
      </c>
      <c r="C13" s="282" t="s">
        <v>593</v>
      </c>
      <c r="D13" s="280">
        <f t="shared" si="1"/>
        <v>21500</v>
      </c>
      <c r="E13" s="280">
        <f t="shared" si="2"/>
        <v>16674</v>
      </c>
      <c r="F13" s="280">
        <f t="shared" si="3"/>
        <v>2153</v>
      </c>
      <c r="G13" s="280">
        <v>1599</v>
      </c>
      <c r="H13" s="280">
        <v>0</v>
      </c>
      <c r="I13" s="280">
        <v>0</v>
      </c>
      <c r="J13" s="280">
        <v>0</v>
      </c>
      <c r="K13" s="280">
        <v>0</v>
      </c>
      <c r="L13" s="280">
        <v>554</v>
      </c>
      <c r="M13" s="280">
        <v>0</v>
      </c>
      <c r="N13" s="280">
        <f t="shared" si="4"/>
        <v>519</v>
      </c>
      <c r="O13" s="280">
        <f>+'資源化量内訳'!X13</f>
        <v>2154</v>
      </c>
      <c r="P13" s="280">
        <f t="shared" si="5"/>
        <v>18176</v>
      </c>
      <c r="Q13" s="280">
        <v>16674</v>
      </c>
      <c r="R13" s="280">
        <f t="shared" si="6"/>
        <v>1502</v>
      </c>
      <c r="S13" s="280">
        <v>1373</v>
      </c>
      <c r="T13" s="280">
        <v>0</v>
      </c>
      <c r="U13" s="280">
        <v>0</v>
      </c>
      <c r="V13" s="280">
        <v>0</v>
      </c>
      <c r="W13" s="280">
        <v>0</v>
      </c>
      <c r="X13" s="280">
        <v>129</v>
      </c>
      <c r="Y13" s="280">
        <v>0</v>
      </c>
      <c r="Z13" s="280">
        <f t="shared" si="7"/>
        <v>3010</v>
      </c>
      <c r="AA13" s="280">
        <v>519</v>
      </c>
      <c r="AB13" s="280">
        <v>2491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179</v>
      </c>
      <c r="B14" s="283" t="s">
        <v>555</v>
      </c>
      <c r="C14" s="282" t="s">
        <v>594</v>
      </c>
      <c r="D14" s="280">
        <f t="shared" si="1"/>
        <v>12310</v>
      </c>
      <c r="E14" s="280">
        <f t="shared" si="2"/>
        <v>11173</v>
      </c>
      <c r="F14" s="280">
        <f t="shared" si="3"/>
        <v>927</v>
      </c>
      <c r="G14" s="280">
        <v>582</v>
      </c>
      <c r="H14" s="280">
        <v>0</v>
      </c>
      <c r="I14" s="280">
        <v>0</v>
      </c>
      <c r="J14" s="280">
        <v>0</v>
      </c>
      <c r="K14" s="280">
        <v>0</v>
      </c>
      <c r="L14" s="280">
        <v>345</v>
      </c>
      <c r="M14" s="280">
        <v>0</v>
      </c>
      <c r="N14" s="280">
        <f t="shared" si="4"/>
        <v>210</v>
      </c>
      <c r="O14" s="280">
        <f>+'資源化量内訳'!X14</f>
        <v>0</v>
      </c>
      <c r="P14" s="280">
        <f t="shared" si="5"/>
        <v>11351</v>
      </c>
      <c r="Q14" s="280">
        <v>11173</v>
      </c>
      <c r="R14" s="280">
        <f t="shared" si="6"/>
        <v>178</v>
      </c>
      <c r="S14" s="280">
        <v>154</v>
      </c>
      <c r="T14" s="280">
        <v>0</v>
      </c>
      <c r="U14" s="280">
        <v>0</v>
      </c>
      <c r="V14" s="280">
        <v>0</v>
      </c>
      <c r="W14" s="280">
        <v>0</v>
      </c>
      <c r="X14" s="280">
        <v>24</v>
      </c>
      <c r="Y14" s="280">
        <v>0</v>
      </c>
      <c r="Z14" s="280">
        <f t="shared" si="7"/>
        <v>2845</v>
      </c>
      <c r="AA14" s="280">
        <v>210</v>
      </c>
      <c r="AB14" s="280">
        <v>2457</v>
      </c>
      <c r="AC14" s="280">
        <f t="shared" si="8"/>
        <v>178</v>
      </c>
      <c r="AD14" s="280">
        <v>93</v>
      </c>
      <c r="AE14" s="280">
        <v>0</v>
      </c>
      <c r="AF14" s="280">
        <v>0</v>
      </c>
      <c r="AG14" s="280">
        <v>0</v>
      </c>
      <c r="AH14" s="280">
        <v>0</v>
      </c>
      <c r="AI14" s="280">
        <v>85</v>
      </c>
      <c r="AJ14" s="280">
        <v>0</v>
      </c>
    </row>
    <row r="15" spans="1:36" ht="12" customHeight="1">
      <c r="A15" s="282" t="s">
        <v>179</v>
      </c>
      <c r="B15" s="283" t="s">
        <v>556</v>
      </c>
      <c r="C15" s="282" t="s">
        <v>595</v>
      </c>
      <c r="D15" s="280">
        <f t="shared" si="1"/>
        <v>9907</v>
      </c>
      <c r="E15" s="280">
        <f t="shared" si="2"/>
        <v>8833</v>
      </c>
      <c r="F15" s="280">
        <f t="shared" si="3"/>
        <v>9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9</v>
      </c>
      <c r="M15" s="280">
        <v>0</v>
      </c>
      <c r="N15" s="280">
        <f t="shared" si="4"/>
        <v>65</v>
      </c>
      <c r="O15" s="280">
        <f>+'資源化量内訳'!X15</f>
        <v>1000</v>
      </c>
      <c r="P15" s="280">
        <f t="shared" si="5"/>
        <v>8833</v>
      </c>
      <c r="Q15" s="280">
        <v>8833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993</v>
      </c>
      <c r="AA15" s="280">
        <v>65</v>
      </c>
      <c r="AB15" s="280">
        <v>928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179</v>
      </c>
      <c r="B16" s="283" t="s">
        <v>557</v>
      </c>
      <c r="C16" s="282" t="s">
        <v>596</v>
      </c>
      <c r="D16" s="280">
        <f t="shared" si="1"/>
        <v>39232</v>
      </c>
      <c r="E16" s="280">
        <f t="shared" si="2"/>
        <v>35129</v>
      </c>
      <c r="F16" s="280">
        <f t="shared" si="3"/>
        <v>1014</v>
      </c>
      <c r="G16" s="280">
        <v>709</v>
      </c>
      <c r="H16" s="280">
        <v>0</v>
      </c>
      <c r="I16" s="280">
        <v>0</v>
      </c>
      <c r="J16" s="280">
        <v>0</v>
      </c>
      <c r="K16" s="280">
        <v>0</v>
      </c>
      <c r="L16" s="280">
        <v>305</v>
      </c>
      <c r="M16" s="280">
        <v>0</v>
      </c>
      <c r="N16" s="280">
        <f t="shared" si="4"/>
        <v>0</v>
      </c>
      <c r="O16" s="280">
        <f>+'資源化量内訳'!X16</f>
        <v>3089</v>
      </c>
      <c r="P16" s="280">
        <f t="shared" si="5"/>
        <v>35129</v>
      </c>
      <c r="Q16" s="280">
        <v>35129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4502</v>
      </c>
      <c r="AA16" s="280">
        <v>0</v>
      </c>
      <c r="AB16" s="280">
        <v>3948</v>
      </c>
      <c r="AC16" s="280">
        <f t="shared" si="8"/>
        <v>554</v>
      </c>
      <c r="AD16" s="280">
        <v>554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179</v>
      </c>
      <c r="B17" s="283" t="s">
        <v>558</v>
      </c>
      <c r="C17" s="282" t="s">
        <v>597</v>
      </c>
      <c r="D17" s="280">
        <f t="shared" si="1"/>
        <v>22988</v>
      </c>
      <c r="E17" s="280">
        <f t="shared" si="2"/>
        <v>21116</v>
      </c>
      <c r="F17" s="280">
        <f t="shared" si="3"/>
        <v>1147</v>
      </c>
      <c r="G17" s="280">
        <v>1041</v>
      </c>
      <c r="H17" s="280">
        <v>0</v>
      </c>
      <c r="I17" s="280">
        <v>0</v>
      </c>
      <c r="J17" s="280">
        <v>0</v>
      </c>
      <c r="K17" s="280">
        <v>0</v>
      </c>
      <c r="L17" s="280">
        <v>106</v>
      </c>
      <c r="M17" s="280">
        <v>0</v>
      </c>
      <c r="N17" s="280">
        <f t="shared" si="4"/>
        <v>0</v>
      </c>
      <c r="O17" s="280">
        <f>+'資源化量内訳'!X17</f>
        <v>725</v>
      </c>
      <c r="P17" s="280">
        <f t="shared" si="5"/>
        <v>21821</v>
      </c>
      <c r="Q17" s="280">
        <v>21116</v>
      </c>
      <c r="R17" s="280">
        <f t="shared" si="6"/>
        <v>705</v>
      </c>
      <c r="S17" s="280">
        <v>705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3647</v>
      </c>
      <c r="AA17" s="280">
        <v>0</v>
      </c>
      <c r="AB17" s="280">
        <v>3485</v>
      </c>
      <c r="AC17" s="280">
        <f t="shared" si="8"/>
        <v>162</v>
      </c>
      <c r="AD17" s="280">
        <v>162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179</v>
      </c>
      <c r="B18" s="283" t="s">
        <v>559</v>
      </c>
      <c r="C18" s="282" t="s">
        <v>598</v>
      </c>
      <c r="D18" s="280">
        <f t="shared" si="1"/>
        <v>13035</v>
      </c>
      <c r="E18" s="280">
        <f t="shared" si="2"/>
        <v>11192</v>
      </c>
      <c r="F18" s="280">
        <f t="shared" si="3"/>
        <v>1105</v>
      </c>
      <c r="G18" s="280">
        <v>350</v>
      </c>
      <c r="H18" s="280">
        <v>0</v>
      </c>
      <c r="I18" s="280">
        <v>0</v>
      </c>
      <c r="J18" s="280">
        <v>0</v>
      </c>
      <c r="K18" s="280">
        <v>0</v>
      </c>
      <c r="L18" s="280">
        <v>755</v>
      </c>
      <c r="M18" s="280">
        <v>0</v>
      </c>
      <c r="N18" s="280">
        <f t="shared" si="4"/>
        <v>70</v>
      </c>
      <c r="O18" s="280">
        <f>+'資源化量内訳'!X18</f>
        <v>668</v>
      </c>
      <c r="P18" s="280">
        <f t="shared" si="5"/>
        <v>11390</v>
      </c>
      <c r="Q18" s="280">
        <v>11192</v>
      </c>
      <c r="R18" s="280">
        <f t="shared" si="6"/>
        <v>198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198</v>
      </c>
      <c r="Y18" s="280">
        <v>0</v>
      </c>
      <c r="Z18" s="280">
        <f t="shared" si="7"/>
        <v>1647</v>
      </c>
      <c r="AA18" s="280">
        <v>70</v>
      </c>
      <c r="AB18" s="280">
        <v>1555</v>
      </c>
      <c r="AC18" s="280">
        <f t="shared" si="8"/>
        <v>22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22</v>
      </c>
      <c r="AJ18" s="280">
        <v>0</v>
      </c>
    </row>
    <row r="19" spans="1:36" ht="12" customHeight="1">
      <c r="A19" s="282" t="s">
        <v>179</v>
      </c>
      <c r="B19" s="283" t="s">
        <v>560</v>
      </c>
      <c r="C19" s="282" t="s">
        <v>599</v>
      </c>
      <c r="D19" s="280">
        <f t="shared" si="1"/>
        <v>9316</v>
      </c>
      <c r="E19" s="280">
        <f t="shared" si="2"/>
        <v>4894</v>
      </c>
      <c r="F19" s="280">
        <f t="shared" si="3"/>
        <v>4422</v>
      </c>
      <c r="G19" s="280">
        <v>0</v>
      </c>
      <c r="H19" s="280">
        <v>0</v>
      </c>
      <c r="I19" s="280">
        <v>0</v>
      </c>
      <c r="J19" s="280">
        <v>0</v>
      </c>
      <c r="K19" s="280">
        <v>2130</v>
      </c>
      <c r="L19" s="280">
        <v>2292</v>
      </c>
      <c r="M19" s="280">
        <v>0</v>
      </c>
      <c r="N19" s="280">
        <f t="shared" si="4"/>
        <v>0</v>
      </c>
      <c r="O19" s="280">
        <f>+'資源化量内訳'!X19</f>
        <v>0</v>
      </c>
      <c r="P19" s="280">
        <f t="shared" si="5"/>
        <v>4894</v>
      </c>
      <c r="Q19" s="280">
        <v>4894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714</v>
      </c>
      <c r="AA19" s="280">
        <v>0</v>
      </c>
      <c r="AB19" s="280">
        <v>714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179</v>
      </c>
      <c r="B20" s="283" t="s">
        <v>561</v>
      </c>
      <c r="C20" s="282" t="s">
        <v>600</v>
      </c>
      <c r="D20" s="280">
        <f t="shared" si="1"/>
        <v>941</v>
      </c>
      <c r="E20" s="280">
        <f t="shared" si="2"/>
        <v>751</v>
      </c>
      <c r="F20" s="280">
        <f t="shared" si="3"/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f t="shared" si="4"/>
        <v>0</v>
      </c>
      <c r="O20" s="280">
        <f>+'資源化量内訳'!X20</f>
        <v>190</v>
      </c>
      <c r="P20" s="280">
        <f t="shared" si="5"/>
        <v>751</v>
      </c>
      <c r="Q20" s="280">
        <v>751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89</v>
      </c>
      <c r="AA20" s="280">
        <v>0</v>
      </c>
      <c r="AB20" s="280">
        <v>89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179</v>
      </c>
      <c r="B21" s="283" t="s">
        <v>562</v>
      </c>
      <c r="C21" s="282" t="s">
        <v>601</v>
      </c>
      <c r="D21" s="280">
        <f t="shared" si="1"/>
        <v>8243</v>
      </c>
      <c r="E21" s="280">
        <f t="shared" si="2"/>
        <v>6506</v>
      </c>
      <c r="F21" s="280">
        <f t="shared" si="3"/>
        <v>1737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1737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6506</v>
      </c>
      <c r="Q21" s="280">
        <v>6506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859</v>
      </c>
      <c r="AA21" s="280">
        <v>0</v>
      </c>
      <c r="AB21" s="280">
        <v>812</v>
      </c>
      <c r="AC21" s="280">
        <f t="shared" si="8"/>
        <v>47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47</v>
      </c>
      <c r="AJ21" s="280">
        <v>0</v>
      </c>
    </row>
    <row r="22" spans="1:36" ht="12" customHeight="1">
      <c r="A22" s="282" t="s">
        <v>179</v>
      </c>
      <c r="B22" s="283" t="s">
        <v>563</v>
      </c>
      <c r="C22" s="282" t="s">
        <v>602</v>
      </c>
      <c r="D22" s="280">
        <f t="shared" si="1"/>
        <v>7681</v>
      </c>
      <c r="E22" s="280">
        <f t="shared" si="2"/>
        <v>7245</v>
      </c>
      <c r="F22" s="280">
        <f t="shared" si="3"/>
        <v>334</v>
      </c>
      <c r="G22" s="280">
        <v>334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4"/>
        <v>0</v>
      </c>
      <c r="O22" s="280">
        <f>+'資源化量内訳'!X22</f>
        <v>102</v>
      </c>
      <c r="P22" s="280">
        <f t="shared" si="5"/>
        <v>7245</v>
      </c>
      <c r="Q22" s="280">
        <v>7245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1703</v>
      </c>
      <c r="AA22" s="280">
        <v>0</v>
      </c>
      <c r="AB22" s="280">
        <v>1474</v>
      </c>
      <c r="AC22" s="280">
        <f t="shared" si="8"/>
        <v>229</v>
      </c>
      <c r="AD22" s="280">
        <v>229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179</v>
      </c>
      <c r="B23" s="283" t="s">
        <v>564</v>
      </c>
      <c r="C23" s="282" t="s">
        <v>603</v>
      </c>
      <c r="D23" s="280">
        <f t="shared" si="1"/>
        <v>7661</v>
      </c>
      <c r="E23" s="280">
        <f t="shared" si="2"/>
        <v>5757</v>
      </c>
      <c r="F23" s="280">
        <f t="shared" si="3"/>
        <v>1766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1766</v>
      </c>
      <c r="M23" s="280">
        <v>0</v>
      </c>
      <c r="N23" s="280">
        <f t="shared" si="4"/>
        <v>0</v>
      </c>
      <c r="O23" s="280">
        <f>+'資源化量内訳'!X23</f>
        <v>138</v>
      </c>
      <c r="P23" s="280">
        <f t="shared" si="5"/>
        <v>5757</v>
      </c>
      <c r="Q23" s="280">
        <v>5757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1617</v>
      </c>
      <c r="AA23" s="280">
        <v>0</v>
      </c>
      <c r="AB23" s="280">
        <v>1019</v>
      </c>
      <c r="AC23" s="280">
        <f t="shared" si="8"/>
        <v>598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598</v>
      </c>
      <c r="AJ23" s="280">
        <v>0</v>
      </c>
    </row>
    <row r="24" spans="1:36" ht="12" customHeight="1">
      <c r="A24" s="282" t="s">
        <v>179</v>
      </c>
      <c r="B24" s="283" t="s">
        <v>565</v>
      </c>
      <c r="C24" s="282" t="s">
        <v>604</v>
      </c>
      <c r="D24" s="280">
        <f t="shared" si="1"/>
        <v>2296</v>
      </c>
      <c r="E24" s="280">
        <f t="shared" si="2"/>
        <v>2117</v>
      </c>
      <c r="F24" s="280">
        <f t="shared" si="3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4"/>
        <v>0</v>
      </c>
      <c r="O24" s="280">
        <f>+'資源化量内訳'!X24</f>
        <v>179</v>
      </c>
      <c r="P24" s="280">
        <f t="shared" si="5"/>
        <v>2117</v>
      </c>
      <c r="Q24" s="280">
        <v>2117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285</v>
      </c>
      <c r="AA24" s="280">
        <v>0</v>
      </c>
      <c r="AB24" s="280">
        <v>285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179</v>
      </c>
      <c r="B25" s="283" t="s">
        <v>566</v>
      </c>
      <c r="C25" s="282" t="s">
        <v>605</v>
      </c>
      <c r="D25" s="280">
        <f t="shared" si="1"/>
        <v>2243</v>
      </c>
      <c r="E25" s="280">
        <f t="shared" si="2"/>
        <v>2107</v>
      </c>
      <c r="F25" s="280">
        <f t="shared" si="3"/>
        <v>136</v>
      </c>
      <c r="G25" s="280">
        <v>69</v>
      </c>
      <c r="H25" s="280">
        <v>0</v>
      </c>
      <c r="I25" s="280">
        <v>0</v>
      </c>
      <c r="J25" s="280">
        <v>0</v>
      </c>
      <c r="K25" s="280">
        <v>0</v>
      </c>
      <c r="L25" s="280">
        <v>67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2107</v>
      </c>
      <c r="Q25" s="280">
        <v>2107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358</v>
      </c>
      <c r="AA25" s="280">
        <v>0</v>
      </c>
      <c r="AB25" s="280">
        <v>289</v>
      </c>
      <c r="AC25" s="280">
        <f t="shared" si="8"/>
        <v>69</v>
      </c>
      <c r="AD25" s="280">
        <v>69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179</v>
      </c>
      <c r="B26" s="283" t="s">
        <v>567</v>
      </c>
      <c r="C26" s="282" t="s">
        <v>606</v>
      </c>
      <c r="D26" s="280">
        <f t="shared" si="1"/>
        <v>2006</v>
      </c>
      <c r="E26" s="280">
        <f t="shared" si="2"/>
        <v>1859</v>
      </c>
      <c r="F26" s="280">
        <f t="shared" si="3"/>
        <v>147</v>
      </c>
      <c r="G26" s="280">
        <v>47</v>
      </c>
      <c r="H26" s="280">
        <v>0</v>
      </c>
      <c r="I26" s="280">
        <v>0</v>
      </c>
      <c r="J26" s="280">
        <v>0</v>
      </c>
      <c r="K26" s="280">
        <v>0</v>
      </c>
      <c r="L26" s="280">
        <v>100</v>
      </c>
      <c r="M26" s="280">
        <v>0</v>
      </c>
      <c r="N26" s="280">
        <f t="shared" si="4"/>
        <v>0</v>
      </c>
      <c r="O26" s="280">
        <f>+'資源化量内訳'!X26</f>
        <v>0</v>
      </c>
      <c r="P26" s="280">
        <f t="shared" si="5"/>
        <v>1859</v>
      </c>
      <c r="Q26" s="280">
        <v>1859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295</v>
      </c>
      <c r="AA26" s="280">
        <v>0</v>
      </c>
      <c r="AB26" s="280">
        <v>248</v>
      </c>
      <c r="AC26" s="280">
        <f t="shared" si="8"/>
        <v>47</v>
      </c>
      <c r="AD26" s="280">
        <v>47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179</v>
      </c>
      <c r="B27" s="283" t="s">
        <v>568</v>
      </c>
      <c r="C27" s="282" t="s">
        <v>607</v>
      </c>
      <c r="D27" s="280">
        <f t="shared" si="1"/>
        <v>13778</v>
      </c>
      <c r="E27" s="280">
        <f t="shared" si="2"/>
        <v>12344</v>
      </c>
      <c r="F27" s="280">
        <f t="shared" si="3"/>
        <v>726</v>
      </c>
      <c r="G27" s="280">
        <v>726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0</v>
      </c>
      <c r="O27" s="280">
        <f>+'資源化量内訳'!X27</f>
        <v>708</v>
      </c>
      <c r="P27" s="280">
        <f t="shared" si="5"/>
        <v>12774</v>
      </c>
      <c r="Q27" s="280">
        <v>12344</v>
      </c>
      <c r="R27" s="280">
        <f t="shared" si="6"/>
        <v>430</v>
      </c>
      <c r="S27" s="280">
        <v>430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1823</v>
      </c>
      <c r="AA27" s="280">
        <v>0</v>
      </c>
      <c r="AB27" s="280">
        <v>1714</v>
      </c>
      <c r="AC27" s="280">
        <f t="shared" si="8"/>
        <v>109</v>
      </c>
      <c r="AD27" s="280">
        <v>109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179</v>
      </c>
      <c r="B28" s="283" t="s">
        <v>569</v>
      </c>
      <c r="C28" s="282" t="s">
        <v>608</v>
      </c>
      <c r="D28" s="280">
        <f t="shared" si="1"/>
        <v>441</v>
      </c>
      <c r="E28" s="280">
        <f t="shared" si="2"/>
        <v>389</v>
      </c>
      <c r="F28" s="280">
        <f t="shared" si="3"/>
        <v>52</v>
      </c>
      <c r="G28" s="280">
        <v>8</v>
      </c>
      <c r="H28" s="280">
        <v>0</v>
      </c>
      <c r="I28" s="280">
        <v>0</v>
      </c>
      <c r="J28" s="280">
        <v>0</v>
      </c>
      <c r="K28" s="280">
        <v>0</v>
      </c>
      <c r="L28" s="280">
        <v>44</v>
      </c>
      <c r="M28" s="280">
        <v>0</v>
      </c>
      <c r="N28" s="280">
        <f t="shared" si="4"/>
        <v>0</v>
      </c>
      <c r="O28" s="280">
        <f>+'資源化量内訳'!X28</f>
        <v>0</v>
      </c>
      <c r="P28" s="280">
        <f t="shared" si="5"/>
        <v>389</v>
      </c>
      <c r="Q28" s="280">
        <v>389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52</v>
      </c>
      <c r="AA28" s="280">
        <v>0</v>
      </c>
      <c r="AB28" s="280">
        <v>52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179</v>
      </c>
      <c r="B29" s="283" t="s">
        <v>570</v>
      </c>
      <c r="C29" s="282" t="s">
        <v>609</v>
      </c>
      <c r="D29" s="280">
        <f t="shared" si="1"/>
        <v>451</v>
      </c>
      <c r="E29" s="280">
        <f t="shared" si="2"/>
        <v>398</v>
      </c>
      <c r="F29" s="280">
        <f t="shared" si="3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53</v>
      </c>
      <c r="P29" s="280">
        <f t="shared" si="5"/>
        <v>398</v>
      </c>
      <c r="Q29" s="280">
        <v>398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51</v>
      </c>
      <c r="AA29" s="280">
        <v>0</v>
      </c>
      <c r="AB29" s="280">
        <v>51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179</v>
      </c>
      <c r="B30" s="283" t="s">
        <v>571</v>
      </c>
      <c r="C30" s="282" t="s">
        <v>610</v>
      </c>
      <c r="D30" s="280">
        <f t="shared" si="1"/>
        <v>1626</v>
      </c>
      <c r="E30" s="280">
        <f t="shared" si="2"/>
        <v>1278</v>
      </c>
      <c r="F30" s="280">
        <f t="shared" si="3"/>
        <v>348</v>
      </c>
      <c r="G30" s="280">
        <v>141</v>
      </c>
      <c r="H30" s="280">
        <v>0</v>
      </c>
      <c r="I30" s="280">
        <v>0</v>
      </c>
      <c r="J30" s="280">
        <v>0</v>
      </c>
      <c r="K30" s="280">
        <v>0</v>
      </c>
      <c r="L30" s="280">
        <v>207</v>
      </c>
      <c r="M30" s="280">
        <v>0</v>
      </c>
      <c r="N30" s="280">
        <f t="shared" si="4"/>
        <v>0</v>
      </c>
      <c r="O30" s="280">
        <f>+'資源化量内訳'!X30</f>
        <v>0</v>
      </c>
      <c r="P30" s="280">
        <f t="shared" si="5"/>
        <v>1396</v>
      </c>
      <c r="Q30" s="280">
        <v>1278</v>
      </c>
      <c r="R30" s="280">
        <f t="shared" si="6"/>
        <v>118</v>
      </c>
      <c r="S30" s="280">
        <v>49</v>
      </c>
      <c r="T30" s="280">
        <v>0</v>
      </c>
      <c r="U30" s="280">
        <v>0</v>
      </c>
      <c r="V30" s="280">
        <v>0</v>
      </c>
      <c r="W30" s="280">
        <v>0</v>
      </c>
      <c r="X30" s="280">
        <v>69</v>
      </c>
      <c r="Y30" s="280">
        <v>0</v>
      </c>
      <c r="Z30" s="280">
        <f t="shared" si="7"/>
        <v>223</v>
      </c>
      <c r="AA30" s="280">
        <v>0</v>
      </c>
      <c r="AB30" s="280">
        <v>155</v>
      </c>
      <c r="AC30" s="280">
        <f t="shared" si="8"/>
        <v>68</v>
      </c>
      <c r="AD30" s="280">
        <v>61</v>
      </c>
      <c r="AE30" s="280">
        <v>0</v>
      </c>
      <c r="AF30" s="280">
        <v>0</v>
      </c>
      <c r="AG30" s="280">
        <v>0</v>
      </c>
      <c r="AH30" s="280">
        <v>0</v>
      </c>
      <c r="AI30" s="280">
        <v>7</v>
      </c>
      <c r="AJ30" s="280">
        <v>0</v>
      </c>
    </row>
    <row r="31" spans="1:36" ht="12" customHeight="1">
      <c r="A31" s="282" t="s">
        <v>179</v>
      </c>
      <c r="B31" s="283" t="s">
        <v>572</v>
      </c>
      <c r="C31" s="282" t="s">
        <v>611</v>
      </c>
      <c r="D31" s="280">
        <f t="shared" si="1"/>
        <v>1762</v>
      </c>
      <c r="E31" s="280">
        <f t="shared" si="2"/>
        <v>1383</v>
      </c>
      <c r="F31" s="280">
        <f t="shared" si="3"/>
        <v>96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96</v>
      </c>
      <c r="M31" s="280">
        <v>0</v>
      </c>
      <c r="N31" s="280">
        <f t="shared" si="4"/>
        <v>0</v>
      </c>
      <c r="O31" s="280">
        <f>+'資源化量内訳'!X31</f>
        <v>283</v>
      </c>
      <c r="P31" s="280">
        <f t="shared" si="5"/>
        <v>1383</v>
      </c>
      <c r="Q31" s="280">
        <v>1383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197</v>
      </c>
      <c r="AA31" s="280">
        <v>0</v>
      </c>
      <c r="AB31" s="280">
        <v>197</v>
      </c>
      <c r="AC31" s="280">
        <f t="shared" si="8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179</v>
      </c>
      <c r="B32" s="283" t="s">
        <v>573</v>
      </c>
      <c r="C32" s="282" t="s">
        <v>612</v>
      </c>
      <c r="D32" s="280">
        <f t="shared" si="1"/>
        <v>6578</v>
      </c>
      <c r="E32" s="280">
        <f t="shared" si="2"/>
        <v>5950</v>
      </c>
      <c r="F32" s="280">
        <f t="shared" si="3"/>
        <v>291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291</v>
      </c>
      <c r="M32" s="280">
        <v>0</v>
      </c>
      <c r="N32" s="280">
        <f t="shared" si="4"/>
        <v>337</v>
      </c>
      <c r="O32" s="280">
        <f>+'資源化量内訳'!X32</f>
        <v>0</v>
      </c>
      <c r="P32" s="280">
        <f t="shared" si="5"/>
        <v>5950</v>
      </c>
      <c r="Q32" s="280">
        <v>5950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1043</v>
      </c>
      <c r="AA32" s="280">
        <v>337</v>
      </c>
      <c r="AB32" s="280">
        <v>706</v>
      </c>
      <c r="AC32" s="280">
        <f t="shared" si="8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179</v>
      </c>
      <c r="B33" s="283" t="s">
        <v>574</v>
      </c>
      <c r="C33" s="282" t="s">
        <v>613</v>
      </c>
      <c r="D33" s="280">
        <f t="shared" si="1"/>
        <v>7540</v>
      </c>
      <c r="E33" s="280">
        <f t="shared" si="2"/>
        <v>6880</v>
      </c>
      <c r="F33" s="280">
        <f t="shared" si="3"/>
        <v>386</v>
      </c>
      <c r="G33" s="280">
        <v>386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f t="shared" si="4"/>
        <v>0</v>
      </c>
      <c r="O33" s="280">
        <f>+'資源化量内訳'!X33</f>
        <v>274</v>
      </c>
      <c r="P33" s="280">
        <f t="shared" si="5"/>
        <v>7130</v>
      </c>
      <c r="Q33" s="280">
        <v>6880</v>
      </c>
      <c r="R33" s="280">
        <f t="shared" si="6"/>
        <v>250</v>
      </c>
      <c r="S33" s="280">
        <v>250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1184</v>
      </c>
      <c r="AA33" s="280">
        <v>0</v>
      </c>
      <c r="AB33" s="280">
        <v>1103</v>
      </c>
      <c r="AC33" s="280">
        <f t="shared" si="8"/>
        <v>81</v>
      </c>
      <c r="AD33" s="280">
        <v>81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179</v>
      </c>
      <c r="B34" s="283" t="s">
        <v>575</v>
      </c>
      <c r="C34" s="282" t="s">
        <v>614</v>
      </c>
      <c r="D34" s="280">
        <f t="shared" si="1"/>
        <v>9851</v>
      </c>
      <c r="E34" s="280">
        <f t="shared" si="2"/>
        <v>6733</v>
      </c>
      <c r="F34" s="280">
        <f t="shared" si="3"/>
        <v>785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785</v>
      </c>
      <c r="M34" s="280">
        <v>0</v>
      </c>
      <c r="N34" s="280">
        <f t="shared" si="4"/>
        <v>136</v>
      </c>
      <c r="O34" s="280">
        <f>+'資源化量内訳'!X34</f>
        <v>2197</v>
      </c>
      <c r="P34" s="280">
        <f t="shared" si="5"/>
        <v>7255</v>
      </c>
      <c r="Q34" s="280">
        <v>6733</v>
      </c>
      <c r="R34" s="280">
        <f t="shared" si="6"/>
        <v>522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522</v>
      </c>
      <c r="Y34" s="280">
        <v>0</v>
      </c>
      <c r="Z34" s="280">
        <f t="shared" si="7"/>
        <v>635</v>
      </c>
      <c r="AA34" s="280">
        <v>136</v>
      </c>
      <c r="AB34" s="280">
        <v>309</v>
      </c>
      <c r="AC34" s="280">
        <f t="shared" si="8"/>
        <v>190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190</v>
      </c>
      <c r="AJ34" s="280">
        <v>0</v>
      </c>
    </row>
    <row r="35" spans="1:36" ht="12" customHeight="1">
      <c r="A35" s="282" t="s">
        <v>179</v>
      </c>
      <c r="B35" s="283" t="s">
        <v>576</v>
      </c>
      <c r="C35" s="282" t="s">
        <v>615</v>
      </c>
      <c r="D35" s="280">
        <f t="shared" si="1"/>
        <v>6787</v>
      </c>
      <c r="E35" s="280">
        <f t="shared" si="2"/>
        <v>5787</v>
      </c>
      <c r="F35" s="280">
        <f t="shared" si="3"/>
        <v>776</v>
      </c>
      <c r="G35" s="280">
        <v>776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f t="shared" si="4"/>
        <v>0</v>
      </c>
      <c r="O35" s="280">
        <f>+'資源化量内訳'!X35</f>
        <v>224</v>
      </c>
      <c r="P35" s="280">
        <f t="shared" si="5"/>
        <v>5787</v>
      </c>
      <c r="Q35" s="280">
        <v>5787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1655</v>
      </c>
      <c r="AA35" s="280">
        <v>0</v>
      </c>
      <c r="AB35" s="280">
        <v>1072</v>
      </c>
      <c r="AC35" s="280">
        <f t="shared" si="8"/>
        <v>583</v>
      </c>
      <c r="AD35" s="280">
        <v>583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179</v>
      </c>
      <c r="B36" s="283" t="s">
        <v>577</v>
      </c>
      <c r="C36" s="282" t="s">
        <v>616</v>
      </c>
      <c r="D36" s="280">
        <f t="shared" si="1"/>
        <v>2823</v>
      </c>
      <c r="E36" s="280">
        <f t="shared" si="2"/>
        <v>1601</v>
      </c>
      <c r="F36" s="280">
        <f t="shared" si="3"/>
        <v>696</v>
      </c>
      <c r="G36" s="280">
        <v>215</v>
      </c>
      <c r="H36" s="280">
        <v>0</v>
      </c>
      <c r="I36" s="280">
        <v>0</v>
      </c>
      <c r="J36" s="280">
        <v>0</v>
      </c>
      <c r="K36" s="280">
        <v>0</v>
      </c>
      <c r="L36" s="280">
        <v>377</v>
      </c>
      <c r="M36" s="280">
        <v>104</v>
      </c>
      <c r="N36" s="280">
        <f t="shared" si="4"/>
        <v>187</v>
      </c>
      <c r="O36" s="280">
        <f>+'資源化量内訳'!X36</f>
        <v>339</v>
      </c>
      <c r="P36" s="280">
        <f t="shared" si="5"/>
        <v>1760</v>
      </c>
      <c r="Q36" s="280">
        <v>1601</v>
      </c>
      <c r="R36" s="280">
        <f t="shared" si="6"/>
        <v>159</v>
      </c>
      <c r="S36" s="280">
        <v>103</v>
      </c>
      <c r="T36" s="280">
        <v>0</v>
      </c>
      <c r="U36" s="280">
        <v>0</v>
      </c>
      <c r="V36" s="280">
        <v>0</v>
      </c>
      <c r="W36" s="280">
        <v>0</v>
      </c>
      <c r="X36" s="280">
        <v>7</v>
      </c>
      <c r="Y36" s="280">
        <v>49</v>
      </c>
      <c r="Z36" s="280">
        <f t="shared" si="7"/>
        <v>272</v>
      </c>
      <c r="AA36" s="280">
        <v>187</v>
      </c>
      <c r="AB36" s="280">
        <v>0</v>
      </c>
      <c r="AC36" s="280">
        <f t="shared" si="8"/>
        <v>85</v>
      </c>
      <c r="AD36" s="280">
        <v>21</v>
      </c>
      <c r="AE36" s="280">
        <v>0</v>
      </c>
      <c r="AF36" s="280">
        <v>0</v>
      </c>
      <c r="AG36" s="280">
        <v>0</v>
      </c>
      <c r="AH36" s="280">
        <v>0</v>
      </c>
      <c r="AI36" s="280">
        <v>9</v>
      </c>
      <c r="AJ36" s="280">
        <v>55</v>
      </c>
    </row>
    <row r="37" spans="1:36" ht="12" customHeight="1">
      <c r="A37" s="282" t="s">
        <v>179</v>
      </c>
      <c r="B37" s="283" t="s">
        <v>578</v>
      </c>
      <c r="C37" s="282" t="s">
        <v>617</v>
      </c>
      <c r="D37" s="280">
        <f t="shared" si="1"/>
        <v>6616</v>
      </c>
      <c r="E37" s="280">
        <f t="shared" si="2"/>
        <v>5281</v>
      </c>
      <c r="F37" s="280">
        <f t="shared" si="3"/>
        <v>1335</v>
      </c>
      <c r="G37" s="280">
        <v>573</v>
      </c>
      <c r="H37" s="280">
        <v>0</v>
      </c>
      <c r="I37" s="280">
        <v>0</v>
      </c>
      <c r="J37" s="280">
        <v>0</v>
      </c>
      <c r="K37" s="280">
        <v>0</v>
      </c>
      <c r="L37" s="280">
        <v>762</v>
      </c>
      <c r="M37" s="280">
        <v>0</v>
      </c>
      <c r="N37" s="280">
        <f t="shared" si="4"/>
        <v>0</v>
      </c>
      <c r="O37" s="280">
        <f>+'資源化量内訳'!X37</f>
        <v>0</v>
      </c>
      <c r="P37" s="280">
        <f t="shared" si="5"/>
        <v>5754</v>
      </c>
      <c r="Q37" s="280">
        <v>5281</v>
      </c>
      <c r="R37" s="280">
        <f t="shared" si="6"/>
        <v>473</v>
      </c>
      <c r="S37" s="280">
        <v>202</v>
      </c>
      <c r="T37" s="280">
        <v>0</v>
      </c>
      <c r="U37" s="280">
        <v>0</v>
      </c>
      <c r="V37" s="280">
        <v>0</v>
      </c>
      <c r="W37" s="280">
        <v>0</v>
      </c>
      <c r="X37" s="280">
        <v>271</v>
      </c>
      <c r="Y37" s="280">
        <v>0</v>
      </c>
      <c r="Z37" s="280">
        <f t="shared" si="7"/>
        <v>879</v>
      </c>
      <c r="AA37" s="280">
        <v>0</v>
      </c>
      <c r="AB37" s="280">
        <v>605</v>
      </c>
      <c r="AC37" s="280">
        <f t="shared" si="8"/>
        <v>274</v>
      </c>
      <c r="AD37" s="280">
        <v>244</v>
      </c>
      <c r="AE37" s="280">
        <v>0</v>
      </c>
      <c r="AF37" s="280">
        <v>0</v>
      </c>
      <c r="AG37" s="280">
        <v>0</v>
      </c>
      <c r="AH37" s="280">
        <v>0</v>
      </c>
      <c r="AI37" s="280">
        <v>30</v>
      </c>
      <c r="AJ37" s="280">
        <v>0</v>
      </c>
    </row>
    <row r="38" spans="1:36" ht="12" customHeight="1">
      <c r="A38" s="282" t="s">
        <v>179</v>
      </c>
      <c r="B38" s="283" t="s">
        <v>579</v>
      </c>
      <c r="C38" s="282" t="s">
        <v>618</v>
      </c>
      <c r="D38" s="280">
        <f t="shared" si="1"/>
        <v>1579</v>
      </c>
      <c r="E38" s="280">
        <f t="shared" si="2"/>
        <v>1240</v>
      </c>
      <c r="F38" s="280">
        <f t="shared" si="3"/>
        <v>20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20</v>
      </c>
      <c r="M38" s="280">
        <v>0</v>
      </c>
      <c r="N38" s="280">
        <f t="shared" si="4"/>
        <v>202</v>
      </c>
      <c r="O38" s="280">
        <f>+'資源化量内訳'!X38</f>
        <v>117</v>
      </c>
      <c r="P38" s="280">
        <f t="shared" si="5"/>
        <v>1240</v>
      </c>
      <c r="Q38" s="280">
        <v>1240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326</v>
      </c>
      <c r="AA38" s="280">
        <v>202</v>
      </c>
      <c r="AB38" s="280">
        <v>124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179</v>
      </c>
      <c r="B39" s="283" t="s">
        <v>580</v>
      </c>
      <c r="C39" s="282" t="s">
        <v>619</v>
      </c>
      <c r="D39" s="280">
        <f t="shared" si="1"/>
        <v>213</v>
      </c>
      <c r="E39" s="280">
        <f t="shared" si="2"/>
        <v>124</v>
      </c>
      <c r="F39" s="280">
        <f t="shared" si="3"/>
        <v>89</v>
      </c>
      <c r="G39" s="280">
        <v>42</v>
      </c>
      <c r="H39" s="280">
        <v>0</v>
      </c>
      <c r="I39" s="280">
        <v>0</v>
      </c>
      <c r="J39" s="280">
        <v>0</v>
      </c>
      <c r="K39" s="280">
        <v>0</v>
      </c>
      <c r="L39" s="280">
        <v>47</v>
      </c>
      <c r="M39" s="280">
        <v>0</v>
      </c>
      <c r="N39" s="280">
        <f t="shared" si="4"/>
        <v>0</v>
      </c>
      <c r="O39" s="280">
        <f>+'資源化量内訳'!X39</f>
        <v>0</v>
      </c>
      <c r="P39" s="280">
        <f t="shared" si="5"/>
        <v>153</v>
      </c>
      <c r="Q39" s="280">
        <v>124</v>
      </c>
      <c r="R39" s="280">
        <f t="shared" si="6"/>
        <v>29</v>
      </c>
      <c r="S39" s="280">
        <v>14</v>
      </c>
      <c r="T39" s="280">
        <v>0</v>
      </c>
      <c r="U39" s="280">
        <v>0</v>
      </c>
      <c r="V39" s="280">
        <v>0</v>
      </c>
      <c r="W39" s="280">
        <v>0</v>
      </c>
      <c r="X39" s="280">
        <v>15</v>
      </c>
      <c r="Y39" s="280">
        <v>0</v>
      </c>
      <c r="Z39" s="280">
        <f t="shared" si="7"/>
        <v>11</v>
      </c>
      <c r="AA39" s="280">
        <v>0</v>
      </c>
      <c r="AB39" s="280">
        <v>6</v>
      </c>
      <c r="AC39" s="280">
        <f t="shared" si="8"/>
        <v>5</v>
      </c>
      <c r="AD39" s="280">
        <v>4</v>
      </c>
      <c r="AE39" s="280">
        <v>0</v>
      </c>
      <c r="AF39" s="280">
        <v>0</v>
      </c>
      <c r="AG39" s="280">
        <v>0</v>
      </c>
      <c r="AH39" s="280">
        <v>0</v>
      </c>
      <c r="AI39" s="280">
        <v>1</v>
      </c>
      <c r="AJ39" s="280">
        <v>0</v>
      </c>
    </row>
    <row r="40" spans="1:36" ht="12" customHeight="1">
      <c r="A40" s="282" t="s">
        <v>179</v>
      </c>
      <c r="B40" s="283" t="s">
        <v>581</v>
      </c>
      <c r="C40" s="282" t="s">
        <v>620</v>
      </c>
      <c r="D40" s="280">
        <f t="shared" si="1"/>
        <v>587</v>
      </c>
      <c r="E40" s="280">
        <f t="shared" si="2"/>
        <v>428</v>
      </c>
      <c r="F40" s="280">
        <f t="shared" si="3"/>
        <v>159</v>
      </c>
      <c r="G40" s="280">
        <v>72</v>
      </c>
      <c r="H40" s="280">
        <v>0</v>
      </c>
      <c r="I40" s="280">
        <v>0</v>
      </c>
      <c r="J40" s="280">
        <v>0</v>
      </c>
      <c r="K40" s="280">
        <v>0</v>
      </c>
      <c r="L40" s="280">
        <v>87</v>
      </c>
      <c r="M40" s="280">
        <v>0</v>
      </c>
      <c r="N40" s="280">
        <f t="shared" si="4"/>
        <v>0</v>
      </c>
      <c r="O40" s="280">
        <f>+'資源化量内訳'!X40</f>
        <v>0</v>
      </c>
      <c r="P40" s="280">
        <f t="shared" si="5"/>
        <v>478</v>
      </c>
      <c r="Q40" s="280">
        <v>428</v>
      </c>
      <c r="R40" s="280">
        <f t="shared" si="6"/>
        <v>50</v>
      </c>
      <c r="S40" s="280">
        <v>23</v>
      </c>
      <c r="T40" s="280">
        <v>0</v>
      </c>
      <c r="U40" s="280">
        <v>0</v>
      </c>
      <c r="V40" s="280">
        <v>0</v>
      </c>
      <c r="W40" s="280">
        <v>0</v>
      </c>
      <c r="X40" s="280">
        <v>27</v>
      </c>
      <c r="Y40" s="280">
        <v>0</v>
      </c>
      <c r="Z40" s="280">
        <f t="shared" si="7"/>
        <v>74</v>
      </c>
      <c r="AA40" s="280">
        <v>0</v>
      </c>
      <c r="AB40" s="280">
        <v>50</v>
      </c>
      <c r="AC40" s="280">
        <f t="shared" si="8"/>
        <v>24</v>
      </c>
      <c r="AD40" s="280">
        <v>22</v>
      </c>
      <c r="AE40" s="280">
        <v>0</v>
      </c>
      <c r="AF40" s="280">
        <v>0</v>
      </c>
      <c r="AG40" s="280">
        <v>0</v>
      </c>
      <c r="AH40" s="280">
        <v>0</v>
      </c>
      <c r="AI40" s="280">
        <v>2</v>
      </c>
      <c r="AJ40" s="280">
        <v>0</v>
      </c>
    </row>
    <row r="41" spans="1:36" ht="12" customHeight="1">
      <c r="A41" s="282" t="s">
        <v>179</v>
      </c>
      <c r="B41" s="283" t="s">
        <v>582</v>
      </c>
      <c r="C41" s="282" t="s">
        <v>621</v>
      </c>
      <c r="D41" s="280">
        <f t="shared" si="1"/>
        <v>28</v>
      </c>
      <c r="E41" s="280">
        <f t="shared" si="2"/>
        <v>0</v>
      </c>
      <c r="F41" s="280">
        <f t="shared" si="3"/>
        <v>28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28</v>
      </c>
      <c r="M41" s="280">
        <v>0</v>
      </c>
      <c r="N41" s="280">
        <f t="shared" si="4"/>
        <v>0</v>
      </c>
      <c r="O41" s="280">
        <f>+'資源化量内訳'!X41</f>
        <v>0</v>
      </c>
      <c r="P41" s="280">
        <f t="shared" si="5"/>
        <v>0</v>
      </c>
      <c r="Q41" s="280">
        <v>0</v>
      </c>
      <c r="R41" s="280">
        <f t="shared" si="6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f t="shared" si="8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179</v>
      </c>
      <c r="B42" s="283" t="s">
        <v>583</v>
      </c>
      <c r="C42" s="282" t="s">
        <v>622</v>
      </c>
      <c r="D42" s="280">
        <f t="shared" si="1"/>
        <v>1237</v>
      </c>
      <c r="E42" s="280">
        <f t="shared" si="2"/>
        <v>1073</v>
      </c>
      <c r="F42" s="280">
        <f t="shared" si="3"/>
        <v>164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164</v>
      </c>
      <c r="M42" s="280">
        <v>0</v>
      </c>
      <c r="N42" s="280">
        <f t="shared" si="4"/>
        <v>0</v>
      </c>
      <c r="O42" s="280">
        <f>+'資源化量内訳'!X42</f>
        <v>0</v>
      </c>
      <c r="P42" s="280">
        <f t="shared" si="5"/>
        <v>1073</v>
      </c>
      <c r="Q42" s="280">
        <v>1073</v>
      </c>
      <c r="R42" s="280">
        <f t="shared" si="6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218</v>
      </c>
      <c r="AA42" s="280">
        <v>0</v>
      </c>
      <c r="AB42" s="280">
        <v>175</v>
      </c>
      <c r="AC42" s="280">
        <f t="shared" si="8"/>
        <v>43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43</v>
      </c>
      <c r="AJ42" s="280">
        <v>0</v>
      </c>
    </row>
    <row r="43" spans="1:36" ht="12" customHeight="1">
      <c r="A43" s="282" t="s">
        <v>179</v>
      </c>
      <c r="B43" s="283" t="s">
        <v>584</v>
      </c>
      <c r="C43" s="282" t="s">
        <v>623</v>
      </c>
      <c r="D43" s="280">
        <f t="shared" si="1"/>
        <v>386</v>
      </c>
      <c r="E43" s="280">
        <f t="shared" si="2"/>
        <v>252</v>
      </c>
      <c r="F43" s="280">
        <f t="shared" si="3"/>
        <v>59</v>
      </c>
      <c r="G43" s="280">
        <v>59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4"/>
        <v>4</v>
      </c>
      <c r="O43" s="280">
        <f>+'資源化量内訳'!X43</f>
        <v>71</v>
      </c>
      <c r="P43" s="280">
        <f t="shared" si="5"/>
        <v>260</v>
      </c>
      <c r="Q43" s="280">
        <v>252</v>
      </c>
      <c r="R43" s="280">
        <f t="shared" si="6"/>
        <v>8</v>
      </c>
      <c r="S43" s="280">
        <v>8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44</v>
      </c>
      <c r="AA43" s="280">
        <v>4</v>
      </c>
      <c r="AB43" s="280">
        <v>40</v>
      </c>
      <c r="AC43" s="280">
        <f t="shared" si="8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179</v>
      </c>
      <c r="B44" s="283" t="s">
        <v>585</v>
      </c>
      <c r="C44" s="282" t="s">
        <v>624</v>
      </c>
      <c r="D44" s="280">
        <f t="shared" si="1"/>
        <v>213</v>
      </c>
      <c r="E44" s="280">
        <f t="shared" si="2"/>
        <v>140</v>
      </c>
      <c r="F44" s="280">
        <f t="shared" si="3"/>
        <v>27</v>
      </c>
      <c r="G44" s="280">
        <v>27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4"/>
        <v>3</v>
      </c>
      <c r="O44" s="280">
        <f>+'資源化量内訳'!X44</f>
        <v>43</v>
      </c>
      <c r="P44" s="280">
        <f t="shared" si="5"/>
        <v>145</v>
      </c>
      <c r="Q44" s="280">
        <v>140</v>
      </c>
      <c r="R44" s="280">
        <f t="shared" si="6"/>
        <v>5</v>
      </c>
      <c r="S44" s="280">
        <v>5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31</v>
      </c>
      <c r="AA44" s="280">
        <v>3</v>
      </c>
      <c r="AB44" s="280">
        <v>28</v>
      </c>
      <c r="AC44" s="280">
        <f t="shared" si="8"/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179</v>
      </c>
      <c r="B45" s="283" t="s">
        <v>586</v>
      </c>
      <c r="C45" s="282" t="s">
        <v>625</v>
      </c>
      <c r="D45" s="280">
        <f t="shared" si="1"/>
        <v>525</v>
      </c>
      <c r="E45" s="280">
        <f t="shared" si="2"/>
        <v>345</v>
      </c>
      <c r="F45" s="280">
        <f t="shared" si="3"/>
        <v>124</v>
      </c>
      <c r="G45" s="280">
        <v>38</v>
      </c>
      <c r="H45" s="280">
        <v>0</v>
      </c>
      <c r="I45" s="280">
        <v>0</v>
      </c>
      <c r="J45" s="280">
        <v>0</v>
      </c>
      <c r="K45" s="280">
        <v>0</v>
      </c>
      <c r="L45" s="280">
        <v>23</v>
      </c>
      <c r="M45" s="280">
        <v>63</v>
      </c>
      <c r="N45" s="280">
        <f t="shared" si="4"/>
        <v>0</v>
      </c>
      <c r="O45" s="280">
        <f>+'資源化量内訳'!X45</f>
        <v>56</v>
      </c>
      <c r="P45" s="280">
        <f t="shared" si="5"/>
        <v>372</v>
      </c>
      <c r="Q45" s="280">
        <v>345</v>
      </c>
      <c r="R45" s="280">
        <f t="shared" si="6"/>
        <v>27</v>
      </c>
      <c r="S45" s="280">
        <v>17</v>
      </c>
      <c r="T45" s="280">
        <v>0</v>
      </c>
      <c r="U45" s="280">
        <v>0</v>
      </c>
      <c r="V45" s="280">
        <v>0</v>
      </c>
      <c r="W45" s="280">
        <v>0</v>
      </c>
      <c r="X45" s="280">
        <v>1</v>
      </c>
      <c r="Y45" s="280">
        <v>9</v>
      </c>
      <c r="Z45" s="280">
        <f t="shared" si="7"/>
        <v>106</v>
      </c>
      <c r="AA45" s="280">
        <v>0</v>
      </c>
      <c r="AB45" s="280">
        <v>51</v>
      </c>
      <c r="AC45" s="280">
        <f t="shared" si="8"/>
        <v>55</v>
      </c>
      <c r="AD45" s="280">
        <v>6</v>
      </c>
      <c r="AE45" s="280">
        <v>0</v>
      </c>
      <c r="AF45" s="280">
        <v>0</v>
      </c>
      <c r="AG45" s="280">
        <v>0</v>
      </c>
      <c r="AH45" s="280">
        <v>0</v>
      </c>
      <c r="AI45" s="280">
        <v>1</v>
      </c>
      <c r="AJ45" s="280">
        <v>48</v>
      </c>
    </row>
    <row r="46" spans="1:36" ht="12" customHeight="1">
      <c r="A46" s="282" t="s">
        <v>179</v>
      </c>
      <c r="B46" s="283" t="s">
        <v>587</v>
      </c>
      <c r="C46" s="282" t="s">
        <v>626</v>
      </c>
      <c r="D46" s="280">
        <f t="shared" si="1"/>
        <v>631</v>
      </c>
      <c r="E46" s="280">
        <f t="shared" si="2"/>
        <v>416</v>
      </c>
      <c r="F46" s="280">
        <f t="shared" si="3"/>
        <v>129</v>
      </c>
      <c r="G46" s="280">
        <v>38</v>
      </c>
      <c r="H46" s="280">
        <v>0</v>
      </c>
      <c r="I46" s="280">
        <v>0</v>
      </c>
      <c r="J46" s="280">
        <v>0</v>
      </c>
      <c r="K46" s="280">
        <v>0</v>
      </c>
      <c r="L46" s="280">
        <v>72</v>
      </c>
      <c r="M46" s="280">
        <v>19</v>
      </c>
      <c r="N46" s="280">
        <f t="shared" si="4"/>
        <v>30</v>
      </c>
      <c r="O46" s="280">
        <f>+'資源化量内訳'!X46</f>
        <v>56</v>
      </c>
      <c r="P46" s="280">
        <f t="shared" si="5"/>
        <v>444</v>
      </c>
      <c r="Q46" s="280">
        <v>416</v>
      </c>
      <c r="R46" s="280">
        <f t="shared" si="6"/>
        <v>28</v>
      </c>
      <c r="S46" s="280">
        <v>17</v>
      </c>
      <c r="T46" s="280">
        <v>0</v>
      </c>
      <c r="U46" s="280">
        <v>0</v>
      </c>
      <c r="V46" s="280">
        <v>0</v>
      </c>
      <c r="W46" s="280">
        <v>0</v>
      </c>
      <c r="X46" s="280">
        <v>2</v>
      </c>
      <c r="Y46" s="280">
        <v>9</v>
      </c>
      <c r="Z46" s="280">
        <f t="shared" si="7"/>
        <v>100</v>
      </c>
      <c r="AA46" s="280">
        <v>30</v>
      </c>
      <c r="AB46" s="280">
        <v>56</v>
      </c>
      <c r="AC46" s="280">
        <f t="shared" si="8"/>
        <v>14</v>
      </c>
      <c r="AD46" s="280">
        <v>3</v>
      </c>
      <c r="AE46" s="280">
        <v>0</v>
      </c>
      <c r="AF46" s="280">
        <v>0</v>
      </c>
      <c r="AG46" s="280">
        <v>0</v>
      </c>
      <c r="AH46" s="280">
        <v>0</v>
      </c>
      <c r="AI46" s="280">
        <v>1</v>
      </c>
      <c r="AJ46" s="280">
        <v>10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AI7">SUM(D8:D46)</f>
        <v>75299</v>
      </c>
      <c r="E7" s="280">
        <f t="shared" si="0"/>
        <v>39710</v>
      </c>
      <c r="F7" s="280">
        <f t="shared" si="0"/>
        <v>192</v>
      </c>
      <c r="G7" s="280">
        <f t="shared" si="0"/>
        <v>888</v>
      </c>
      <c r="H7" s="280">
        <f t="shared" si="0"/>
        <v>10602</v>
      </c>
      <c r="I7" s="280">
        <f t="shared" si="0"/>
        <v>7444</v>
      </c>
      <c r="J7" s="280">
        <f t="shared" si="0"/>
        <v>1938</v>
      </c>
      <c r="K7" s="280">
        <f t="shared" si="0"/>
        <v>119</v>
      </c>
      <c r="L7" s="280">
        <f t="shared" si="0"/>
        <v>4838</v>
      </c>
      <c r="M7" s="280">
        <f t="shared" si="0"/>
        <v>1625</v>
      </c>
      <c r="N7" s="280">
        <f t="shared" si="0"/>
        <v>77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2130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8</v>
      </c>
      <c r="W7" s="280">
        <f t="shared" si="0"/>
        <v>5728</v>
      </c>
      <c r="X7" s="280">
        <f t="shared" si="0"/>
        <v>19208</v>
      </c>
      <c r="Y7" s="280">
        <f t="shared" si="0"/>
        <v>13898</v>
      </c>
      <c r="Z7" s="280">
        <f t="shared" si="0"/>
        <v>126</v>
      </c>
      <c r="AA7" s="280">
        <f t="shared" si="0"/>
        <v>121</v>
      </c>
      <c r="AB7" s="280">
        <f t="shared" si="0"/>
        <v>1325</v>
      </c>
      <c r="AC7" s="280">
        <f t="shared" si="0"/>
        <v>1626</v>
      </c>
      <c r="AD7" s="280">
        <f t="shared" si="0"/>
        <v>774</v>
      </c>
      <c r="AE7" s="280">
        <f t="shared" si="0"/>
        <v>13</v>
      </c>
      <c r="AF7" s="280">
        <f t="shared" si="0"/>
        <v>496</v>
      </c>
      <c r="AG7" s="280">
        <f t="shared" si="0"/>
        <v>405</v>
      </c>
      <c r="AH7" s="280">
        <f t="shared" si="0"/>
        <v>0</v>
      </c>
      <c r="AI7" s="280">
        <f t="shared" si="0"/>
        <v>0</v>
      </c>
      <c r="AJ7" s="280">
        <f aca="true" t="shared" si="1" ref="AJ7:BO7">SUM(AJ8:AJ46)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8</v>
      </c>
      <c r="AQ7" s="280">
        <f t="shared" si="1"/>
        <v>416</v>
      </c>
      <c r="AR7" s="280">
        <f t="shared" si="1"/>
        <v>29867</v>
      </c>
      <c r="AS7" s="280">
        <f t="shared" si="1"/>
        <v>1576</v>
      </c>
      <c r="AT7" s="280">
        <f t="shared" si="1"/>
        <v>29</v>
      </c>
      <c r="AU7" s="280">
        <f t="shared" si="1"/>
        <v>0</v>
      </c>
      <c r="AV7" s="280">
        <f t="shared" si="1"/>
        <v>9106</v>
      </c>
      <c r="AW7" s="280">
        <f t="shared" si="1"/>
        <v>5791</v>
      </c>
      <c r="AX7" s="280">
        <f t="shared" si="1"/>
        <v>1163</v>
      </c>
      <c r="AY7" s="280">
        <f t="shared" si="1"/>
        <v>106</v>
      </c>
      <c r="AZ7" s="280">
        <f t="shared" si="1"/>
        <v>4342</v>
      </c>
      <c r="BA7" s="280">
        <f t="shared" si="1"/>
        <v>235</v>
      </c>
      <c r="BB7" s="280">
        <f t="shared" si="1"/>
        <v>77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2130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5312</v>
      </c>
      <c r="BL7" s="280">
        <f t="shared" si="1"/>
        <v>26224</v>
      </c>
      <c r="BM7" s="280">
        <f t="shared" si="1"/>
        <v>24236</v>
      </c>
      <c r="BN7" s="280">
        <f t="shared" si="1"/>
        <v>37</v>
      </c>
      <c r="BO7" s="280">
        <f t="shared" si="1"/>
        <v>767</v>
      </c>
      <c r="BP7" s="280">
        <f aca="true" t="shared" si="2" ref="BP7:CE7">SUM(BP8:BP46)</f>
        <v>171</v>
      </c>
      <c r="BQ7" s="280">
        <f t="shared" si="2"/>
        <v>27</v>
      </c>
      <c r="BR7" s="280">
        <f t="shared" si="2"/>
        <v>1</v>
      </c>
      <c r="BS7" s="280">
        <f t="shared" si="2"/>
        <v>0</v>
      </c>
      <c r="BT7" s="280">
        <f t="shared" si="2"/>
        <v>0</v>
      </c>
      <c r="BU7" s="280">
        <f t="shared" si="2"/>
        <v>985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COUNTIF(CF8:CF46,"有る")</f>
        <v>34</v>
      </c>
    </row>
    <row r="8" spans="1:84" ht="12" customHeight="1">
      <c r="A8" s="282" t="s">
        <v>179</v>
      </c>
      <c r="B8" s="283" t="s">
        <v>549</v>
      </c>
      <c r="C8" s="282" t="s">
        <v>588</v>
      </c>
      <c r="D8" s="280">
        <f aca="true" t="shared" si="3" ref="D8:W8">SUM(X8,AR8,BL8)</f>
        <v>10365</v>
      </c>
      <c r="E8" s="280">
        <f t="shared" si="3"/>
        <v>872</v>
      </c>
      <c r="F8" s="280">
        <f t="shared" si="3"/>
        <v>87</v>
      </c>
      <c r="G8" s="280">
        <f t="shared" si="3"/>
        <v>0</v>
      </c>
      <c r="H8" s="280">
        <f t="shared" si="3"/>
        <v>2431</v>
      </c>
      <c r="I8" s="280">
        <f t="shared" si="3"/>
        <v>2034</v>
      </c>
      <c r="J8" s="280">
        <f t="shared" si="3"/>
        <v>460</v>
      </c>
      <c r="K8" s="280">
        <f t="shared" si="3"/>
        <v>1</v>
      </c>
      <c r="L8" s="280">
        <f t="shared" si="3"/>
        <v>2892</v>
      </c>
      <c r="M8" s="280">
        <f t="shared" si="3"/>
        <v>136</v>
      </c>
      <c r="N8" s="280">
        <f t="shared" si="3"/>
        <v>77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1375</v>
      </c>
      <c r="X8" s="280">
        <f>SUM(Y8:AQ8)</f>
        <v>1105</v>
      </c>
      <c r="Y8" s="280">
        <v>872</v>
      </c>
      <c r="Z8" s="280">
        <v>87</v>
      </c>
      <c r="AA8" s="280">
        <v>0</v>
      </c>
      <c r="AB8" s="280">
        <v>0</v>
      </c>
      <c r="AC8" s="280">
        <v>0</v>
      </c>
      <c r="AD8" s="280">
        <v>0</v>
      </c>
      <c r="AE8" s="280">
        <v>1</v>
      </c>
      <c r="AF8" s="280">
        <v>0</v>
      </c>
      <c r="AG8" s="280">
        <v>136</v>
      </c>
      <c r="AH8" s="285" t="s">
        <v>627</v>
      </c>
      <c r="AI8" s="285" t="s">
        <v>627</v>
      </c>
      <c r="AJ8" s="285" t="s">
        <v>627</v>
      </c>
      <c r="AK8" s="285" t="s">
        <v>627</v>
      </c>
      <c r="AL8" s="285" t="s">
        <v>627</v>
      </c>
      <c r="AM8" s="285" t="s">
        <v>627</v>
      </c>
      <c r="AN8" s="285" t="s">
        <v>627</v>
      </c>
      <c r="AO8" s="285" t="s">
        <v>627</v>
      </c>
      <c r="AP8" s="280">
        <v>0</v>
      </c>
      <c r="AQ8" s="280">
        <v>9</v>
      </c>
      <c r="AR8" s="280">
        <f>'施設資源化量内訳'!D8</f>
        <v>9260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2431</v>
      </c>
      <c r="AW8" s="280">
        <f>'施設資源化量内訳'!I8</f>
        <v>2034</v>
      </c>
      <c r="AX8" s="280">
        <f>'施設資源化量内訳'!J8</f>
        <v>460</v>
      </c>
      <c r="AY8" s="280">
        <f>'施設資源化量内訳'!K8</f>
        <v>0</v>
      </c>
      <c r="AZ8" s="280">
        <f>'施設資源化量内訳'!L8</f>
        <v>2892</v>
      </c>
      <c r="BA8" s="280">
        <f>'施設資源化量内訳'!M8</f>
        <v>0</v>
      </c>
      <c r="BB8" s="280">
        <f>'施設資源化量内訳'!N8</f>
        <v>77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1366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627</v>
      </c>
      <c r="BW8" s="285" t="s">
        <v>627</v>
      </c>
      <c r="BX8" s="285" t="s">
        <v>627</v>
      </c>
      <c r="BY8" s="285" t="s">
        <v>627</v>
      </c>
      <c r="BZ8" s="285" t="s">
        <v>627</v>
      </c>
      <c r="CA8" s="285" t="s">
        <v>627</v>
      </c>
      <c r="CB8" s="285" t="s">
        <v>627</v>
      </c>
      <c r="CC8" s="285" t="s">
        <v>627</v>
      </c>
      <c r="CD8" s="284">
        <v>0</v>
      </c>
      <c r="CE8" s="280">
        <v>0</v>
      </c>
      <c r="CF8" s="280" t="s">
        <v>628</v>
      </c>
    </row>
    <row r="9" spans="1:84" ht="12" customHeight="1">
      <c r="A9" s="282" t="s">
        <v>179</v>
      </c>
      <c r="B9" s="283" t="s">
        <v>550</v>
      </c>
      <c r="C9" s="282" t="s">
        <v>589</v>
      </c>
      <c r="D9" s="280">
        <f aca="true" t="shared" si="4" ref="D9:D46">SUM(X9,AR9,BL9)</f>
        <v>5230</v>
      </c>
      <c r="E9" s="280">
        <f aca="true" t="shared" si="5" ref="E9:E46">SUM(Y9,AS9,BM9)</f>
        <v>3188</v>
      </c>
      <c r="F9" s="280">
        <f aca="true" t="shared" si="6" ref="F9:F46">SUM(Z9,AT9,BN9)</f>
        <v>9</v>
      </c>
      <c r="G9" s="280">
        <f aca="true" t="shared" si="7" ref="G9:G46">SUM(AA9,AU9,BO9)</f>
        <v>684</v>
      </c>
      <c r="H9" s="280">
        <f aca="true" t="shared" si="8" ref="H9:H46">SUM(AB9,AV9,BP9)</f>
        <v>517</v>
      </c>
      <c r="I9" s="280">
        <f aca="true" t="shared" si="9" ref="I9:I46">SUM(AC9,AW9,BQ9)</f>
        <v>477</v>
      </c>
      <c r="J9" s="280">
        <f aca="true" t="shared" si="10" ref="J9:J46">SUM(AD9,AX9,BR9)</f>
        <v>116</v>
      </c>
      <c r="K9" s="280">
        <f aca="true" t="shared" si="11" ref="K9:K46">SUM(AE9,AY9,BS9)</f>
        <v>7</v>
      </c>
      <c r="L9" s="280">
        <f aca="true" t="shared" si="12" ref="L9:L46">SUM(AF9,AZ9,BT9)</f>
        <v>115</v>
      </c>
      <c r="M9" s="280">
        <f aca="true" t="shared" si="13" ref="M9:M46">SUM(AG9,BA9,BU9)</f>
        <v>117</v>
      </c>
      <c r="N9" s="280">
        <f aca="true" t="shared" si="14" ref="N9:N46">SUM(AH9,BB9,BV9)</f>
        <v>0</v>
      </c>
      <c r="O9" s="280">
        <f aca="true" t="shared" si="15" ref="O9:O46">SUM(AI9,BC9,BW9)</f>
        <v>0</v>
      </c>
      <c r="P9" s="280">
        <f aca="true" t="shared" si="16" ref="P9:P46">SUM(AJ9,BD9,BX9)</f>
        <v>0</v>
      </c>
      <c r="Q9" s="280">
        <f aca="true" t="shared" si="17" ref="Q9:Q46">SUM(AK9,BE9,BY9)</f>
        <v>0</v>
      </c>
      <c r="R9" s="280">
        <f aca="true" t="shared" si="18" ref="R9:R46">SUM(AL9,BF9,BZ9)</f>
        <v>0</v>
      </c>
      <c r="S9" s="280">
        <f aca="true" t="shared" si="19" ref="S9:S46">SUM(AM9,BG9,CA9)</f>
        <v>0</v>
      </c>
      <c r="T9" s="280">
        <f aca="true" t="shared" si="20" ref="T9:T46">SUM(AN9,BH9,CB9)</f>
        <v>0</v>
      </c>
      <c r="U9" s="280">
        <f aca="true" t="shared" si="21" ref="U9:U46">SUM(AO9,BI9,CC9)</f>
        <v>0</v>
      </c>
      <c r="V9" s="280">
        <f aca="true" t="shared" si="22" ref="V9:V46">SUM(AP9,BJ9,CD9)</f>
        <v>0</v>
      </c>
      <c r="W9" s="280">
        <f aca="true" t="shared" si="23" ref="W9:W46">SUM(AQ9,BK9,CE9)</f>
        <v>0</v>
      </c>
      <c r="X9" s="280">
        <f aca="true" t="shared" si="24" ref="X9:X46">SUM(Y9:AQ9)</f>
        <v>1671</v>
      </c>
      <c r="Y9" s="280">
        <v>1381</v>
      </c>
      <c r="Z9" s="280">
        <v>2</v>
      </c>
      <c r="AA9" s="280">
        <v>23</v>
      </c>
      <c r="AB9" s="280">
        <v>27</v>
      </c>
      <c r="AC9" s="280">
        <v>0</v>
      </c>
      <c r="AD9" s="280">
        <v>115</v>
      </c>
      <c r="AE9" s="280">
        <v>7</v>
      </c>
      <c r="AF9" s="280">
        <v>115</v>
      </c>
      <c r="AG9" s="280">
        <v>1</v>
      </c>
      <c r="AH9" s="285" t="s">
        <v>627</v>
      </c>
      <c r="AI9" s="285" t="s">
        <v>627</v>
      </c>
      <c r="AJ9" s="285" t="s">
        <v>627</v>
      </c>
      <c r="AK9" s="285" t="s">
        <v>627</v>
      </c>
      <c r="AL9" s="285" t="s">
        <v>627</v>
      </c>
      <c r="AM9" s="285" t="s">
        <v>627</v>
      </c>
      <c r="AN9" s="285" t="s">
        <v>627</v>
      </c>
      <c r="AO9" s="285" t="s">
        <v>627</v>
      </c>
      <c r="AP9" s="280">
        <v>0</v>
      </c>
      <c r="AQ9" s="280">
        <v>0</v>
      </c>
      <c r="AR9" s="280">
        <f>'施設資源化量内訳'!D9</f>
        <v>938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464</v>
      </c>
      <c r="AW9" s="280">
        <f>'施設資源化量内訳'!I9</f>
        <v>474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46">SUM(BM9:CE9)</f>
        <v>2621</v>
      </c>
      <c r="BM9" s="280">
        <v>1807</v>
      </c>
      <c r="BN9" s="280">
        <v>7</v>
      </c>
      <c r="BO9" s="280">
        <v>661</v>
      </c>
      <c r="BP9" s="280">
        <v>26</v>
      </c>
      <c r="BQ9" s="280">
        <v>3</v>
      </c>
      <c r="BR9" s="280">
        <v>1</v>
      </c>
      <c r="BS9" s="280">
        <v>0</v>
      </c>
      <c r="BT9" s="280">
        <v>0</v>
      </c>
      <c r="BU9" s="280">
        <v>116</v>
      </c>
      <c r="BV9" s="285" t="s">
        <v>627</v>
      </c>
      <c r="BW9" s="285" t="s">
        <v>627</v>
      </c>
      <c r="BX9" s="285" t="s">
        <v>627</v>
      </c>
      <c r="BY9" s="285" t="s">
        <v>627</v>
      </c>
      <c r="BZ9" s="285" t="s">
        <v>627</v>
      </c>
      <c r="CA9" s="285" t="s">
        <v>627</v>
      </c>
      <c r="CB9" s="285" t="s">
        <v>627</v>
      </c>
      <c r="CC9" s="285" t="s">
        <v>627</v>
      </c>
      <c r="CD9" s="284">
        <v>0</v>
      </c>
      <c r="CE9" s="280">
        <v>0</v>
      </c>
      <c r="CF9" s="280" t="s">
        <v>628</v>
      </c>
    </row>
    <row r="10" spans="1:84" ht="12" customHeight="1">
      <c r="A10" s="282" t="s">
        <v>179</v>
      </c>
      <c r="B10" s="283" t="s">
        <v>551</v>
      </c>
      <c r="C10" s="282" t="s">
        <v>590</v>
      </c>
      <c r="D10" s="280">
        <f t="shared" si="4"/>
        <v>4915</v>
      </c>
      <c r="E10" s="280">
        <f t="shared" si="5"/>
        <v>2990</v>
      </c>
      <c r="F10" s="280">
        <f t="shared" si="6"/>
        <v>0</v>
      </c>
      <c r="G10" s="280">
        <f t="shared" si="7"/>
        <v>0</v>
      </c>
      <c r="H10" s="280">
        <f t="shared" si="8"/>
        <v>1109</v>
      </c>
      <c r="I10" s="280">
        <f t="shared" si="9"/>
        <v>589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227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112</v>
      </c>
      <c r="Y10" s="280">
        <v>109</v>
      </c>
      <c r="Z10" s="280">
        <v>0</v>
      </c>
      <c r="AA10" s="280">
        <v>0</v>
      </c>
      <c r="AB10" s="280">
        <v>3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627</v>
      </c>
      <c r="AI10" s="285" t="s">
        <v>627</v>
      </c>
      <c r="AJ10" s="285" t="s">
        <v>627</v>
      </c>
      <c r="AK10" s="285" t="s">
        <v>627</v>
      </c>
      <c r="AL10" s="285" t="s">
        <v>627</v>
      </c>
      <c r="AM10" s="285" t="s">
        <v>627</v>
      </c>
      <c r="AN10" s="285" t="s">
        <v>627</v>
      </c>
      <c r="AO10" s="285" t="s">
        <v>627</v>
      </c>
      <c r="AP10" s="280">
        <v>0</v>
      </c>
      <c r="AQ10" s="280">
        <v>0</v>
      </c>
      <c r="AR10" s="280">
        <f>'施設資源化量内訳'!D10</f>
        <v>1695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1106</v>
      </c>
      <c r="AW10" s="280">
        <f>'施設資源化量内訳'!I10</f>
        <v>589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3108</v>
      </c>
      <c r="BM10" s="280">
        <v>2881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227</v>
      </c>
      <c r="BV10" s="285" t="s">
        <v>627</v>
      </c>
      <c r="BW10" s="285" t="s">
        <v>627</v>
      </c>
      <c r="BX10" s="285" t="s">
        <v>627</v>
      </c>
      <c r="BY10" s="285" t="s">
        <v>627</v>
      </c>
      <c r="BZ10" s="285" t="s">
        <v>627</v>
      </c>
      <c r="CA10" s="285" t="s">
        <v>627</v>
      </c>
      <c r="CB10" s="285" t="s">
        <v>627</v>
      </c>
      <c r="CC10" s="285" t="s">
        <v>627</v>
      </c>
      <c r="CD10" s="284">
        <v>0</v>
      </c>
      <c r="CE10" s="280">
        <v>0</v>
      </c>
      <c r="CF10" s="280" t="s">
        <v>628</v>
      </c>
    </row>
    <row r="11" spans="1:84" ht="12" customHeight="1">
      <c r="A11" s="282" t="s">
        <v>179</v>
      </c>
      <c r="B11" s="283" t="s">
        <v>552</v>
      </c>
      <c r="C11" s="282" t="s">
        <v>591</v>
      </c>
      <c r="D11" s="280">
        <f t="shared" si="4"/>
        <v>3555</v>
      </c>
      <c r="E11" s="280">
        <f t="shared" si="5"/>
        <v>1988</v>
      </c>
      <c r="F11" s="280">
        <f t="shared" si="6"/>
        <v>20</v>
      </c>
      <c r="G11" s="280">
        <f t="shared" si="7"/>
        <v>0</v>
      </c>
      <c r="H11" s="280">
        <f t="shared" si="8"/>
        <v>610</v>
      </c>
      <c r="I11" s="280">
        <f t="shared" si="9"/>
        <v>186</v>
      </c>
      <c r="J11" s="280">
        <f t="shared" si="10"/>
        <v>188</v>
      </c>
      <c r="K11" s="280">
        <f t="shared" si="11"/>
        <v>38</v>
      </c>
      <c r="L11" s="280">
        <f t="shared" si="12"/>
        <v>365</v>
      </c>
      <c r="M11" s="280">
        <f t="shared" si="13"/>
        <v>160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553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188</v>
      </c>
      <c r="AE11" s="280">
        <v>0</v>
      </c>
      <c r="AF11" s="280">
        <v>365</v>
      </c>
      <c r="AG11" s="280">
        <v>0</v>
      </c>
      <c r="AH11" s="285" t="s">
        <v>627</v>
      </c>
      <c r="AI11" s="285" t="s">
        <v>627</v>
      </c>
      <c r="AJ11" s="285" t="s">
        <v>627</v>
      </c>
      <c r="AK11" s="285" t="s">
        <v>627</v>
      </c>
      <c r="AL11" s="285" t="s">
        <v>627</v>
      </c>
      <c r="AM11" s="285" t="s">
        <v>627</v>
      </c>
      <c r="AN11" s="285" t="s">
        <v>627</v>
      </c>
      <c r="AO11" s="285" t="s">
        <v>627</v>
      </c>
      <c r="AP11" s="280">
        <v>0</v>
      </c>
      <c r="AQ11" s="280">
        <v>0</v>
      </c>
      <c r="AR11" s="280">
        <f>'施設資源化量内訳'!D11</f>
        <v>1961</v>
      </c>
      <c r="AS11" s="280">
        <f>'施設資源化量内訳'!E11</f>
        <v>997</v>
      </c>
      <c r="AT11" s="280">
        <f>'施設資源化量内訳'!F11</f>
        <v>20</v>
      </c>
      <c r="AU11" s="280">
        <f>'施設資源化量内訳'!G11</f>
        <v>0</v>
      </c>
      <c r="AV11" s="280">
        <f>'施設資源化量内訳'!H11</f>
        <v>610</v>
      </c>
      <c r="AW11" s="280">
        <f>'施設資源化量内訳'!I11</f>
        <v>186</v>
      </c>
      <c r="AX11" s="280">
        <f>'施設資源化量内訳'!J11</f>
        <v>0</v>
      </c>
      <c r="AY11" s="280">
        <f>'施設資源化量内訳'!K11</f>
        <v>38</v>
      </c>
      <c r="AZ11" s="280">
        <f>'施設資源化量内訳'!L11</f>
        <v>0</v>
      </c>
      <c r="BA11" s="280">
        <f>'施設資源化量内訳'!M11</f>
        <v>110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1041</v>
      </c>
      <c r="BM11" s="280">
        <v>991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50</v>
      </c>
      <c r="BV11" s="285" t="s">
        <v>627</v>
      </c>
      <c r="BW11" s="285" t="s">
        <v>627</v>
      </c>
      <c r="BX11" s="285" t="s">
        <v>627</v>
      </c>
      <c r="BY11" s="285" t="s">
        <v>627</v>
      </c>
      <c r="BZ11" s="285" t="s">
        <v>627</v>
      </c>
      <c r="CA11" s="285" t="s">
        <v>627</v>
      </c>
      <c r="CB11" s="285" t="s">
        <v>627</v>
      </c>
      <c r="CC11" s="285" t="s">
        <v>627</v>
      </c>
      <c r="CD11" s="284">
        <v>0</v>
      </c>
      <c r="CE11" s="280">
        <v>0</v>
      </c>
      <c r="CF11" s="280" t="s">
        <v>628</v>
      </c>
    </row>
    <row r="12" spans="1:84" ht="12" customHeight="1">
      <c r="A12" s="282" t="s">
        <v>179</v>
      </c>
      <c r="B12" s="283" t="s">
        <v>553</v>
      </c>
      <c r="C12" s="282" t="s">
        <v>592</v>
      </c>
      <c r="D12" s="280">
        <f t="shared" si="4"/>
        <v>7264</v>
      </c>
      <c r="E12" s="280">
        <f t="shared" si="5"/>
        <v>5942</v>
      </c>
      <c r="F12" s="280">
        <f t="shared" si="6"/>
        <v>4</v>
      </c>
      <c r="G12" s="280">
        <f t="shared" si="7"/>
        <v>0</v>
      </c>
      <c r="H12" s="280">
        <f t="shared" si="8"/>
        <v>682</v>
      </c>
      <c r="I12" s="280">
        <f t="shared" si="9"/>
        <v>474</v>
      </c>
      <c r="J12" s="280">
        <f t="shared" si="10"/>
        <v>134</v>
      </c>
      <c r="K12" s="280">
        <f t="shared" si="11"/>
        <v>0</v>
      </c>
      <c r="L12" s="280">
        <f t="shared" si="12"/>
        <v>2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8</v>
      </c>
      <c r="W12" s="280">
        <f t="shared" si="23"/>
        <v>18</v>
      </c>
      <c r="X12" s="280">
        <f t="shared" si="24"/>
        <v>3101</v>
      </c>
      <c r="Y12" s="280">
        <v>3091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627</v>
      </c>
      <c r="AI12" s="285" t="s">
        <v>627</v>
      </c>
      <c r="AJ12" s="285" t="s">
        <v>627</v>
      </c>
      <c r="AK12" s="285" t="s">
        <v>627</v>
      </c>
      <c r="AL12" s="285" t="s">
        <v>627</v>
      </c>
      <c r="AM12" s="285" t="s">
        <v>627</v>
      </c>
      <c r="AN12" s="285" t="s">
        <v>627</v>
      </c>
      <c r="AO12" s="285" t="s">
        <v>627</v>
      </c>
      <c r="AP12" s="280">
        <v>8</v>
      </c>
      <c r="AQ12" s="280">
        <v>2</v>
      </c>
      <c r="AR12" s="280">
        <f>'施設資源化量内訳'!D12</f>
        <v>1308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682</v>
      </c>
      <c r="AW12" s="280">
        <f>'施設資源化量内訳'!I12</f>
        <v>474</v>
      </c>
      <c r="AX12" s="280">
        <f>'施設資源化量内訳'!J12</f>
        <v>134</v>
      </c>
      <c r="AY12" s="280">
        <f>'施設資源化量内訳'!K12</f>
        <v>0</v>
      </c>
      <c r="AZ12" s="280">
        <f>'施設資源化量内訳'!L12</f>
        <v>2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16</v>
      </c>
      <c r="BL12" s="280">
        <f t="shared" si="25"/>
        <v>2855</v>
      </c>
      <c r="BM12" s="280">
        <v>2851</v>
      </c>
      <c r="BN12" s="280">
        <v>4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627</v>
      </c>
      <c r="BW12" s="285" t="s">
        <v>627</v>
      </c>
      <c r="BX12" s="285" t="s">
        <v>627</v>
      </c>
      <c r="BY12" s="285" t="s">
        <v>627</v>
      </c>
      <c r="BZ12" s="285" t="s">
        <v>627</v>
      </c>
      <c r="CA12" s="285" t="s">
        <v>627</v>
      </c>
      <c r="CB12" s="285" t="s">
        <v>627</v>
      </c>
      <c r="CC12" s="285" t="s">
        <v>627</v>
      </c>
      <c r="CD12" s="284">
        <v>0</v>
      </c>
      <c r="CE12" s="280">
        <v>0</v>
      </c>
      <c r="CF12" s="280" t="s">
        <v>628</v>
      </c>
    </row>
    <row r="13" spans="1:84" ht="12" customHeight="1">
      <c r="A13" s="282" t="s">
        <v>179</v>
      </c>
      <c r="B13" s="283" t="s">
        <v>554</v>
      </c>
      <c r="C13" s="282" t="s">
        <v>593</v>
      </c>
      <c r="D13" s="280">
        <f t="shared" si="4"/>
        <v>3895</v>
      </c>
      <c r="E13" s="280">
        <f t="shared" si="5"/>
        <v>2972</v>
      </c>
      <c r="F13" s="280">
        <f t="shared" si="6"/>
        <v>15</v>
      </c>
      <c r="G13" s="280">
        <f t="shared" si="7"/>
        <v>0</v>
      </c>
      <c r="H13" s="280">
        <f t="shared" si="8"/>
        <v>550</v>
      </c>
      <c r="I13" s="280">
        <f t="shared" si="9"/>
        <v>232</v>
      </c>
      <c r="J13" s="280">
        <f t="shared" si="10"/>
        <v>101</v>
      </c>
      <c r="K13" s="280">
        <f t="shared" si="11"/>
        <v>0</v>
      </c>
      <c r="L13" s="280">
        <f t="shared" si="12"/>
        <v>0</v>
      </c>
      <c r="M13" s="280">
        <f t="shared" si="13"/>
        <v>25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2154</v>
      </c>
      <c r="Y13" s="280">
        <v>2144</v>
      </c>
      <c r="Z13" s="280">
        <v>10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627</v>
      </c>
      <c r="AI13" s="285" t="s">
        <v>627</v>
      </c>
      <c r="AJ13" s="285" t="s">
        <v>627</v>
      </c>
      <c r="AK13" s="285" t="s">
        <v>627</v>
      </c>
      <c r="AL13" s="285" t="s">
        <v>627</v>
      </c>
      <c r="AM13" s="285" t="s">
        <v>627</v>
      </c>
      <c r="AN13" s="285" t="s">
        <v>627</v>
      </c>
      <c r="AO13" s="285" t="s">
        <v>627</v>
      </c>
      <c r="AP13" s="280">
        <v>0</v>
      </c>
      <c r="AQ13" s="280">
        <v>0</v>
      </c>
      <c r="AR13" s="280">
        <f>'施設資源化量内訳'!D13</f>
        <v>859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526</v>
      </c>
      <c r="AW13" s="280">
        <f>'施設資源化量内訳'!I13</f>
        <v>232</v>
      </c>
      <c r="AX13" s="280">
        <f>'施設資源化量内訳'!J13</f>
        <v>101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882</v>
      </c>
      <c r="BM13" s="280">
        <v>828</v>
      </c>
      <c r="BN13" s="280">
        <v>5</v>
      </c>
      <c r="BO13" s="280">
        <v>0</v>
      </c>
      <c r="BP13" s="280">
        <v>24</v>
      </c>
      <c r="BQ13" s="280">
        <v>0</v>
      </c>
      <c r="BR13" s="280">
        <v>0</v>
      </c>
      <c r="BS13" s="280">
        <v>0</v>
      </c>
      <c r="BT13" s="280">
        <v>0</v>
      </c>
      <c r="BU13" s="280">
        <v>25</v>
      </c>
      <c r="BV13" s="285" t="s">
        <v>627</v>
      </c>
      <c r="BW13" s="285" t="s">
        <v>627</v>
      </c>
      <c r="BX13" s="285" t="s">
        <v>627</v>
      </c>
      <c r="BY13" s="285" t="s">
        <v>627</v>
      </c>
      <c r="BZ13" s="285" t="s">
        <v>627</v>
      </c>
      <c r="CA13" s="285" t="s">
        <v>627</v>
      </c>
      <c r="CB13" s="285" t="s">
        <v>627</v>
      </c>
      <c r="CC13" s="285" t="s">
        <v>627</v>
      </c>
      <c r="CD13" s="284">
        <v>0</v>
      </c>
      <c r="CE13" s="280">
        <v>0</v>
      </c>
      <c r="CF13" s="280" t="s">
        <v>628</v>
      </c>
    </row>
    <row r="14" spans="1:84" ht="12" customHeight="1">
      <c r="A14" s="282" t="s">
        <v>179</v>
      </c>
      <c r="B14" s="283" t="s">
        <v>555</v>
      </c>
      <c r="C14" s="282" t="s">
        <v>594</v>
      </c>
      <c r="D14" s="280">
        <f t="shared" si="4"/>
        <v>831</v>
      </c>
      <c r="E14" s="280">
        <f t="shared" si="5"/>
        <v>306</v>
      </c>
      <c r="F14" s="280">
        <f t="shared" si="6"/>
        <v>8</v>
      </c>
      <c r="G14" s="280">
        <f t="shared" si="7"/>
        <v>0</v>
      </c>
      <c r="H14" s="280">
        <f t="shared" si="8"/>
        <v>296</v>
      </c>
      <c r="I14" s="280">
        <f t="shared" si="9"/>
        <v>104</v>
      </c>
      <c r="J14" s="280">
        <f t="shared" si="10"/>
        <v>49</v>
      </c>
      <c r="K14" s="280">
        <f t="shared" si="11"/>
        <v>51</v>
      </c>
      <c r="L14" s="280">
        <f t="shared" si="12"/>
        <v>0</v>
      </c>
      <c r="M14" s="280">
        <f t="shared" si="13"/>
        <v>17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627</v>
      </c>
      <c r="AI14" s="285" t="s">
        <v>627</v>
      </c>
      <c r="AJ14" s="285" t="s">
        <v>627</v>
      </c>
      <c r="AK14" s="285" t="s">
        <v>627</v>
      </c>
      <c r="AL14" s="285" t="s">
        <v>627</v>
      </c>
      <c r="AM14" s="285" t="s">
        <v>627</v>
      </c>
      <c r="AN14" s="285" t="s">
        <v>627</v>
      </c>
      <c r="AO14" s="285" t="s">
        <v>627</v>
      </c>
      <c r="AP14" s="280">
        <v>0</v>
      </c>
      <c r="AQ14" s="280">
        <v>0</v>
      </c>
      <c r="AR14" s="280">
        <f>'施設資源化量内訳'!D14</f>
        <v>458</v>
      </c>
      <c r="AS14" s="280">
        <f>'施設資源化量内訳'!E14</f>
        <v>27</v>
      </c>
      <c r="AT14" s="280">
        <f>'施設資源化量内訳'!F14</f>
        <v>8</v>
      </c>
      <c r="AU14" s="280">
        <f>'施設資源化量内訳'!G14</f>
        <v>0</v>
      </c>
      <c r="AV14" s="280">
        <f>'施設資源化量内訳'!H14</f>
        <v>243</v>
      </c>
      <c r="AW14" s="280">
        <f>'施設資源化量内訳'!I14</f>
        <v>80</v>
      </c>
      <c r="AX14" s="280">
        <f>'施設資源化量内訳'!J14</f>
        <v>49</v>
      </c>
      <c r="AY14" s="280">
        <f>'施設資源化量内訳'!K14</f>
        <v>51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373</v>
      </c>
      <c r="BM14" s="280">
        <v>279</v>
      </c>
      <c r="BN14" s="280">
        <v>0</v>
      </c>
      <c r="BO14" s="280">
        <v>0</v>
      </c>
      <c r="BP14" s="280">
        <v>53</v>
      </c>
      <c r="BQ14" s="280">
        <v>24</v>
      </c>
      <c r="BR14" s="280">
        <v>0</v>
      </c>
      <c r="BS14" s="280">
        <v>0</v>
      </c>
      <c r="BT14" s="280">
        <v>0</v>
      </c>
      <c r="BU14" s="280">
        <v>17</v>
      </c>
      <c r="BV14" s="285" t="s">
        <v>627</v>
      </c>
      <c r="BW14" s="285" t="s">
        <v>627</v>
      </c>
      <c r="BX14" s="285" t="s">
        <v>627</v>
      </c>
      <c r="BY14" s="285" t="s">
        <v>627</v>
      </c>
      <c r="BZ14" s="285" t="s">
        <v>627</v>
      </c>
      <c r="CA14" s="285" t="s">
        <v>627</v>
      </c>
      <c r="CB14" s="285" t="s">
        <v>627</v>
      </c>
      <c r="CC14" s="285" t="s">
        <v>627</v>
      </c>
      <c r="CD14" s="284">
        <v>0</v>
      </c>
      <c r="CE14" s="280">
        <v>0</v>
      </c>
      <c r="CF14" s="280" t="s">
        <v>628</v>
      </c>
    </row>
    <row r="15" spans="1:84" ht="12" customHeight="1">
      <c r="A15" s="282" t="s">
        <v>179</v>
      </c>
      <c r="B15" s="283" t="s">
        <v>556</v>
      </c>
      <c r="C15" s="282" t="s">
        <v>595</v>
      </c>
      <c r="D15" s="280">
        <f t="shared" si="4"/>
        <v>1949</v>
      </c>
      <c r="E15" s="280">
        <f t="shared" si="5"/>
        <v>1307</v>
      </c>
      <c r="F15" s="280">
        <f t="shared" si="6"/>
        <v>2</v>
      </c>
      <c r="G15" s="280">
        <f t="shared" si="7"/>
        <v>0</v>
      </c>
      <c r="H15" s="280">
        <f t="shared" si="8"/>
        <v>353</v>
      </c>
      <c r="I15" s="280">
        <f t="shared" si="9"/>
        <v>211</v>
      </c>
      <c r="J15" s="280">
        <f t="shared" si="10"/>
        <v>38</v>
      </c>
      <c r="K15" s="280">
        <f t="shared" si="11"/>
        <v>0</v>
      </c>
      <c r="L15" s="280">
        <f t="shared" si="12"/>
        <v>0</v>
      </c>
      <c r="M15" s="280">
        <f t="shared" si="13"/>
        <v>38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1000</v>
      </c>
      <c r="Y15" s="280">
        <v>457</v>
      </c>
      <c r="Z15" s="280">
        <v>0</v>
      </c>
      <c r="AA15" s="280">
        <v>0</v>
      </c>
      <c r="AB15" s="280">
        <v>294</v>
      </c>
      <c r="AC15" s="280">
        <v>211</v>
      </c>
      <c r="AD15" s="280">
        <v>38</v>
      </c>
      <c r="AE15" s="280">
        <v>0</v>
      </c>
      <c r="AF15" s="280">
        <v>0</v>
      </c>
      <c r="AG15" s="280">
        <v>0</v>
      </c>
      <c r="AH15" s="285" t="s">
        <v>627</v>
      </c>
      <c r="AI15" s="285" t="s">
        <v>627</v>
      </c>
      <c r="AJ15" s="285" t="s">
        <v>627</v>
      </c>
      <c r="AK15" s="285" t="s">
        <v>627</v>
      </c>
      <c r="AL15" s="285" t="s">
        <v>627</v>
      </c>
      <c r="AM15" s="285" t="s">
        <v>627</v>
      </c>
      <c r="AN15" s="285" t="s">
        <v>627</v>
      </c>
      <c r="AO15" s="285" t="s">
        <v>627</v>
      </c>
      <c r="AP15" s="280">
        <v>0</v>
      </c>
      <c r="AQ15" s="280">
        <v>0</v>
      </c>
      <c r="AR15" s="280">
        <f>'施設資源化量内訳'!D15</f>
        <v>59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59</v>
      </c>
      <c r="AW15" s="280">
        <f>'施設資源化量内訳'!I15</f>
        <v>0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890</v>
      </c>
      <c r="BM15" s="280">
        <v>850</v>
      </c>
      <c r="BN15" s="280">
        <v>2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38</v>
      </c>
      <c r="BV15" s="285" t="s">
        <v>627</v>
      </c>
      <c r="BW15" s="285" t="s">
        <v>627</v>
      </c>
      <c r="BX15" s="285" t="s">
        <v>627</v>
      </c>
      <c r="BY15" s="285" t="s">
        <v>627</v>
      </c>
      <c r="BZ15" s="285" t="s">
        <v>627</v>
      </c>
      <c r="CA15" s="285" t="s">
        <v>627</v>
      </c>
      <c r="CB15" s="285" t="s">
        <v>627</v>
      </c>
      <c r="CC15" s="285" t="s">
        <v>627</v>
      </c>
      <c r="CD15" s="284">
        <v>0</v>
      </c>
      <c r="CE15" s="280">
        <v>0</v>
      </c>
      <c r="CF15" s="280" t="s">
        <v>628</v>
      </c>
    </row>
    <row r="16" spans="1:84" ht="12" customHeight="1">
      <c r="A16" s="282" t="s">
        <v>179</v>
      </c>
      <c r="B16" s="283" t="s">
        <v>557</v>
      </c>
      <c r="C16" s="282" t="s">
        <v>596</v>
      </c>
      <c r="D16" s="280">
        <f t="shared" si="4"/>
        <v>3089</v>
      </c>
      <c r="E16" s="280">
        <f t="shared" si="5"/>
        <v>1106</v>
      </c>
      <c r="F16" s="280">
        <f t="shared" si="6"/>
        <v>4</v>
      </c>
      <c r="G16" s="280">
        <f t="shared" si="7"/>
        <v>0</v>
      </c>
      <c r="H16" s="280">
        <f t="shared" si="8"/>
        <v>644</v>
      </c>
      <c r="I16" s="280">
        <f t="shared" si="9"/>
        <v>762</v>
      </c>
      <c r="J16" s="280">
        <f t="shared" si="10"/>
        <v>190</v>
      </c>
      <c r="K16" s="280">
        <f t="shared" si="11"/>
        <v>0</v>
      </c>
      <c r="L16" s="280">
        <f t="shared" si="12"/>
        <v>9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374</v>
      </c>
      <c r="X16" s="280">
        <f t="shared" si="24"/>
        <v>3089</v>
      </c>
      <c r="Y16" s="280">
        <v>1106</v>
      </c>
      <c r="Z16" s="280">
        <v>4</v>
      </c>
      <c r="AA16" s="280">
        <v>0</v>
      </c>
      <c r="AB16" s="280">
        <v>644</v>
      </c>
      <c r="AC16" s="280">
        <v>762</v>
      </c>
      <c r="AD16" s="280">
        <v>190</v>
      </c>
      <c r="AE16" s="280">
        <v>0</v>
      </c>
      <c r="AF16" s="280">
        <v>9</v>
      </c>
      <c r="AG16" s="280">
        <v>0</v>
      </c>
      <c r="AH16" s="285" t="s">
        <v>627</v>
      </c>
      <c r="AI16" s="285" t="s">
        <v>627</v>
      </c>
      <c r="AJ16" s="285" t="s">
        <v>627</v>
      </c>
      <c r="AK16" s="285" t="s">
        <v>627</v>
      </c>
      <c r="AL16" s="285" t="s">
        <v>627</v>
      </c>
      <c r="AM16" s="285" t="s">
        <v>627</v>
      </c>
      <c r="AN16" s="285" t="s">
        <v>627</v>
      </c>
      <c r="AO16" s="285" t="s">
        <v>627</v>
      </c>
      <c r="AP16" s="280">
        <v>0</v>
      </c>
      <c r="AQ16" s="280">
        <v>374</v>
      </c>
      <c r="AR16" s="280">
        <f>'施設資源化量内訳'!D16</f>
        <v>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0</v>
      </c>
      <c r="AW16" s="280">
        <f>'施設資源化量内訳'!I16</f>
        <v>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627</v>
      </c>
      <c r="BW16" s="285" t="s">
        <v>627</v>
      </c>
      <c r="BX16" s="285" t="s">
        <v>627</v>
      </c>
      <c r="BY16" s="285" t="s">
        <v>627</v>
      </c>
      <c r="BZ16" s="285" t="s">
        <v>627</v>
      </c>
      <c r="CA16" s="285" t="s">
        <v>627</v>
      </c>
      <c r="CB16" s="285" t="s">
        <v>627</v>
      </c>
      <c r="CC16" s="285" t="s">
        <v>627</v>
      </c>
      <c r="CD16" s="284">
        <v>0</v>
      </c>
      <c r="CE16" s="280">
        <v>0</v>
      </c>
      <c r="CF16" s="280" t="s">
        <v>628</v>
      </c>
    </row>
    <row r="17" spans="1:84" ht="12" customHeight="1">
      <c r="A17" s="282" t="s">
        <v>179</v>
      </c>
      <c r="B17" s="283" t="s">
        <v>558</v>
      </c>
      <c r="C17" s="282" t="s">
        <v>597</v>
      </c>
      <c r="D17" s="280">
        <f t="shared" si="4"/>
        <v>4828</v>
      </c>
      <c r="E17" s="280">
        <f t="shared" si="5"/>
        <v>3676</v>
      </c>
      <c r="F17" s="280">
        <f t="shared" si="6"/>
        <v>8</v>
      </c>
      <c r="G17" s="280">
        <f t="shared" si="7"/>
        <v>0</v>
      </c>
      <c r="H17" s="280">
        <f t="shared" si="8"/>
        <v>934</v>
      </c>
      <c r="I17" s="280">
        <f t="shared" si="9"/>
        <v>0</v>
      </c>
      <c r="J17" s="280">
        <f t="shared" si="10"/>
        <v>104</v>
      </c>
      <c r="K17" s="280">
        <f t="shared" si="11"/>
        <v>2</v>
      </c>
      <c r="L17" s="280">
        <f t="shared" si="12"/>
        <v>0</v>
      </c>
      <c r="M17" s="280">
        <f t="shared" si="13"/>
        <v>83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21</v>
      </c>
      <c r="X17" s="280">
        <f t="shared" si="24"/>
        <v>725</v>
      </c>
      <c r="Y17" s="280">
        <v>696</v>
      </c>
      <c r="Z17" s="280">
        <v>8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627</v>
      </c>
      <c r="AI17" s="285" t="s">
        <v>627</v>
      </c>
      <c r="AJ17" s="285" t="s">
        <v>627</v>
      </c>
      <c r="AK17" s="285" t="s">
        <v>627</v>
      </c>
      <c r="AL17" s="285" t="s">
        <v>627</v>
      </c>
      <c r="AM17" s="285" t="s">
        <v>627</v>
      </c>
      <c r="AN17" s="285" t="s">
        <v>627</v>
      </c>
      <c r="AO17" s="285" t="s">
        <v>627</v>
      </c>
      <c r="AP17" s="280">
        <v>0</v>
      </c>
      <c r="AQ17" s="280">
        <v>21</v>
      </c>
      <c r="AR17" s="280">
        <f>'施設資源化量内訳'!D17</f>
        <v>1033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927</v>
      </c>
      <c r="AW17" s="280">
        <f>'施設資源化量内訳'!I17</f>
        <v>0</v>
      </c>
      <c r="AX17" s="280">
        <f>'施設資源化量内訳'!J17</f>
        <v>104</v>
      </c>
      <c r="AY17" s="280">
        <f>'施設資源化量内訳'!K17</f>
        <v>2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3070</v>
      </c>
      <c r="BM17" s="280">
        <v>2980</v>
      </c>
      <c r="BN17" s="280">
        <v>0</v>
      </c>
      <c r="BO17" s="280">
        <v>0</v>
      </c>
      <c r="BP17" s="280">
        <v>7</v>
      </c>
      <c r="BQ17" s="280">
        <v>0</v>
      </c>
      <c r="BR17" s="280">
        <v>0</v>
      </c>
      <c r="BS17" s="280">
        <v>0</v>
      </c>
      <c r="BT17" s="280">
        <v>0</v>
      </c>
      <c r="BU17" s="280">
        <v>83</v>
      </c>
      <c r="BV17" s="285" t="s">
        <v>627</v>
      </c>
      <c r="BW17" s="285" t="s">
        <v>627</v>
      </c>
      <c r="BX17" s="285" t="s">
        <v>627</v>
      </c>
      <c r="BY17" s="285" t="s">
        <v>627</v>
      </c>
      <c r="BZ17" s="285" t="s">
        <v>627</v>
      </c>
      <c r="CA17" s="285" t="s">
        <v>627</v>
      </c>
      <c r="CB17" s="285" t="s">
        <v>627</v>
      </c>
      <c r="CC17" s="285" t="s">
        <v>627</v>
      </c>
      <c r="CD17" s="284">
        <v>0</v>
      </c>
      <c r="CE17" s="280">
        <v>0</v>
      </c>
      <c r="CF17" s="280" t="s">
        <v>628</v>
      </c>
    </row>
    <row r="18" spans="1:84" ht="12" customHeight="1">
      <c r="A18" s="282" t="s">
        <v>179</v>
      </c>
      <c r="B18" s="283" t="s">
        <v>559</v>
      </c>
      <c r="C18" s="282" t="s">
        <v>598</v>
      </c>
      <c r="D18" s="280">
        <f t="shared" si="4"/>
        <v>2637</v>
      </c>
      <c r="E18" s="280">
        <f t="shared" si="5"/>
        <v>1757</v>
      </c>
      <c r="F18" s="280">
        <f t="shared" si="6"/>
        <v>3</v>
      </c>
      <c r="G18" s="280">
        <f t="shared" si="7"/>
        <v>0</v>
      </c>
      <c r="H18" s="280">
        <f t="shared" si="8"/>
        <v>302</v>
      </c>
      <c r="I18" s="280">
        <f t="shared" si="9"/>
        <v>349</v>
      </c>
      <c r="J18" s="280">
        <f t="shared" si="10"/>
        <v>71</v>
      </c>
      <c r="K18" s="280">
        <f t="shared" si="11"/>
        <v>1</v>
      </c>
      <c r="L18" s="280">
        <f t="shared" si="12"/>
        <v>53</v>
      </c>
      <c r="M18" s="280">
        <f t="shared" si="13"/>
        <v>50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51</v>
      </c>
      <c r="X18" s="280">
        <f t="shared" si="24"/>
        <v>668</v>
      </c>
      <c r="Y18" s="280">
        <v>582</v>
      </c>
      <c r="Z18" s="280">
        <v>3</v>
      </c>
      <c r="AA18" s="280">
        <v>0</v>
      </c>
      <c r="AB18" s="280">
        <v>0</v>
      </c>
      <c r="AC18" s="280">
        <v>4</v>
      </c>
      <c r="AD18" s="280">
        <v>28</v>
      </c>
      <c r="AE18" s="280">
        <v>1</v>
      </c>
      <c r="AF18" s="280">
        <v>0</v>
      </c>
      <c r="AG18" s="280">
        <v>50</v>
      </c>
      <c r="AH18" s="285" t="s">
        <v>627</v>
      </c>
      <c r="AI18" s="285" t="s">
        <v>627</v>
      </c>
      <c r="AJ18" s="285" t="s">
        <v>627</v>
      </c>
      <c r="AK18" s="285" t="s">
        <v>627</v>
      </c>
      <c r="AL18" s="285" t="s">
        <v>627</v>
      </c>
      <c r="AM18" s="285" t="s">
        <v>627</v>
      </c>
      <c r="AN18" s="285" t="s">
        <v>627</v>
      </c>
      <c r="AO18" s="285" t="s">
        <v>627</v>
      </c>
      <c r="AP18" s="280">
        <v>0</v>
      </c>
      <c r="AQ18" s="280">
        <v>0</v>
      </c>
      <c r="AR18" s="280">
        <f>'施設資源化量内訳'!D18</f>
        <v>811</v>
      </c>
      <c r="AS18" s="280">
        <f>'施設資源化量内訳'!E18</f>
        <v>17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302</v>
      </c>
      <c r="AW18" s="280">
        <f>'施設資源化量内訳'!I18</f>
        <v>345</v>
      </c>
      <c r="AX18" s="280">
        <f>'施設資源化量内訳'!J18</f>
        <v>43</v>
      </c>
      <c r="AY18" s="280">
        <f>'施設資源化量内訳'!K18</f>
        <v>0</v>
      </c>
      <c r="AZ18" s="280">
        <f>'施設資源化量内訳'!L18</f>
        <v>53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51</v>
      </c>
      <c r="BL18" s="280">
        <f t="shared" si="25"/>
        <v>1158</v>
      </c>
      <c r="BM18" s="280">
        <v>1158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627</v>
      </c>
      <c r="BW18" s="285" t="s">
        <v>627</v>
      </c>
      <c r="BX18" s="285" t="s">
        <v>627</v>
      </c>
      <c r="BY18" s="285" t="s">
        <v>627</v>
      </c>
      <c r="BZ18" s="285" t="s">
        <v>627</v>
      </c>
      <c r="CA18" s="285" t="s">
        <v>627</v>
      </c>
      <c r="CB18" s="285" t="s">
        <v>627</v>
      </c>
      <c r="CC18" s="285" t="s">
        <v>627</v>
      </c>
      <c r="CD18" s="284">
        <v>0</v>
      </c>
      <c r="CE18" s="280">
        <v>0</v>
      </c>
      <c r="CF18" s="280" t="s">
        <v>628</v>
      </c>
    </row>
    <row r="19" spans="1:84" ht="12" customHeight="1">
      <c r="A19" s="282" t="s">
        <v>179</v>
      </c>
      <c r="B19" s="283" t="s">
        <v>560</v>
      </c>
      <c r="C19" s="282" t="s">
        <v>599</v>
      </c>
      <c r="D19" s="280">
        <f t="shared" si="4"/>
        <v>4422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175</v>
      </c>
      <c r="I19" s="280">
        <f t="shared" si="9"/>
        <v>320</v>
      </c>
      <c r="J19" s="280">
        <f t="shared" si="10"/>
        <v>36</v>
      </c>
      <c r="K19" s="280">
        <f t="shared" si="11"/>
        <v>0</v>
      </c>
      <c r="L19" s="280">
        <f t="shared" si="12"/>
        <v>680</v>
      </c>
      <c r="M19" s="280">
        <f t="shared" si="13"/>
        <v>124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2130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957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627</v>
      </c>
      <c r="AI19" s="285" t="s">
        <v>627</v>
      </c>
      <c r="AJ19" s="285" t="s">
        <v>627</v>
      </c>
      <c r="AK19" s="285" t="s">
        <v>627</v>
      </c>
      <c r="AL19" s="285" t="s">
        <v>627</v>
      </c>
      <c r="AM19" s="285" t="s">
        <v>627</v>
      </c>
      <c r="AN19" s="285" t="s">
        <v>627</v>
      </c>
      <c r="AO19" s="285" t="s">
        <v>627</v>
      </c>
      <c r="AP19" s="280">
        <v>0</v>
      </c>
      <c r="AQ19" s="280">
        <v>0</v>
      </c>
      <c r="AR19" s="280">
        <f>'施設資源化量内訳'!D19</f>
        <v>4422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175</v>
      </c>
      <c r="AW19" s="280">
        <f>'施設資源化量内訳'!I19</f>
        <v>320</v>
      </c>
      <c r="AX19" s="280">
        <f>'施設資源化量内訳'!J19</f>
        <v>36</v>
      </c>
      <c r="AY19" s="280">
        <f>'施設資源化量内訳'!K19</f>
        <v>0</v>
      </c>
      <c r="AZ19" s="280">
        <f>'施設資源化量内訳'!L19</f>
        <v>680</v>
      </c>
      <c r="BA19" s="280">
        <f>'施設資源化量内訳'!M19</f>
        <v>124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2130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957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627</v>
      </c>
      <c r="BW19" s="285" t="s">
        <v>627</v>
      </c>
      <c r="BX19" s="285" t="s">
        <v>627</v>
      </c>
      <c r="BY19" s="285" t="s">
        <v>627</v>
      </c>
      <c r="BZ19" s="285" t="s">
        <v>627</v>
      </c>
      <c r="CA19" s="285" t="s">
        <v>627</v>
      </c>
      <c r="CB19" s="285" t="s">
        <v>627</v>
      </c>
      <c r="CC19" s="285" t="s">
        <v>627</v>
      </c>
      <c r="CD19" s="284">
        <v>0</v>
      </c>
      <c r="CE19" s="280">
        <v>0</v>
      </c>
      <c r="CF19" s="280" t="s">
        <v>628</v>
      </c>
    </row>
    <row r="20" spans="1:84" ht="12" customHeight="1">
      <c r="A20" s="282" t="s">
        <v>179</v>
      </c>
      <c r="B20" s="283" t="s">
        <v>561</v>
      </c>
      <c r="C20" s="282" t="s">
        <v>600</v>
      </c>
      <c r="D20" s="280">
        <f t="shared" si="4"/>
        <v>190</v>
      </c>
      <c r="E20" s="280">
        <f t="shared" si="5"/>
        <v>152</v>
      </c>
      <c r="F20" s="280">
        <f t="shared" si="6"/>
        <v>2</v>
      </c>
      <c r="G20" s="280">
        <f t="shared" si="7"/>
        <v>0</v>
      </c>
      <c r="H20" s="280">
        <f t="shared" si="8"/>
        <v>7</v>
      </c>
      <c r="I20" s="280">
        <f t="shared" si="9"/>
        <v>10</v>
      </c>
      <c r="J20" s="280">
        <f t="shared" si="10"/>
        <v>4</v>
      </c>
      <c r="K20" s="280">
        <f t="shared" si="11"/>
        <v>1</v>
      </c>
      <c r="L20" s="280">
        <f t="shared" si="12"/>
        <v>7</v>
      </c>
      <c r="M20" s="280">
        <f t="shared" si="13"/>
        <v>7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190</v>
      </c>
      <c r="Y20" s="280">
        <v>152</v>
      </c>
      <c r="Z20" s="280">
        <v>2</v>
      </c>
      <c r="AA20" s="280">
        <v>0</v>
      </c>
      <c r="AB20" s="280">
        <v>7</v>
      </c>
      <c r="AC20" s="280">
        <v>10</v>
      </c>
      <c r="AD20" s="280">
        <v>4</v>
      </c>
      <c r="AE20" s="280">
        <v>1</v>
      </c>
      <c r="AF20" s="280">
        <v>7</v>
      </c>
      <c r="AG20" s="280">
        <v>7</v>
      </c>
      <c r="AH20" s="285" t="s">
        <v>627</v>
      </c>
      <c r="AI20" s="285" t="s">
        <v>627</v>
      </c>
      <c r="AJ20" s="285" t="s">
        <v>627</v>
      </c>
      <c r="AK20" s="285" t="s">
        <v>627</v>
      </c>
      <c r="AL20" s="285" t="s">
        <v>627</v>
      </c>
      <c r="AM20" s="285" t="s">
        <v>627</v>
      </c>
      <c r="AN20" s="285" t="s">
        <v>627</v>
      </c>
      <c r="AO20" s="285" t="s">
        <v>627</v>
      </c>
      <c r="AP20" s="280">
        <v>0</v>
      </c>
      <c r="AQ20" s="280">
        <v>0</v>
      </c>
      <c r="AR20" s="280">
        <f>'施設資源化量内訳'!D20</f>
        <v>0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0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627</v>
      </c>
      <c r="BW20" s="285" t="s">
        <v>627</v>
      </c>
      <c r="BX20" s="285" t="s">
        <v>627</v>
      </c>
      <c r="BY20" s="285" t="s">
        <v>627</v>
      </c>
      <c r="BZ20" s="285" t="s">
        <v>627</v>
      </c>
      <c r="CA20" s="285" t="s">
        <v>627</v>
      </c>
      <c r="CB20" s="285" t="s">
        <v>627</v>
      </c>
      <c r="CC20" s="285" t="s">
        <v>627</v>
      </c>
      <c r="CD20" s="284">
        <v>0</v>
      </c>
      <c r="CE20" s="280">
        <v>0</v>
      </c>
      <c r="CF20" s="280"/>
    </row>
    <row r="21" spans="1:84" ht="12" customHeight="1">
      <c r="A21" s="282" t="s">
        <v>179</v>
      </c>
      <c r="B21" s="283" t="s">
        <v>562</v>
      </c>
      <c r="C21" s="282" t="s">
        <v>601</v>
      </c>
      <c r="D21" s="280">
        <f t="shared" si="4"/>
        <v>2661</v>
      </c>
      <c r="E21" s="280">
        <f t="shared" si="5"/>
        <v>878</v>
      </c>
      <c r="F21" s="280">
        <f t="shared" si="6"/>
        <v>0</v>
      </c>
      <c r="G21" s="280">
        <f t="shared" si="7"/>
        <v>0</v>
      </c>
      <c r="H21" s="280">
        <f t="shared" si="8"/>
        <v>292</v>
      </c>
      <c r="I21" s="280">
        <f t="shared" si="9"/>
        <v>317</v>
      </c>
      <c r="J21" s="280">
        <f t="shared" si="10"/>
        <v>17</v>
      </c>
      <c r="K21" s="280">
        <f t="shared" si="11"/>
        <v>0</v>
      </c>
      <c r="L21" s="280">
        <f t="shared" si="12"/>
        <v>6</v>
      </c>
      <c r="M21" s="280">
        <f t="shared" si="13"/>
        <v>32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1119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627</v>
      </c>
      <c r="AI21" s="285" t="s">
        <v>627</v>
      </c>
      <c r="AJ21" s="285" t="s">
        <v>627</v>
      </c>
      <c r="AK21" s="285" t="s">
        <v>627</v>
      </c>
      <c r="AL21" s="285" t="s">
        <v>627</v>
      </c>
      <c r="AM21" s="285" t="s">
        <v>627</v>
      </c>
      <c r="AN21" s="285" t="s">
        <v>627</v>
      </c>
      <c r="AO21" s="285" t="s">
        <v>627</v>
      </c>
      <c r="AP21" s="280">
        <v>0</v>
      </c>
      <c r="AQ21" s="280">
        <v>0</v>
      </c>
      <c r="AR21" s="280">
        <f>'施設資源化量内訳'!D21</f>
        <v>1737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278</v>
      </c>
      <c r="AW21" s="280">
        <f>'施設資源化量内訳'!I21</f>
        <v>317</v>
      </c>
      <c r="AX21" s="280">
        <f>'施設資源化量内訳'!J21</f>
        <v>17</v>
      </c>
      <c r="AY21" s="280">
        <f>'施設資源化量内訳'!K21</f>
        <v>0</v>
      </c>
      <c r="AZ21" s="280">
        <f>'施設資源化量内訳'!L21</f>
        <v>6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1119</v>
      </c>
      <c r="BL21" s="280">
        <f t="shared" si="25"/>
        <v>924</v>
      </c>
      <c r="BM21" s="280">
        <v>878</v>
      </c>
      <c r="BN21" s="280">
        <v>0</v>
      </c>
      <c r="BO21" s="280">
        <v>0</v>
      </c>
      <c r="BP21" s="280">
        <v>14</v>
      </c>
      <c r="BQ21" s="280">
        <v>0</v>
      </c>
      <c r="BR21" s="280">
        <v>0</v>
      </c>
      <c r="BS21" s="280">
        <v>0</v>
      </c>
      <c r="BT21" s="280">
        <v>0</v>
      </c>
      <c r="BU21" s="280">
        <v>32</v>
      </c>
      <c r="BV21" s="285" t="s">
        <v>627</v>
      </c>
      <c r="BW21" s="285" t="s">
        <v>627</v>
      </c>
      <c r="BX21" s="285" t="s">
        <v>627</v>
      </c>
      <c r="BY21" s="285" t="s">
        <v>627</v>
      </c>
      <c r="BZ21" s="285" t="s">
        <v>627</v>
      </c>
      <c r="CA21" s="285" t="s">
        <v>627</v>
      </c>
      <c r="CB21" s="285" t="s">
        <v>627</v>
      </c>
      <c r="CC21" s="285" t="s">
        <v>627</v>
      </c>
      <c r="CD21" s="284">
        <v>0</v>
      </c>
      <c r="CE21" s="280">
        <v>0</v>
      </c>
      <c r="CF21" s="280" t="s">
        <v>628</v>
      </c>
    </row>
    <row r="22" spans="1:84" ht="12" customHeight="1">
      <c r="A22" s="282" t="s">
        <v>179</v>
      </c>
      <c r="B22" s="283" t="s">
        <v>563</v>
      </c>
      <c r="C22" s="282" t="s">
        <v>602</v>
      </c>
      <c r="D22" s="280">
        <f t="shared" si="4"/>
        <v>1101</v>
      </c>
      <c r="E22" s="280">
        <f t="shared" si="5"/>
        <v>842</v>
      </c>
      <c r="F22" s="280">
        <f t="shared" si="6"/>
        <v>4</v>
      </c>
      <c r="G22" s="280">
        <f t="shared" si="7"/>
        <v>0</v>
      </c>
      <c r="H22" s="280">
        <f t="shared" si="8"/>
        <v>118</v>
      </c>
      <c r="I22" s="280">
        <f t="shared" si="9"/>
        <v>78</v>
      </c>
      <c r="J22" s="280">
        <f t="shared" si="10"/>
        <v>22</v>
      </c>
      <c r="K22" s="280">
        <f t="shared" si="11"/>
        <v>2</v>
      </c>
      <c r="L22" s="280">
        <f t="shared" si="12"/>
        <v>0</v>
      </c>
      <c r="M22" s="280">
        <f t="shared" si="13"/>
        <v>35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102</v>
      </c>
      <c r="Y22" s="280">
        <v>0</v>
      </c>
      <c r="Z22" s="280">
        <v>0</v>
      </c>
      <c r="AA22" s="280">
        <v>0</v>
      </c>
      <c r="AB22" s="280">
        <v>0</v>
      </c>
      <c r="AC22" s="280">
        <v>78</v>
      </c>
      <c r="AD22" s="280">
        <v>22</v>
      </c>
      <c r="AE22" s="280">
        <v>2</v>
      </c>
      <c r="AF22" s="280">
        <v>0</v>
      </c>
      <c r="AG22" s="280">
        <v>0</v>
      </c>
      <c r="AH22" s="285" t="s">
        <v>627</v>
      </c>
      <c r="AI22" s="285" t="s">
        <v>627</v>
      </c>
      <c r="AJ22" s="285" t="s">
        <v>627</v>
      </c>
      <c r="AK22" s="285" t="s">
        <v>627</v>
      </c>
      <c r="AL22" s="285" t="s">
        <v>627</v>
      </c>
      <c r="AM22" s="285" t="s">
        <v>627</v>
      </c>
      <c r="AN22" s="285" t="s">
        <v>627</v>
      </c>
      <c r="AO22" s="285" t="s">
        <v>627</v>
      </c>
      <c r="AP22" s="280">
        <v>0</v>
      </c>
      <c r="AQ22" s="280">
        <v>0</v>
      </c>
      <c r="AR22" s="280">
        <f>'施設資源化量内訳'!D22</f>
        <v>105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105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894</v>
      </c>
      <c r="BM22" s="280">
        <v>842</v>
      </c>
      <c r="BN22" s="280">
        <v>4</v>
      </c>
      <c r="BO22" s="280">
        <v>0</v>
      </c>
      <c r="BP22" s="280">
        <v>13</v>
      </c>
      <c r="BQ22" s="280">
        <v>0</v>
      </c>
      <c r="BR22" s="280">
        <v>0</v>
      </c>
      <c r="BS22" s="280">
        <v>0</v>
      </c>
      <c r="BT22" s="280">
        <v>0</v>
      </c>
      <c r="BU22" s="280">
        <v>35</v>
      </c>
      <c r="BV22" s="285" t="s">
        <v>627</v>
      </c>
      <c r="BW22" s="285" t="s">
        <v>627</v>
      </c>
      <c r="BX22" s="285" t="s">
        <v>627</v>
      </c>
      <c r="BY22" s="285" t="s">
        <v>627</v>
      </c>
      <c r="BZ22" s="285" t="s">
        <v>627</v>
      </c>
      <c r="CA22" s="285" t="s">
        <v>627</v>
      </c>
      <c r="CB22" s="285" t="s">
        <v>627</v>
      </c>
      <c r="CC22" s="285" t="s">
        <v>627</v>
      </c>
      <c r="CD22" s="284">
        <v>0</v>
      </c>
      <c r="CE22" s="280">
        <v>0</v>
      </c>
      <c r="CF22" s="280" t="s">
        <v>628</v>
      </c>
    </row>
    <row r="23" spans="1:84" ht="12" customHeight="1">
      <c r="A23" s="282" t="s">
        <v>179</v>
      </c>
      <c r="B23" s="283" t="s">
        <v>564</v>
      </c>
      <c r="C23" s="282" t="s">
        <v>603</v>
      </c>
      <c r="D23" s="280">
        <f t="shared" si="4"/>
        <v>3023</v>
      </c>
      <c r="E23" s="280">
        <f t="shared" si="5"/>
        <v>1835</v>
      </c>
      <c r="F23" s="280">
        <f t="shared" si="6"/>
        <v>1</v>
      </c>
      <c r="G23" s="280">
        <f t="shared" si="7"/>
        <v>13</v>
      </c>
      <c r="H23" s="280">
        <f t="shared" si="8"/>
        <v>82</v>
      </c>
      <c r="I23" s="280">
        <f t="shared" si="9"/>
        <v>185</v>
      </c>
      <c r="J23" s="280">
        <f t="shared" si="10"/>
        <v>49</v>
      </c>
      <c r="K23" s="280">
        <f t="shared" si="11"/>
        <v>1</v>
      </c>
      <c r="L23" s="280">
        <f t="shared" si="12"/>
        <v>569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288</v>
      </c>
      <c r="X23" s="280">
        <f t="shared" si="24"/>
        <v>138</v>
      </c>
      <c r="Y23" s="280">
        <v>118</v>
      </c>
      <c r="Z23" s="280">
        <v>1</v>
      </c>
      <c r="AA23" s="280">
        <v>13</v>
      </c>
      <c r="AB23" s="280">
        <v>6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627</v>
      </c>
      <c r="AI23" s="285" t="s">
        <v>627</v>
      </c>
      <c r="AJ23" s="285" t="s">
        <v>627</v>
      </c>
      <c r="AK23" s="285" t="s">
        <v>627</v>
      </c>
      <c r="AL23" s="285" t="s">
        <v>627</v>
      </c>
      <c r="AM23" s="285" t="s">
        <v>627</v>
      </c>
      <c r="AN23" s="285" t="s">
        <v>627</v>
      </c>
      <c r="AO23" s="285" t="s">
        <v>627</v>
      </c>
      <c r="AP23" s="280">
        <v>0</v>
      </c>
      <c r="AQ23" s="280">
        <v>0</v>
      </c>
      <c r="AR23" s="280">
        <f>'施設資源化量内訳'!D23</f>
        <v>1168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76</v>
      </c>
      <c r="AW23" s="280">
        <f>'施設資源化量内訳'!I23</f>
        <v>185</v>
      </c>
      <c r="AX23" s="280">
        <f>'施設資源化量内訳'!J23</f>
        <v>49</v>
      </c>
      <c r="AY23" s="280">
        <f>'施設資源化量内訳'!K23</f>
        <v>1</v>
      </c>
      <c r="AZ23" s="280">
        <f>'施設資源化量内訳'!L23</f>
        <v>569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288</v>
      </c>
      <c r="BL23" s="280">
        <f t="shared" si="25"/>
        <v>1717</v>
      </c>
      <c r="BM23" s="280">
        <v>1717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627</v>
      </c>
      <c r="BW23" s="285" t="s">
        <v>627</v>
      </c>
      <c r="BX23" s="285" t="s">
        <v>627</v>
      </c>
      <c r="BY23" s="285" t="s">
        <v>627</v>
      </c>
      <c r="BZ23" s="285" t="s">
        <v>627</v>
      </c>
      <c r="CA23" s="285" t="s">
        <v>627</v>
      </c>
      <c r="CB23" s="285" t="s">
        <v>627</v>
      </c>
      <c r="CC23" s="285" t="s">
        <v>627</v>
      </c>
      <c r="CD23" s="284">
        <v>0</v>
      </c>
      <c r="CE23" s="280">
        <v>0</v>
      </c>
      <c r="CF23" s="280" t="s">
        <v>628</v>
      </c>
    </row>
    <row r="24" spans="1:84" ht="12" customHeight="1">
      <c r="A24" s="282" t="s">
        <v>179</v>
      </c>
      <c r="B24" s="283" t="s">
        <v>565</v>
      </c>
      <c r="C24" s="282" t="s">
        <v>604</v>
      </c>
      <c r="D24" s="280">
        <f t="shared" si="4"/>
        <v>288</v>
      </c>
      <c r="E24" s="280">
        <f t="shared" si="5"/>
        <v>108</v>
      </c>
      <c r="F24" s="280">
        <f t="shared" si="6"/>
        <v>1</v>
      </c>
      <c r="G24" s="280">
        <f t="shared" si="7"/>
        <v>0</v>
      </c>
      <c r="H24" s="280">
        <f t="shared" si="8"/>
        <v>68</v>
      </c>
      <c r="I24" s="280">
        <f t="shared" si="9"/>
        <v>111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179</v>
      </c>
      <c r="Y24" s="280">
        <v>0</v>
      </c>
      <c r="Z24" s="280">
        <v>0</v>
      </c>
      <c r="AA24" s="280">
        <v>0</v>
      </c>
      <c r="AB24" s="280">
        <v>68</v>
      </c>
      <c r="AC24" s="280">
        <v>111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627</v>
      </c>
      <c r="AI24" s="285" t="s">
        <v>627</v>
      </c>
      <c r="AJ24" s="285" t="s">
        <v>627</v>
      </c>
      <c r="AK24" s="285" t="s">
        <v>627</v>
      </c>
      <c r="AL24" s="285" t="s">
        <v>627</v>
      </c>
      <c r="AM24" s="285" t="s">
        <v>627</v>
      </c>
      <c r="AN24" s="285" t="s">
        <v>627</v>
      </c>
      <c r="AO24" s="285" t="s">
        <v>627</v>
      </c>
      <c r="AP24" s="280">
        <v>0</v>
      </c>
      <c r="AQ24" s="280">
        <v>0</v>
      </c>
      <c r="AR24" s="280">
        <f>'施設資源化量内訳'!D24</f>
        <v>0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0</v>
      </c>
      <c r="AW24" s="280">
        <f>'施設資源化量内訳'!I24</f>
        <v>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109</v>
      </c>
      <c r="BM24" s="280">
        <v>108</v>
      </c>
      <c r="BN24" s="280">
        <v>1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627</v>
      </c>
      <c r="BW24" s="285" t="s">
        <v>627</v>
      </c>
      <c r="BX24" s="285" t="s">
        <v>627</v>
      </c>
      <c r="BY24" s="285" t="s">
        <v>627</v>
      </c>
      <c r="BZ24" s="285" t="s">
        <v>627</v>
      </c>
      <c r="CA24" s="285" t="s">
        <v>627</v>
      </c>
      <c r="CB24" s="285" t="s">
        <v>627</v>
      </c>
      <c r="CC24" s="285" t="s">
        <v>627</v>
      </c>
      <c r="CD24" s="284">
        <v>0</v>
      </c>
      <c r="CE24" s="280">
        <v>0</v>
      </c>
      <c r="CF24" s="280" t="s">
        <v>628</v>
      </c>
    </row>
    <row r="25" spans="1:84" ht="12" customHeight="1">
      <c r="A25" s="282" t="s">
        <v>179</v>
      </c>
      <c r="B25" s="283" t="s">
        <v>566</v>
      </c>
      <c r="C25" s="282" t="s">
        <v>605</v>
      </c>
      <c r="D25" s="280">
        <f t="shared" si="4"/>
        <v>420</v>
      </c>
      <c r="E25" s="280">
        <f t="shared" si="5"/>
        <v>340</v>
      </c>
      <c r="F25" s="280">
        <f t="shared" si="6"/>
        <v>1</v>
      </c>
      <c r="G25" s="280">
        <f t="shared" si="7"/>
        <v>0</v>
      </c>
      <c r="H25" s="280">
        <f t="shared" si="8"/>
        <v>7</v>
      </c>
      <c r="I25" s="280">
        <f t="shared" si="9"/>
        <v>0</v>
      </c>
      <c r="J25" s="280">
        <f t="shared" si="10"/>
        <v>11</v>
      </c>
      <c r="K25" s="280">
        <f t="shared" si="11"/>
        <v>2</v>
      </c>
      <c r="L25" s="280">
        <f t="shared" si="12"/>
        <v>41</v>
      </c>
      <c r="M25" s="280">
        <f t="shared" si="13"/>
        <v>18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627</v>
      </c>
      <c r="AI25" s="285" t="s">
        <v>627</v>
      </c>
      <c r="AJ25" s="285" t="s">
        <v>627</v>
      </c>
      <c r="AK25" s="285" t="s">
        <v>627</v>
      </c>
      <c r="AL25" s="285" t="s">
        <v>627</v>
      </c>
      <c r="AM25" s="285" t="s">
        <v>627</v>
      </c>
      <c r="AN25" s="285" t="s">
        <v>627</v>
      </c>
      <c r="AO25" s="285" t="s">
        <v>627</v>
      </c>
      <c r="AP25" s="280">
        <v>0</v>
      </c>
      <c r="AQ25" s="280">
        <v>0</v>
      </c>
      <c r="AR25" s="280">
        <f>'施設資源化量内訳'!D25</f>
        <v>67</v>
      </c>
      <c r="AS25" s="280">
        <f>'施設資源化量内訳'!E25</f>
        <v>9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4</v>
      </c>
      <c r="AW25" s="280">
        <f>'施設資源化量内訳'!I25</f>
        <v>0</v>
      </c>
      <c r="AX25" s="280">
        <f>'施設資源化量内訳'!J25</f>
        <v>11</v>
      </c>
      <c r="AY25" s="280">
        <f>'施設資源化量内訳'!K25</f>
        <v>2</v>
      </c>
      <c r="AZ25" s="280">
        <f>'施設資源化量内訳'!L25</f>
        <v>41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353</v>
      </c>
      <c r="BM25" s="280">
        <v>331</v>
      </c>
      <c r="BN25" s="280">
        <v>1</v>
      </c>
      <c r="BO25" s="280">
        <v>0</v>
      </c>
      <c r="BP25" s="280">
        <v>3</v>
      </c>
      <c r="BQ25" s="280">
        <v>0</v>
      </c>
      <c r="BR25" s="280">
        <v>0</v>
      </c>
      <c r="BS25" s="280">
        <v>0</v>
      </c>
      <c r="BT25" s="280">
        <v>0</v>
      </c>
      <c r="BU25" s="280">
        <v>18</v>
      </c>
      <c r="BV25" s="285" t="s">
        <v>627</v>
      </c>
      <c r="BW25" s="285" t="s">
        <v>627</v>
      </c>
      <c r="BX25" s="285" t="s">
        <v>627</v>
      </c>
      <c r="BY25" s="285" t="s">
        <v>627</v>
      </c>
      <c r="BZ25" s="285" t="s">
        <v>627</v>
      </c>
      <c r="CA25" s="285" t="s">
        <v>627</v>
      </c>
      <c r="CB25" s="285" t="s">
        <v>627</v>
      </c>
      <c r="CC25" s="285" t="s">
        <v>627</v>
      </c>
      <c r="CD25" s="284">
        <v>0</v>
      </c>
      <c r="CE25" s="280">
        <v>0</v>
      </c>
      <c r="CF25" s="280" t="s">
        <v>628</v>
      </c>
    </row>
    <row r="26" spans="1:84" ht="12" customHeight="1">
      <c r="A26" s="282" t="s">
        <v>179</v>
      </c>
      <c r="B26" s="283" t="s">
        <v>567</v>
      </c>
      <c r="C26" s="282" t="s">
        <v>606</v>
      </c>
      <c r="D26" s="280">
        <f t="shared" si="4"/>
        <v>365</v>
      </c>
      <c r="E26" s="280">
        <f t="shared" si="5"/>
        <v>258</v>
      </c>
      <c r="F26" s="280">
        <f t="shared" si="6"/>
        <v>1</v>
      </c>
      <c r="G26" s="280">
        <f t="shared" si="7"/>
        <v>0</v>
      </c>
      <c r="H26" s="280">
        <f t="shared" si="8"/>
        <v>4</v>
      </c>
      <c r="I26" s="280">
        <f t="shared" si="9"/>
        <v>0</v>
      </c>
      <c r="J26" s="280">
        <f t="shared" si="10"/>
        <v>9</v>
      </c>
      <c r="K26" s="280">
        <f t="shared" si="11"/>
        <v>1</v>
      </c>
      <c r="L26" s="280">
        <f t="shared" si="12"/>
        <v>79</v>
      </c>
      <c r="M26" s="280">
        <f t="shared" si="13"/>
        <v>13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627</v>
      </c>
      <c r="AI26" s="285" t="s">
        <v>627</v>
      </c>
      <c r="AJ26" s="285" t="s">
        <v>627</v>
      </c>
      <c r="AK26" s="285" t="s">
        <v>627</v>
      </c>
      <c r="AL26" s="285" t="s">
        <v>627</v>
      </c>
      <c r="AM26" s="285" t="s">
        <v>627</v>
      </c>
      <c r="AN26" s="285" t="s">
        <v>627</v>
      </c>
      <c r="AO26" s="285" t="s">
        <v>627</v>
      </c>
      <c r="AP26" s="280">
        <v>0</v>
      </c>
      <c r="AQ26" s="280">
        <v>0</v>
      </c>
      <c r="AR26" s="280">
        <f>'施設資源化量内訳'!D26</f>
        <v>99</v>
      </c>
      <c r="AS26" s="280">
        <f>'施設資源化量内訳'!E26</f>
        <v>6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4</v>
      </c>
      <c r="AW26" s="280">
        <f>'施設資源化量内訳'!I26</f>
        <v>0</v>
      </c>
      <c r="AX26" s="280">
        <f>'施設資源化量内訳'!J26</f>
        <v>9</v>
      </c>
      <c r="AY26" s="280">
        <f>'施設資源化量内訳'!K26</f>
        <v>1</v>
      </c>
      <c r="AZ26" s="280">
        <f>'施設資源化量内訳'!L26</f>
        <v>79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266</v>
      </c>
      <c r="BM26" s="280">
        <v>252</v>
      </c>
      <c r="BN26" s="280">
        <v>1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13</v>
      </c>
      <c r="BV26" s="285" t="s">
        <v>627</v>
      </c>
      <c r="BW26" s="285" t="s">
        <v>627</v>
      </c>
      <c r="BX26" s="285" t="s">
        <v>627</v>
      </c>
      <c r="BY26" s="285" t="s">
        <v>627</v>
      </c>
      <c r="BZ26" s="285" t="s">
        <v>627</v>
      </c>
      <c r="CA26" s="285" t="s">
        <v>627</v>
      </c>
      <c r="CB26" s="285" t="s">
        <v>627</v>
      </c>
      <c r="CC26" s="285" t="s">
        <v>627</v>
      </c>
      <c r="CD26" s="284">
        <v>0</v>
      </c>
      <c r="CE26" s="280">
        <v>0</v>
      </c>
      <c r="CF26" s="280" t="s">
        <v>628</v>
      </c>
    </row>
    <row r="27" spans="1:84" ht="12" customHeight="1">
      <c r="A27" s="282" t="s">
        <v>179</v>
      </c>
      <c r="B27" s="283" t="s">
        <v>568</v>
      </c>
      <c r="C27" s="282" t="s">
        <v>607</v>
      </c>
      <c r="D27" s="280">
        <f t="shared" si="4"/>
        <v>1874</v>
      </c>
      <c r="E27" s="280">
        <f t="shared" si="5"/>
        <v>1390</v>
      </c>
      <c r="F27" s="280">
        <f t="shared" si="6"/>
        <v>2</v>
      </c>
      <c r="G27" s="280">
        <f t="shared" si="7"/>
        <v>0</v>
      </c>
      <c r="H27" s="280">
        <f t="shared" si="8"/>
        <v>219</v>
      </c>
      <c r="I27" s="280">
        <f t="shared" si="9"/>
        <v>113</v>
      </c>
      <c r="J27" s="280">
        <f t="shared" si="10"/>
        <v>60</v>
      </c>
      <c r="K27" s="280">
        <f t="shared" si="11"/>
        <v>0</v>
      </c>
      <c r="L27" s="280">
        <f t="shared" si="12"/>
        <v>0</v>
      </c>
      <c r="M27" s="280">
        <f t="shared" si="13"/>
        <v>90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708</v>
      </c>
      <c r="Y27" s="280">
        <v>456</v>
      </c>
      <c r="Z27" s="280">
        <v>1</v>
      </c>
      <c r="AA27" s="280">
        <v>0</v>
      </c>
      <c r="AB27" s="280">
        <v>41</v>
      </c>
      <c r="AC27" s="280">
        <v>113</v>
      </c>
      <c r="AD27" s="280">
        <v>60</v>
      </c>
      <c r="AE27" s="280">
        <v>0</v>
      </c>
      <c r="AF27" s="280">
        <v>0</v>
      </c>
      <c r="AG27" s="280">
        <v>37</v>
      </c>
      <c r="AH27" s="285" t="s">
        <v>627</v>
      </c>
      <c r="AI27" s="285" t="s">
        <v>627</v>
      </c>
      <c r="AJ27" s="285" t="s">
        <v>627</v>
      </c>
      <c r="AK27" s="285" t="s">
        <v>627</v>
      </c>
      <c r="AL27" s="285" t="s">
        <v>627</v>
      </c>
      <c r="AM27" s="285" t="s">
        <v>627</v>
      </c>
      <c r="AN27" s="285" t="s">
        <v>627</v>
      </c>
      <c r="AO27" s="285" t="s">
        <v>627</v>
      </c>
      <c r="AP27" s="280">
        <v>0</v>
      </c>
      <c r="AQ27" s="280">
        <v>0</v>
      </c>
      <c r="AR27" s="280">
        <f>'施設資源化量内訳'!D27</f>
        <v>165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165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1001</v>
      </c>
      <c r="BM27" s="280">
        <v>934</v>
      </c>
      <c r="BN27" s="280">
        <v>1</v>
      </c>
      <c r="BO27" s="280">
        <v>0</v>
      </c>
      <c r="BP27" s="280">
        <v>13</v>
      </c>
      <c r="BQ27" s="280">
        <v>0</v>
      </c>
      <c r="BR27" s="280">
        <v>0</v>
      </c>
      <c r="BS27" s="280">
        <v>0</v>
      </c>
      <c r="BT27" s="280">
        <v>0</v>
      </c>
      <c r="BU27" s="280">
        <v>53</v>
      </c>
      <c r="BV27" s="285" t="s">
        <v>627</v>
      </c>
      <c r="BW27" s="285" t="s">
        <v>627</v>
      </c>
      <c r="BX27" s="285" t="s">
        <v>627</v>
      </c>
      <c r="BY27" s="285" t="s">
        <v>627</v>
      </c>
      <c r="BZ27" s="285" t="s">
        <v>627</v>
      </c>
      <c r="CA27" s="285" t="s">
        <v>627</v>
      </c>
      <c r="CB27" s="285" t="s">
        <v>627</v>
      </c>
      <c r="CC27" s="285" t="s">
        <v>627</v>
      </c>
      <c r="CD27" s="284">
        <v>0</v>
      </c>
      <c r="CE27" s="280">
        <v>0</v>
      </c>
      <c r="CF27" s="280" t="s">
        <v>628</v>
      </c>
    </row>
    <row r="28" spans="1:84" ht="12" customHeight="1">
      <c r="A28" s="282" t="s">
        <v>179</v>
      </c>
      <c r="B28" s="283" t="s">
        <v>569</v>
      </c>
      <c r="C28" s="282" t="s">
        <v>608</v>
      </c>
      <c r="D28" s="280">
        <f t="shared" si="4"/>
        <v>121</v>
      </c>
      <c r="E28" s="280">
        <f t="shared" si="5"/>
        <v>65</v>
      </c>
      <c r="F28" s="280">
        <f t="shared" si="6"/>
        <v>0</v>
      </c>
      <c r="G28" s="280">
        <f t="shared" si="7"/>
        <v>0</v>
      </c>
      <c r="H28" s="280">
        <f t="shared" si="8"/>
        <v>33</v>
      </c>
      <c r="I28" s="280">
        <f t="shared" si="9"/>
        <v>20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3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627</v>
      </c>
      <c r="AI28" s="285" t="s">
        <v>627</v>
      </c>
      <c r="AJ28" s="285" t="s">
        <v>627</v>
      </c>
      <c r="AK28" s="285" t="s">
        <v>627</v>
      </c>
      <c r="AL28" s="285" t="s">
        <v>627</v>
      </c>
      <c r="AM28" s="285" t="s">
        <v>627</v>
      </c>
      <c r="AN28" s="285" t="s">
        <v>627</v>
      </c>
      <c r="AO28" s="285" t="s">
        <v>627</v>
      </c>
      <c r="AP28" s="280">
        <v>0</v>
      </c>
      <c r="AQ28" s="280">
        <v>0</v>
      </c>
      <c r="AR28" s="280">
        <f>'施設資源化量内訳'!D28</f>
        <v>63</v>
      </c>
      <c r="AS28" s="280">
        <f>'施設資源化量内訳'!E28</f>
        <v>11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32</v>
      </c>
      <c r="AW28" s="280">
        <f>'施設資源化量内訳'!I28</f>
        <v>20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58</v>
      </c>
      <c r="BM28" s="280">
        <v>54</v>
      </c>
      <c r="BN28" s="280">
        <v>0</v>
      </c>
      <c r="BO28" s="280">
        <v>0</v>
      </c>
      <c r="BP28" s="280">
        <v>1</v>
      </c>
      <c r="BQ28" s="280">
        <v>0</v>
      </c>
      <c r="BR28" s="280">
        <v>0</v>
      </c>
      <c r="BS28" s="280">
        <v>0</v>
      </c>
      <c r="BT28" s="280">
        <v>0</v>
      </c>
      <c r="BU28" s="280">
        <v>3</v>
      </c>
      <c r="BV28" s="285" t="s">
        <v>627</v>
      </c>
      <c r="BW28" s="285" t="s">
        <v>627</v>
      </c>
      <c r="BX28" s="285" t="s">
        <v>627</v>
      </c>
      <c r="BY28" s="285" t="s">
        <v>627</v>
      </c>
      <c r="BZ28" s="285" t="s">
        <v>627</v>
      </c>
      <c r="CA28" s="285" t="s">
        <v>627</v>
      </c>
      <c r="CB28" s="285" t="s">
        <v>627</v>
      </c>
      <c r="CC28" s="285" t="s">
        <v>627</v>
      </c>
      <c r="CD28" s="284">
        <v>0</v>
      </c>
      <c r="CE28" s="280">
        <v>0</v>
      </c>
      <c r="CF28" s="280" t="s">
        <v>628</v>
      </c>
    </row>
    <row r="29" spans="1:84" ht="12" customHeight="1">
      <c r="A29" s="282" t="s">
        <v>179</v>
      </c>
      <c r="B29" s="283" t="s">
        <v>570</v>
      </c>
      <c r="C29" s="282" t="s">
        <v>609</v>
      </c>
      <c r="D29" s="280">
        <f t="shared" si="4"/>
        <v>53</v>
      </c>
      <c r="E29" s="280">
        <f t="shared" si="5"/>
        <v>11</v>
      </c>
      <c r="F29" s="280">
        <f t="shared" si="6"/>
        <v>0</v>
      </c>
      <c r="G29" s="280">
        <f t="shared" si="7"/>
        <v>0</v>
      </c>
      <c r="H29" s="280">
        <f t="shared" si="8"/>
        <v>23</v>
      </c>
      <c r="I29" s="280">
        <f t="shared" si="9"/>
        <v>19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53</v>
      </c>
      <c r="Y29" s="280">
        <v>11</v>
      </c>
      <c r="Z29" s="280">
        <v>0</v>
      </c>
      <c r="AA29" s="280">
        <v>0</v>
      </c>
      <c r="AB29" s="280">
        <v>23</v>
      </c>
      <c r="AC29" s="280">
        <v>19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627</v>
      </c>
      <c r="AI29" s="285" t="s">
        <v>627</v>
      </c>
      <c r="AJ29" s="285" t="s">
        <v>627</v>
      </c>
      <c r="AK29" s="285" t="s">
        <v>627</v>
      </c>
      <c r="AL29" s="285" t="s">
        <v>627</v>
      </c>
      <c r="AM29" s="285" t="s">
        <v>627</v>
      </c>
      <c r="AN29" s="285" t="s">
        <v>627</v>
      </c>
      <c r="AO29" s="285" t="s">
        <v>627</v>
      </c>
      <c r="AP29" s="280">
        <v>0</v>
      </c>
      <c r="AQ29" s="280">
        <v>0</v>
      </c>
      <c r="AR29" s="280">
        <f>'施設資源化量内訳'!D29</f>
        <v>0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0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627</v>
      </c>
      <c r="BW29" s="285" t="s">
        <v>627</v>
      </c>
      <c r="BX29" s="285" t="s">
        <v>627</v>
      </c>
      <c r="BY29" s="285" t="s">
        <v>627</v>
      </c>
      <c r="BZ29" s="285" t="s">
        <v>627</v>
      </c>
      <c r="CA29" s="285" t="s">
        <v>627</v>
      </c>
      <c r="CB29" s="285" t="s">
        <v>627</v>
      </c>
      <c r="CC29" s="285" t="s">
        <v>627</v>
      </c>
      <c r="CD29" s="284">
        <v>0</v>
      </c>
      <c r="CE29" s="280">
        <v>0</v>
      </c>
      <c r="CF29" s="280" t="s">
        <v>628</v>
      </c>
    </row>
    <row r="30" spans="1:84" ht="12" customHeight="1">
      <c r="A30" s="282" t="s">
        <v>179</v>
      </c>
      <c r="B30" s="283" t="s">
        <v>571</v>
      </c>
      <c r="C30" s="282" t="s">
        <v>610</v>
      </c>
      <c r="D30" s="280">
        <f t="shared" si="4"/>
        <v>162</v>
      </c>
      <c r="E30" s="280">
        <f t="shared" si="5"/>
        <v>44</v>
      </c>
      <c r="F30" s="280">
        <f t="shared" si="6"/>
        <v>0</v>
      </c>
      <c r="G30" s="280">
        <f t="shared" si="7"/>
        <v>0</v>
      </c>
      <c r="H30" s="280">
        <f t="shared" si="8"/>
        <v>82</v>
      </c>
      <c r="I30" s="280">
        <f t="shared" si="9"/>
        <v>26</v>
      </c>
      <c r="J30" s="280">
        <f t="shared" si="10"/>
        <v>8</v>
      </c>
      <c r="K30" s="280">
        <f t="shared" si="11"/>
        <v>1</v>
      </c>
      <c r="L30" s="280">
        <f t="shared" si="12"/>
        <v>1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627</v>
      </c>
      <c r="AI30" s="285" t="s">
        <v>627</v>
      </c>
      <c r="AJ30" s="285" t="s">
        <v>627</v>
      </c>
      <c r="AK30" s="285" t="s">
        <v>627</v>
      </c>
      <c r="AL30" s="285" t="s">
        <v>627</v>
      </c>
      <c r="AM30" s="285" t="s">
        <v>627</v>
      </c>
      <c r="AN30" s="285" t="s">
        <v>627</v>
      </c>
      <c r="AO30" s="285" t="s">
        <v>627</v>
      </c>
      <c r="AP30" s="280">
        <v>0</v>
      </c>
      <c r="AQ30" s="280">
        <v>0</v>
      </c>
      <c r="AR30" s="280">
        <f>'施設資源化量内訳'!D30</f>
        <v>162</v>
      </c>
      <c r="AS30" s="280">
        <f>'施設資源化量内訳'!E30</f>
        <v>44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82</v>
      </c>
      <c r="AW30" s="280">
        <f>'施設資源化量内訳'!I30</f>
        <v>26</v>
      </c>
      <c r="AX30" s="280">
        <f>'施設資源化量内訳'!J30</f>
        <v>8</v>
      </c>
      <c r="AY30" s="280">
        <f>'施設資源化量内訳'!K30</f>
        <v>1</v>
      </c>
      <c r="AZ30" s="280">
        <f>'施設資源化量内訳'!L30</f>
        <v>1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627</v>
      </c>
      <c r="BW30" s="285" t="s">
        <v>627</v>
      </c>
      <c r="BX30" s="285" t="s">
        <v>627</v>
      </c>
      <c r="BY30" s="285" t="s">
        <v>627</v>
      </c>
      <c r="BZ30" s="285" t="s">
        <v>627</v>
      </c>
      <c r="CA30" s="285" t="s">
        <v>627</v>
      </c>
      <c r="CB30" s="285" t="s">
        <v>627</v>
      </c>
      <c r="CC30" s="285" t="s">
        <v>627</v>
      </c>
      <c r="CD30" s="284">
        <v>0</v>
      </c>
      <c r="CE30" s="280">
        <v>0</v>
      </c>
      <c r="CF30" s="280" t="s">
        <v>628</v>
      </c>
    </row>
    <row r="31" spans="1:84" ht="12" customHeight="1">
      <c r="A31" s="282" t="s">
        <v>179</v>
      </c>
      <c r="B31" s="283" t="s">
        <v>572</v>
      </c>
      <c r="C31" s="282" t="s">
        <v>611</v>
      </c>
      <c r="D31" s="280">
        <f t="shared" si="4"/>
        <v>380</v>
      </c>
      <c r="E31" s="280">
        <f t="shared" si="5"/>
        <v>265</v>
      </c>
      <c r="F31" s="280">
        <f t="shared" si="6"/>
        <v>1</v>
      </c>
      <c r="G31" s="280">
        <f t="shared" si="7"/>
        <v>0</v>
      </c>
      <c r="H31" s="280">
        <f t="shared" si="8"/>
        <v>23</v>
      </c>
      <c r="I31" s="280">
        <f t="shared" si="9"/>
        <v>44</v>
      </c>
      <c r="J31" s="280">
        <f t="shared" si="10"/>
        <v>12</v>
      </c>
      <c r="K31" s="280">
        <f t="shared" si="11"/>
        <v>3</v>
      </c>
      <c r="L31" s="280">
        <f t="shared" si="12"/>
        <v>15</v>
      </c>
      <c r="M31" s="280">
        <f t="shared" si="13"/>
        <v>17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283</v>
      </c>
      <c r="Y31" s="280">
        <v>265</v>
      </c>
      <c r="Z31" s="280">
        <v>1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17</v>
      </c>
      <c r="AH31" s="285" t="s">
        <v>627</v>
      </c>
      <c r="AI31" s="285" t="s">
        <v>627</v>
      </c>
      <c r="AJ31" s="285" t="s">
        <v>627</v>
      </c>
      <c r="AK31" s="285" t="s">
        <v>627</v>
      </c>
      <c r="AL31" s="285" t="s">
        <v>627</v>
      </c>
      <c r="AM31" s="285" t="s">
        <v>627</v>
      </c>
      <c r="AN31" s="285" t="s">
        <v>627</v>
      </c>
      <c r="AO31" s="285" t="s">
        <v>627</v>
      </c>
      <c r="AP31" s="280">
        <v>0</v>
      </c>
      <c r="AQ31" s="280">
        <v>0</v>
      </c>
      <c r="AR31" s="280">
        <f>'施設資源化量内訳'!D31</f>
        <v>97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23</v>
      </c>
      <c r="AW31" s="280">
        <f>'施設資源化量内訳'!I31</f>
        <v>44</v>
      </c>
      <c r="AX31" s="280">
        <f>'施設資源化量内訳'!J31</f>
        <v>12</v>
      </c>
      <c r="AY31" s="280">
        <f>'施設資源化量内訳'!K31</f>
        <v>3</v>
      </c>
      <c r="AZ31" s="280">
        <f>'施設資源化量内訳'!L31</f>
        <v>15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627</v>
      </c>
      <c r="BW31" s="285" t="s">
        <v>627</v>
      </c>
      <c r="BX31" s="285" t="s">
        <v>627</v>
      </c>
      <c r="BY31" s="285" t="s">
        <v>627</v>
      </c>
      <c r="BZ31" s="285" t="s">
        <v>627</v>
      </c>
      <c r="CA31" s="285" t="s">
        <v>627</v>
      </c>
      <c r="CB31" s="285" t="s">
        <v>627</v>
      </c>
      <c r="CC31" s="285" t="s">
        <v>627</v>
      </c>
      <c r="CD31" s="284">
        <v>0</v>
      </c>
      <c r="CE31" s="280">
        <v>0</v>
      </c>
      <c r="CF31" s="280" t="s">
        <v>628</v>
      </c>
    </row>
    <row r="32" spans="1:84" ht="12" customHeight="1">
      <c r="A32" s="282" t="s">
        <v>179</v>
      </c>
      <c r="B32" s="283" t="s">
        <v>573</v>
      </c>
      <c r="C32" s="282" t="s">
        <v>612</v>
      </c>
      <c r="D32" s="280">
        <f t="shared" si="4"/>
        <v>1708</v>
      </c>
      <c r="E32" s="280">
        <f t="shared" si="5"/>
        <v>1276</v>
      </c>
      <c r="F32" s="280">
        <f t="shared" si="6"/>
        <v>0</v>
      </c>
      <c r="G32" s="280">
        <f t="shared" si="7"/>
        <v>0</v>
      </c>
      <c r="H32" s="280">
        <f t="shared" si="8"/>
        <v>57</v>
      </c>
      <c r="I32" s="280">
        <f t="shared" si="9"/>
        <v>172</v>
      </c>
      <c r="J32" s="280">
        <f t="shared" si="10"/>
        <v>59</v>
      </c>
      <c r="K32" s="280">
        <f t="shared" si="11"/>
        <v>3</v>
      </c>
      <c r="L32" s="280">
        <f t="shared" si="12"/>
        <v>0</v>
      </c>
      <c r="M32" s="280">
        <f t="shared" si="13"/>
        <v>141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627</v>
      </c>
      <c r="AI32" s="285" t="s">
        <v>627</v>
      </c>
      <c r="AJ32" s="285" t="s">
        <v>627</v>
      </c>
      <c r="AK32" s="285" t="s">
        <v>627</v>
      </c>
      <c r="AL32" s="285" t="s">
        <v>627</v>
      </c>
      <c r="AM32" s="285" t="s">
        <v>627</v>
      </c>
      <c r="AN32" s="285" t="s">
        <v>627</v>
      </c>
      <c r="AO32" s="285" t="s">
        <v>627</v>
      </c>
      <c r="AP32" s="280">
        <v>0</v>
      </c>
      <c r="AQ32" s="280">
        <v>0</v>
      </c>
      <c r="AR32" s="280">
        <f>'施設資源化量内訳'!D32</f>
        <v>291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57</v>
      </c>
      <c r="AW32" s="280">
        <f>'施設資源化量内訳'!I32</f>
        <v>172</v>
      </c>
      <c r="AX32" s="280">
        <f>'施設資源化量内訳'!J32</f>
        <v>59</v>
      </c>
      <c r="AY32" s="280">
        <f>'施設資源化量内訳'!K32</f>
        <v>3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1417</v>
      </c>
      <c r="BM32" s="280">
        <v>1276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141</v>
      </c>
      <c r="BV32" s="285" t="s">
        <v>627</v>
      </c>
      <c r="BW32" s="285" t="s">
        <v>627</v>
      </c>
      <c r="BX32" s="285" t="s">
        <v>627</v>
      </c>
      <c r="BY32" s="285" t="s">
        <v>627</v>
      </c>
      <c r="BZ32" s="285" t="s">
        <v>627</v>
      </c>
      <c r="CA32" s="285" t="s">
        <v>627</v>
      </c>
      <c r="CB32" s="285" t="s">
        <v>627</v>
      </c>
      <c r="CC32" s="285" t="s">
        <v>627</v>
      </c>
      <c r="CD32" s="284">
        <v>0</v>
      </c>
      <c r="CE32" s="280">
        <v>0</v>
      </c>
      <c r="CF32" s="280" t="s">
        <v>628</v>
      </c>
    </row>
    <row r="33" spans="1:84" ht="12" customHeight="1">
      <c r="A33" s="282" t="s">
        <v>179</v>
      </c>
      <c r="B33" s="283" t="s">
        <v>574</v>
      </c>
      <c r="C33" s="282" t="s">
        <v>613</v>
      </c>
      <c r="D33" s="280">
        <f t="shared" si="4"/>
        <v>1325</v>
      </c>
      <c r="E33" s="280">
        <f t="shared" si="5"/>
        <v>1091</v>
      </c>
      <c r="F33" s="280">
        <f t="shared" si="6"/>
        <v>6</v>
      </c>
      <c r="G33" s="280">
        <f t="shared" si="7"/>
        <v>142</v>
      </c>
      <c r="H33" s="280">
        <f t="shared" si="8"/>
        <v>10</v>
      </c>
      <c r="I33" s="280">
        <f t="shared" si="9"/>
        <v>0</v>
      </c>
      <c r="J33" s="280">
        <f t="shared" si="10"/>
        <v>39</v>
      </c>
      <c r="K33" s="280">
        <f t="shared" si="11"/>
        <v>1</v>
      </c>
      <c r="L33" s="280">
        <f t="shared" si="12"/>
        <v>0</v>
      </c>
      <c r="M33" s="280">
        <f t="shared" si="13"/>
        <v>36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274</v>
      </c>
      <c r="Y33" s="280">
        <v>195</v>
      </c>
      <c r="Z33" s="280">
        <v>3</v>
      </c>
      <c r="AA33" s="280">
        <v>36</v>
      </c>
      <c r="AB33" s="280">
        <v>0</v>
      </c>
      <c r="AC33" s="280">
        <v>0</v>
      </c>
      <c r="AD33" s="280">
        <v>39</v>
      </c>
      <c r="AE33" s="280">
        <v>1</v>
      </c>
      <c r="AF33" s="280">
        <v>0</v>
      </c>
      <c r="AG33" s="280">
        <v>0</v>
      </c>
      <c r="AH33" s="285" t="s">
        <v>627</v>
      </c>
      <c r="AI33" s="285" t="s">
        <v>627</v>
      </c>
      <c r="AJ33" s="285" t="s">
        <v>627</v>
      </c>
      <c r="AK33" s="285" t="s">
        <v>627</v>
      </c>
      <c r="AL33" s="285" t="s">
        <v>627</v>
      </c>
      <c r="AM33" s="285" t="s">
        <v>627</v>
      </c>
      <c r="AN33" s="285" t="s">
        <v>627</v>
      </c>
      <c r="AO33" s="285" t="s">
        <v>627</v>
      </c>
      <c r="AP33" s="280">
        <v>0</v>
      </c>
      <c r="AQ33" s="280">
        <v>0</v>
      </c>
      <c r="AR33" s="280">
        <f>'施設資源化量内訳'!D33</f>
        <v>0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0</v>
      </c>
      <c r="AW33" s="280">
        <f>'施設資源化量内訳'!I33</f>
        <v>0</v>
      </c>
      <c r="AX33" s="280">
        <f>'施設資源化量内訳'!J33</f>
        <v>0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1051</v>
      </c>
      <c r="BM33" s="280">
        <v>896</v>
      </c>
      <c r="BN33" s="280">
        <v>3</v>
      </c>
      <c r="BO33" s="280">
        <v>106</v>
      </c>
      <c r="BP33" s="280">
        <v>10</v>
      </c>
      <c r="BQ33" s="280">
        <v>0</v>
      </c>
      <c r="BR33" s="280">
        <v>0</v>
      </c>
      <c r="BS33" s="280">
        <v>0</v>
      </c>
      <c r="BT33" s="280">
        <v>0</v>
      </c>
      <c r="BU33" s="280">
        <v>36</v>
      </c>
      <c r="BV33" s="285" t="s">
        <v>627</v>
      </c>
      <c r="BW33" s="285" t="s">
        <v>627</v>
      </c>
      <c r="BX33" s="285" t="s">
        <v>627</v>
      </c>
      <c r="BY33" s="285" t="s">
        <v>627</v>
      </c>
      <c r="BZ33" s="285" t="s">
        <v>627</v>
      </c>
      <c r="CA33" s="285" t="s">
        <v>627</v>
      </c>
      <c r="CB33" s="285" t="s">
        <v>627</v>
      </c>
      <c r="CC33" s="285" t="s">
        <v>627</v>
      </c>
      <c r="CD33" s="284">
        <v>0</v>
      </c>
      <c r="CE33" s="280">
        <v>0</v>
      </c>
      <c r="CF33" s="280" t="s">
        <v>628</v>
      </c>
    </row>
    <row r="34" spans="1:84" ht="12" customHeight="1">
      <c r="A34" s="282" t="s">
        <v>179</v>
      </c>
      <c r="B34" s="283" t="s">
        <v>575</v>
      </c>
      <c r="C34" s="282" t="s">
        <v>614</v>
      </c>
      <c r="D34" s="280">
        <f t="shared" si="4"/>
        <v>4431</v>
      </c>
      <c r="E34" s="280">
        <f t="shared" si="5"/>
        <v>2337</v>
      </c>
      <c r="F34" s="280">
        <f t="shared" si="6"/>
        <v>8</v>
      </c>
      <c r="G34" s="280">
        <f t="shared" si="7"/>
        <v>0</v>
      </c>
      <c r="H34" s="280">
        <f t="shared" si="8"/>
        <v>225</v>
      </c>
      <c r="I34" s="280">
        <f t="shared" si="9"/>
        <v>127</v>
      </c>
      <c r="J34" s="280">
        <f t="shared" si="10"/>
        <v>53</v>
      </c>
      <c r="K34" s="280">
        <f t="shared" si="11"/>
        <v>0</v>
      </c>
      <c r="L34" s="280">
        <f t="shared" si="12"/>
        <v>0</v>
      </c>
      <c r="M34" s="280">
        <f t="shared" si="13"/>
        <v>168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1513</v>
      </c>
      <c r="X34" s="280">
        <f t="shared" si="24"/>
        <v>2197</v>
      </c>
      <c r="Y34" s="280">
        <v>1730</v>
      </c>
      <c r="Z34" s="280">
        <v>4</v>
      </c>
      <c r="AA34" s="280">
        <v>0</v>
      </c>
      <c r="AB34" s="280">
        <v>146</v>
      </c>
      <c r="AC34" s="280">
        <v>127</v>
      </c>
      <c r="AD34" s="280">
        <v>53</v>
      </c>
      <c r="AE34" s="280">
        <v>0</v>
      </c>
      <c r="AF34" s="280">
        <v>0</v>
      </c>
      <c r="AG34" s="280">
        <v>137</v>
      </c>
      <c r="AH34" s="285" t="s">
        <v>627</v>
      </c>
      <c r="AI34" s="285" t="s">
        <v>627</v>
      </c>
      <c r="AJ34" s="285" t="s">
        <v>627</v>
      </c>
      <c r="AK34" s="285" t="s">
        <v>627</v>
      </c>
      <c r="AL34" s="285" t="s">
        <v>627</v>
      </c>
      <c r="AM34" s="285" t="s">
        <v>627</v>
      </c>
      <c r="AN34" s="285" t="s">
        <v>627</v>
      </c>
      <c r="AO34" s="285" t="s">
        <v>627</v>
      </c>
      <c r="AP34" s="280">
        <v>0</v>
      </c>
      <c r="AQ34" s="280">
        <v>0</v>
      </c>
      <c r="AR34" s="280">
        <f>'施設資源化量内訳'!D34</f>
        <v>1586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73</v>
      </c>
      <c r="AW34" s="280">
        <f>'施設資源化量内訳'!I34</f>
        <v>0</v>
      </c>
      <c r="AX34" s="280">
        <f>'施設資源化量内訳'!J34</f>
        <v>0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1513</v>
      </c>
      <c r="BL34" s="280">
        <f t="shared" si="25"/>
        <v>648</v>
      </c>
      <c r="BM34" s="280">
        <v>607</v>
      </c>
      <c r="BN34" s="280">
        <v>4</v>
      </c>
      <c r="BO34" s="280">
        <v>0</v>
      </c>
      <c r="BP34" s="280">
        <v>6</v>
      </c>
      <c r="BQ34" s="280">
        <v>0</v>
      </c>
      <c r="BR34" s="280">
        <v>0</v>
      </c>
      <c r="BS34" s="280">
        <v>0</v>
      </c>
      <c r="BT34" s="280">
        <v>0</v>
      </c>
      <c r="BU34" s="280">
        <v>31</v>
      </c>
      <c r="BV34" s="285" t="s">
        <v>627</v>
      </c>
      <c r="BW34" s="285" t="s">
        <v>627</v>
      </c>
      <c r="BX34" s="285" t="s">
        <v>627</v>
      </c>
      <c r="BY34" s="285" t="s">
        <v>627</v>
      </c>
      <c r="BZ34" s="285" t="s">
        <v>627</v>
      </c>
      <c r="CA34" s="285" t="s">
        <v>627</v>
      </c>
      <c r="CB34" s="285" t="s">
        <v>627</v>
      </c>
      <c r="CC34" s="285" t="s">
        <v>627</v>
      </c>
      <c r="CD34" s="284">
        <v>0</v>
      </c>
      <c r="CE34" s="280">
        <v>0</v>
      </c>
      <c r="CF34" s="280" t="s">
        <v>628</v>
      </c>
    </row>
    <row r="35" spans="1:84" ht="12" customHeight="1">
      <c r="A35" s="282" t="s">
        <v>179</v>
      </c>
      <c r="B35" s="283" t="s">
        <v>576</v>
      </c>
      <c r="C35" s="282" t="s">
        <v>615</v>
      </c>
      <c r="D35" s="280">
        <f t="shared" si="4"/>
        <v>1436</v>
      </c>
      <c r="E35" s="280">
        <f t="shared" si="5"/>
        <v>1154</v>
      </c>
      <c r="F35" s="280">
        <f t="shared" si="6"/>
        <v>4</v>
      </c>
      <c r="G35" s="280">
        <f t="shared" si="7"/>
        <v>0</v>
      </c>
      <c r="H35" s="280">
        <f t="shared" si="8"/>
        <v>40</v>
      </c>
      <c r="I35" s="280">
        <f t="shared" si="9"/>
        <v>147</v>
      </c>
      <c r="J35" s="280">
        <f t="shared" si="10"/>
        <v>37</v>
      </c>
      <c r="K35" s="280">
        <f t="shared" si="11"/>
        <v>0</v>
      </c>
      <c r="L35" s="280">
        <f t="shared" si="12"/>
        <v>0</v>
      </c>
      <c r="M35" s="280">
        <f t="shared" si="13"/>
        <v>54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224</v>
      </c>
      <c r="Y35" s="280">
        <v>0</v>
      </c>
      <c r="Z35" s="280">
        <v>0</v>
      </c>
      <c r="AA35" s="280">
        <v>0</v>
      </c>
      <c r="AB35" s="280">
        <v>40</v>
      </c>
      <c r="AC35" s="280">
        <v>147</v>
      </c>
      <c r="AD35" s="280">
        <v>37</v>
      </c>
      <c r="AE35" s="280">
        <v>0</v>
      </c>
      <c r="AF35" s="280">
        <v>0</v>
      </c>
      <c r="AG35" s="280">
        <v>0</v>
      </c>
      <c r="AH35" s="285" t="s">
        <v>627</v>
      </c>
      <c r="AI35" s="285" t="s">
        <v>627</v>
      </c>
      <c r="AJ35" s="285" t="s">
        <v>627</v>
      </c>
      <c r="AK35" s="285" t="s">
        <v>627</v>
      </c>
      <c r="AL35" s="285" t="s">
        <v>627</v>
      </c>
      <c r="AM35" s="285" t="s">
        <v>627</v>
      </c>
      <c r="AN35" s="285" t="s">
        <v>627</v>
      </c>
      <c r="AO35" s="285" t="s">
        <v>627</v>
      </c>
      <c r="AP35" s="280">
        <v>0</v>
      </c>
      <c r="AQ35" s="280">
        <v>0</v>
      </c>
      <c r="AR35" s="280">
        <f>'施設資源化量内訳'!D35</f>
        <v>0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0</v>
      </c>
      <c r="AW35" s="280">
        <f>'施設資源化量内訳'!I35</f>
        <v>0</v>
      </c>
      <c r="AX35" s="280">
        <f>'施設資源化量内訳'!J35</f>
        <v>0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1212</v>
      </c>
      <c r="BM35" s="280">
        <v>1154</v>
      </c>
      <c r="BN35" s="280">
        <v>4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54</v>
      </c>
      <c r="BV35" s="285" t="s">
        <v>627</v>
      </c>
      <c r="BW35" s="285" t="s">
        <v>627</v>
      </c>
      <c r="BX35" s="285" t="s">
        <v>627</v>
      </c>
      <c r="BY35" s="285" t="s">
        <v>627</v>
      </c>
      <c r="BZ35" s="285" t="s">
        <v>627</v>
      </c>
      <c r="CA35" s="285" t="s">
        <v>627</v>
      </c>
      <c r="CB35" s="285" t="s">
        <v>627</v>
      </c>
      <c r="CC35" s="285" t="s">
        <v>627</v>
      </c>
      <c r="CD35" s="284">
        <v>0</v>
      </c>
      <c r="CE35" s="280">
        <v>0</v>
      </c>
      <c r="CF35" s="280" t="s">
        <v>628</v>
      </c>
    </row>
    <row r="36" spans="1:84" ht="12" customHeight="1">
      <c r="A36" s="282" t="s">
        <v>179</v>
      </c>
      <c r="B36" s="283" t="s">
        <v>577</v>
      </c>
      <c r="C36" s="282" t="s">
        <v>616</v>
      </c>
      <c r="D36" s="280">
        <f t="shared" si="4"/>
        <v>791</v>
      </c>
      <c r="E36" s="280">
        <f t="shared" si="5"/>
        <v>550</v>
      </c>
      <c r="F36" s="280">
        <f t="shared" si="6"/>
        <v>0</v>
      </c>
      <c r="G36" s="280">
        <f t="shared" si="7"/>
        <v>0</v>
      </c>
      <c r="H36" s="280">
        <f t="shared" si="8"/>
        <v>126</v>
      </c>
      <c r="I36" s="280">
        <f t="shared" si="9"/>
        <v>101</v>
      </c>
      <c r="J36" s="280">
        <f t="shared" si="10"/>
        <v>14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339</v>
      </c>
      <c r="Y36" s="280">
        <v>339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627</v>
      </c>
      <c r="AI36" s="285" t="s">
        <v>627</v>
      </c>
      <c r="AJ36" s="285" t="s">
        <v>627</v>
      </c>
      <c r="AK36" s="285" t="s">
        <v>627</v>
      </c>
      <c r="AL36" s="285" t="s">
        <v>627</v>
      </c>
      <c r="AM36" s="285" t="s">
        <v>627</v>
      </c>
      <c r="AN36" s="285" t="s">
        <v>627</v>
      </c>
      <c r="AO36" s="285" t="s">
        <v>627</v>
      </c>
      <c r="AP36" s="280">
        <v>0</v>
      </c>
      <c r="AQ36" s="280">
        <v>0</v>
      </c>
      <c r="AR36" s="280">
        <f>'施設資源化量内訳'!D36</f>
        <v>452</v>
      </c>
      <c r="AS36" s="280">
        <f>'施設資源化量内訳'!E36</f>
        <v>211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126</v>
      </c>
      <c r="AW36" s="280">
        <f>'施設資源化量内訳'!I36</f>
        <v>101</v>
      </c>
      <c r="AX36" s="280">
        <f>'施設資源化量内訳'!J36</f>
        <v>14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627</v>
      </c>
      <c r="BW36" s="285" t="s">
        <v>627</v>
      </c>
      <c r="BX36" s="285" t="s">
        <v>627</v>
      </c>
      <c r="BY36" s="285" t="s">
        <v>627</v>
      </c>
      <c r="BZ36" s="285" t="s">
        <v>627</v>
      </c>
      <c r="CA36" s="285" t="s">
        <v>627</v>
      </c>
      <c r="CB36" s="285" t="s">
        <v>627</v>
      </c>
      <c r="CC36" s="285" t="s">
        <v>627</v>
      </c>
      <c r="CD36" s="284">
        <v>0</v>
      </c>
      <c r="CE36" s="280">
        <v>0</v>
      </c>
      <c r="CF36" s="280" t="s">
        <v>628</v>
      </c>
    </row>
    <row r="37" spans="1:84" ht="12" customHeight="1">
      <c r="A37" s="282" t="s">
        <v>179</v>
      </c>
      <c r="B37" s="283" t="s">
        <v>578</v>
      </c>
      <c r="C37" s="282" t="s">
        <v>617</v>
      </c>
      <c r="D37" s="280">
        <f t="shared" si="4"/>
        <v>1164</v>
      </c>
      <c r="E37" s="280">
        <f t="shared" si="5"/>
        <v>716</v>
      </c>
      <c r="F37" s="280">
        <f t="shared" si="6"/>
        <v>1</v>
      </c>
      <c r="G37" s="280">
        <f t="shared" si="7"/>
        <v>0</v>
      </c>
      <c r="H37" s="280">
        <f t="shared" si="8"/>
        <v>318</v>
      </c>
      <c r="I37" s="280">
        <f t="shared" si="9"/>
        <v>79</v>
      </c>
      <c r="J37" s="280">
        <f t="shared" si="10"/>
        <v>31</v>
      </c>
      <c r="K37" s="280">
        <f t="shared" si="11"/>
        <v>3</v>
      </c>
      <c r="L37" s="280">
        <f t="shared" si="12"/>
        <v>2</v>
      </c>
      <c r="M37" s="280">
        <f t="shared" si="13"/>
        <v>14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627</v>
      </c>
      <c r="AI37" s="285" t="s">
        <v>627</v>
      </c>
      <c r="AJ37" s="285" t="s">
        <v>627</v>
      </c>
      <c r="AK37" s="285" t="s">
        <v>627</v>
      </c>
      <c r="AL37" s="285" t="s">
        <v>627</v>
      </c>
      <c r="AM37" s="285" t="s">
        <v>627</v>
      </c>
      <c r="AN37" s="285" t="s">
        <v>627</v>
      </c>
      <c r="AO37" s="285" t="s">
        <v>627</v>
      </c>
      <c r="AP37" s="280">
        <v>0</v>
      </c>
      <c r="AQ37" s="280">
        <v>0</v>
      </c>
      <c r="AR37" s="280">
        <f>'施設資源化量内訳'!D37</f>
        <v>588</v>
      </c>
      <c r="AS37" s="280">
        <f>'施設資源化量内訳'!E37</f>
        <v>154</v>
      </c>
      <c r="AT37" s="280">
        <f>'施設資源化量内訳'!F37</f>
        <v>1</v>
      </c>
      <c r="AU37" s="280">
        <f>'施設資源化量内訳'!G37</f>
        <v>0</v>
      </c>
      <c r="AV37" s="280">
        <f>'施設資源化量内訳'!H37</f>
        <v>317</v>
      </c>
      <c r="AW37" s="280">
        <f>'施設資源化量内訳'!I37</f>
        <v>79</v>
      </c>
      <c r="AX37" s="280">
        <f>'施設資源化量内訳'!J37</f>
        <v>31</v>
      </c>
      <c r="AY37" s="280">
        <f>'施設資源化量内訳'!K37</f>
        <v>3</v>
      </c>
      <c r="AZ37" s="280">
        <f>'施設資源化量内訳'!L37</f>
        <v>2</v>
      </c>
      <c r="BA37" s="280">
        <f>'施設資源化量内訳'!M37</f>
        <v>1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576</v>
      </c>
      <c r="BM37" s="280">
        <v>562</v>
      </c>
      <c r="BN37" s="280">
        <v>0</v>
      </c>
      <c r="BO37" s="280">
        <v>0</v>
      </c>
      <c r="BP37" s="280">
        <v>1</v>
      </c>
      <c r="BQ37" s="280">
        <v>0</v>
      </c>
      <c r="BR37" s="280">
        <v>0</v>
      </c>
      <c r="BS37" s="280">
        <v>0</v>
      </c>
      <c r="BT37" s="280">
        <v>0</v>
      </c>
      <c r="BU37" s="280">
        <v>13</v>
      </c>
      <c r="BV37" s="285" t="s">
        <v>627</v>
      </c>
      <c r="BW37" s="285" t="s">
        <v>627</v>
      </c>
      <c r="BX37" s="285" t="s">
        <v>627</v>
      </c>
      <c r="BY37" s="285" t="s">
        <v>627</v>
      </c>
      <c r="BZ37" s="285" t="s">
        <v>627</v>
      </c>
      <c r="CA37" s="285" t="s">
        <v>627</v>
      </c>
      <c r="CB37" s="285" t="s">
        <v>627</v>
      </c>
      <c r="CC37" s="285" t="s">
        <v>627</v>
      </c>
      <c r="CD37" s="284">
        <v>0</v>
      </c>
      <c r="CE37" s="280">
        <v>0</v>
      </c>
      <c r="CF37" s="280" t="s">
        <v>628</v>
      </c>
    </row>
    <row r="38" spans="1:84" ht="12" customHeight="1">
      <c r="A38" s="282" t="s">
        <v>179</v>
      </c>
      <c r="B38" s="283" t="s">
        <v>579</v>
      </c>
      <c r="C38" s="282" t="s">
        <v>618</v>
      </c>
      <c r="D38" s="280">
        <f t="shared" si="4"/>
        <v>137</v>
      </c>
      <c r="E38" s="280">
        <f t="shared" si="5"/>
        <v>0</v>
      </c>
      <c r="F38" s="280">
        <f t="shared" si="6"/>
        <v>0</v>
      </c>
      <c r="G38" s="280">
        <f t="shared" si="7"/>
        <v>49</v>
      </c>
      <c r="H38" s="280">
        <f t="shared" si="8"/>
        <v>26</v>
      </c>
      <c r="I38" s="280">
        <f t="shared" si="9"/>
        <v>23</v>
      </c>
      <c r="J38" s="280">
        <f t="shared" si="10"/>
        <v>9</v>
      </c>
      <c r="K38" s="280">
        <f t="shared" si="11"/>
        <v>0</v>
      </c>
      <c r="L38" s="280">
        <f t="shared" si="12"/>
        <v>0</v>
      </c>
      <c r="M38" s="280">
        <f t="shared" si="13"/>
        <v>20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10</v>
      </c>
      <c r="X38" s="280">
        <f t="shared" si="24"/>
        <v>117</v>
      </c>
      <c r="Y38" s="280">
        <v>0</v>
      </c>
      <c r="Z38" s="280">
        <v>0</v>
      </c>
      <c r="AA38" s="280">
        <v>49</v>
      </c>
      <c r="AB38" s="280">
        <v>15</v>
      </c>
      <c r="AC38" s="280">
        <v>23</v>
      </c>
      <c r="AD38" s="280">
        <v>0</v>
      </c>
      <c r="AE38" s="280">
        <v>0</v>
      </c>
      <c r="AF38" s="280">
        <v>0</v>
      </c>
      <c r="AG38" s="280">
        <v>20</v>
      </c>
      <c r="AH38" s="285" t="s">
        <v>627</v>
      </c>
      <c r="AI38" s="285" t="s">
        <v>627</v>
      </c>
      <c r="AJ38" s="285" t="s">
        <v>627</v>
      </c>
      <c r="AK38" s="285" t="s">
        <v>627</v>
      </c>
      <c r="AL38" s="285" t="s">
        <v>627</v>
      </c>
      <c r="AM38" s="285" t="s">
        <v>627</v>
      </c>
      <c r="AN38" s="285" t="s">
        <v>627</v>
      </c>
      <c r="AO38" s="285" t="s">
        <v>627</v>
      </c>
      <c r="AP38" s="280">
        <v>0</v>
      </c>
      <c r="AQ38" s="280">
        <v>10</v>
      </c>
      <c r="AR38" s="280">
        <f>'施設資源化量内訳'!D38</f>
        <v>20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11</v>
      </c>
      <c r="AW38" s="280">
        <f>'施設資源化量内訳'!I38</f>
        <v>0</v>
      </c>
      <c r="AX38" s="280">
        <f>'施設資源化量内訳'!J38</f>
        <v>9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627</v>
      </c>
      <c r="BW38" s="285" t="s">
        <v>627</v>
      </c>
      <c r="BX38" s="285" t="s">
        <v>627</v>
      </c>
      <c r="BY38" s="285" t="s">
        <v>627</v>
      </c>
      <c r="BZ38" s="285" t="s">
        <v>627</v>
      </c>
      <c r="CA38" s="285" t="s">
        <v>627</v>
      </c>
      <c r="CB38" s="285" t="s">
        <v>627</v>
      </c>
      <c r="CC38" s="285" t="s">
        <v>627</v>
      </c>
      <c r="CD38" s="284">
        <v>0</v>
      </c>
      <c r="CE38" s="280">
        <v>0</v>
      </c>
      <c r="CF38" s="280" t="s">
        <v>628</v>
      </c>
    </row>
    <row r="39" spans="1:84" ht="12" customHeight="1">
      <c r="A39" s="282" t="s">
        <v>179</v>
      </c>
      <c r="B39" s="283" t="s">
        <v>580</v>
      </c>
      <c r="C39" s="282" t="s">
        <v>619</v>
      </c>
      <c r="D39" s="280">
        <f t="shared" si="4"/>
        <v>51</v>
      </c>
      <c r="E39" s="280">
        <f t="shared" si="5"/>
        <v>18</v>
      </c>
      <c r="F39" s="280">
        <f t="shared" si="6"/>
        <v>0</v>
      </c>
      <c r="G39" s="280">
        <f t="shared" si="7"/>
        <v>0</v>
      </c>
      <c r="H39" s="280">
        <f t="shared" si="8"/>
        <v>23</v>
      </c>
      <c r="I39" s="280">
        <f t="shared" si="9"/>
        <v>6</v>
      </c>
      <c r="J39" s="280">
        <f t="shared" si="10"/>
        <v>2</v>
      </c>
      <c r="K39" s="280">
        <f t="shared" si="11"/>
        <v>1</v>
      </c>
      <c r="L39" s="280">
        <f t="shared" si="12"/>
        <v>1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627</v>
      </c>
      <c r="AI39" s="285" t="s">
        <v>627</v>
      </c>
      <c r="AJ39" s="285" t="s">
        <v>627</v>
      </c>
      <c r="AK39" s="285" t="s">
        <v>627</v>
      </c>
      <c r="AL39" s="285" t="s">
        <v>627</v>
      </c>
      <c r="AM39" s="285" t="s">
        <v>627</v>
      </c>
      <c r="AN39" s="285" t="s">
        <v>627</v>
      </c>
      <c r="AO39" s="285" t="s">
        <v>627</v>
      </c>
      <c r="AP39" s="280">
        <v>0</v>
      </c>
      <c r="AQ39" s="280">
        <v>0</v>
      </c>
      <c r="AR39" s="280">
        <f>'施設資源化量内訳'!D39</f>
        <v>51</v>
      </c>
      <c r="AS39" s="280">
        <f>'施設資源化量内訳'!E39</f>
        <v>18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23</v>
      </c>
      <c r="AW39" s="280">
        <f>'施設資源化量内訳'!I39</f>
        <v>6</v>
      </c>
      <c r="AX39" s="280">
        <f>'施設資源化量内訳'!J39</f>
        <v>2</v>
      </c>
      <c r="AY39" s="280">
        <f>'施設資源化量内訳'!K39</f>
        <v>1</v>
      </c>
      <c r="AZ39" s="280">
        <f>'施設資源化量内訳'!L39</f>
        <v>1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627</v>
      </c>
      <c r="BW39" s="285" t="s">
        <v>627</v>
      </c>
      <c r="BX39" s="285" t="s">
        <v>627</v>
      </c>
      <c r="BY39" s="285" t="s">
        <v>627</v>
      </c>
      <c r="BZ39" s="285" t="s">
        <v>627</v>
      </c>
      <c r="CA39" s="285" t="s">
        <v>627</v>
      </c>
      <c r="CB39" s="285" t="s">
        <v>627</v>
      </c>
      <c r="CC39" s="285" t="s">
        <v>627</v>
      </c>
      <c r="CD39" s="284">
        <v>0</v>
      </c>
      <c r="CE39" s="280">
        <v>0</v>
      </c>
      <c r="CF39" s="280" t="s">
        <v>628</v>
      </c>
    </row>
    <row r="40" spans="1:84" ht="12" customHeight="1">
      <c r="A40" s="282" t="s">
        <v>179</v>
      </c>
      <c r="B40" s="283" t="s">
        <v>581</v>
      </c>
      <c r="C40" s="282" t="s">
        <v>620</v>
      </c>
      <c r="D40" s="280">
        <f t="shared" si="4"/>
        <v>85</v>
      </c>
      <c r="E40" s="280">
        <f t="shared" si="5"/>
        <v>20</v>
      </c>
      <c r="F40" s="280">
        <f t="shared" si="6"/>
        <v>0</v>
      </c>
      <c r="G40" s="280">
        <f t="shared" si="7"/>
        <v>0</v>
      </c>
      <c r="H40" s="280">
        <f t="shared" si="8"/>
        <v>49</v>
      </c>
      <c r="I40" s="280">
        <f t="shared" si="9"/>
        <v>11</v>
      </c>
      <c r="J40" s="280">
        <f t="shared" si="10"/>
        <v>4</v>
      </c>
      <c r="K40" s="280">
        <f t="shared" si="11"/>
        <v>0</v>
      </c>
      <c r="L40" s="280">
        <f t="shared" si="12"/>
        <v>1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627</v>
      </c>
      <c r="AI40" s="285" t="s">
        <v>627</v>
      </c>
      <c r="AJ40" s="285" t="s">
        <v>627</v>
      </c>
      <c r="AK40" s="285" t="s">
        <v>627</v>
      </c>
      <c r="AL40" s="285" t="s">
        <v>627</v>
      </c>
      <c r="AM40" s="285" t="s">
        <v>627</v>
      </c>
      <c r="AN40" s="285" t="s">
        <v>627</v>
      </c>
      <c r="AO40" s="285" t="s">
        <v>627</v>
      </c>
      <c r="AP40" s="280">
        <v>0</v>
      </c>
      <c r="AQ40" s="280">
        <v>0</v>
      </c>
      <c r="AR40" s="280">
        <f>'施設資源化量内訳'!D40</f>
        <v>85</v>
      </c>
      <c r="AS40" s="280">
        <f>'施設資源化量内訳'!E40</f>
        <v>20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49</v>
      </c>
      <c r="AW40" s="280">
        <f>'施設資源化量内訳'!I40</f>
        <v>11</v>
      </c>
      <c r="AX40" s="280">
        <f>'施設資源化量内訳'!J40</f>
        <v>4</v>
      </c>
      <c r="AY40" s="280">
        <f>'施設資源化量内訳'!K40</f>
        <v>0</v>
      </c>
      <c r="AZ40" s="280">
        <f>'施設資源化量内訳'!L40</f>
        <v>1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627</v>
      </c>
      <c r="BW40" s="285" t="s">
        <v>627</v>
      </c>
      <c r="BX40" s="285" t="s">
        <v>627</v>
      </c>
      <c r="BY40" s="285" t="s">
        <v>627</v>
      </c>
      <c r="BZ40" s="285" t="s">
        <v>627</v>
      </c>
      <c r="CA40" s="285" t="s">
        <v>627</v>
      </c>
      <c r="CB40" s="285" t="s">
        <v>627</v>
      </c>
      <c r="CC40" s="285" t="s">
        <v>627</v>
      </c>
      <c r="CD40" s="284">
        <v>0</v>
      </c>
      <c r="CE40" s="280">
        <v>0</v>
      </c>
      <c r="CF40" s="280" t="s">
        <v>628</v>
      </c>
    </row>
    <row r="41" spans="1:84" ht="12" customHeight="1">
      <c r="A41" s="282" t="s">
        <v>179</v>
      </c>
      <c r="B41" s="283" t="s">
        <v>582</v>
      </c>
      <c r="C41" s="282" t="s">
        <v>621</v>
      </c>
      <c r="D41" s="280">
        <f t="shared" si="4"/>
        <v>12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5</v>
      </c>
      <c r="I41" s="280">
        <f t="shared" si="9"/>
        <v>6</v>
      </c>
      <c r="J41" s="280">
        <f t="shared" si="10"/>
        <v>1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627</v>
      </c>
      <c r="AI41" s="285" t="s">
        <v>627</v>
      </c>
      <c r="AJ41" s="285" t="s">
        <v>627</v>
      </c>
      <c r="AK41" s="285" t="s">
        <v>627</v>
      </c>
      <c r="AL41" s="285" t="s">
        <v>627</v>
      </c>
      <c r="AM41" s="285" t="s">
        <v>627</v>
      </c>
      <c r="AN41" s="285" t="s">
        <v>627</v>
      </c>
      <c r="AO41" s="285" t="s">
        <v>627</v>
      </c>
      <c r="AP41" s="280">
        <v>0</v>
      </c>
      <c r="AQ41" s="280">
        <v>0</v>
      </c>
      <c r="AR41" s="280">
        <f>'施設資源化量内訳'!D41</f>
        <v>12</v>
      </c>
      <c r="AS41" s="280">
        <f>'施設資源化量内訳'!E41</f>
        <v>0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5</v>
      </c>
      <c r="AW41" s="280">
        <f>'施設資源化量内訳'!I41</f>
        <v>6</v>
      </c>
      <c r="AX41" s="280">
        <f>'施設資源化量内訳'!J41</f>
        <v>1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627</v>
      </c>
      <c r="BW41" s="285" t="s">
        <v>627</v>
      </c>
      <c r="BX41" s="285" t="s">
        <v>627</v>
      </c>
      <c r="BY41" s="285" t="s">
        <v>627</v>
      </c>
      <c r="BZ41" s="285" t="s">
        <v>627</v>
      </c>
      <c r="CA41" s="285" t="s">
        <v>627</v>
      </c>
      <c r="CB41" s="285" t="s">
        <v>627</v>
      </c>
      <c r="CC41" s="285" t="s">
        <v>627</v>
      </c>
      <c r="CD41" s="284">
        <v>0</v>
      </c>
      <c r="CE41" s="280">
        <v>0</v>
      </c>
      <c r="CF41" s="280"/>
    </row>
    <row r="42" spans="1:84" ht="12" customHeight="1">
      <c r="A42" s="282" t="s">
        <v>179</v>
      </c>
      <c r="B42" s="283" t="s">
        <v>583</v>
      </c>
      <c r="C42" s="282" t="s">
        <v>622</v>
      </c>
      <c r="D42" s="280">
        <f t="shared" si="4"/>
        <v>122</v>
      </c>
      <c r="E42" s="280">
        <f t="shared" si="5"/>
        <v>24</v>
      </c>
      <c r="F42" s="280">
        <f t="shared" si="6"/>
        <v>0</v>
      </c>
      <c r="G42" s="280">
        <f t="shared" si="7"/>
        <v>0</v>
      </c>
      <c r="H42" s="280">
        <f t="shared" si="8"/>
        <v>38</v>
      </c>
      <c r="I42" s="280">
        <f t="shared" si="9"/>
        <v>53</v>
      </c>
      <c r="J42" s="280">
        <f t="shared" si="10"/>
        <v>5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2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5" t="s">
        <v>627</v>
      </c>
      <c r="AI42" s="285" t="s">
        <v>627</v>
      </c>
      <c r="AJ42" s="285" t="s">
        <v>627</v>
      </c>
      <c r="AK42" s="285" t="s">
        <v>627</v>
      </c>
      <c r="AL42" s="285" t="s">
        <v>627</v>
      </c>
      <c r="AM42" s="285" t="s">
        <v>627</v>
      </c>
      <c r="AN42" s="285" t="s">
        <v>627</v>
      </c>
      <c r="AO42" s="285" t="s">
        <v>627</v>
      </c>
      <c r="AP42" s="280">
        <v>0</v>
      </c>
      <c r="AQ42" s="280">
        <v>0</v>
      </c>
      <c r="AR42" s="280">
        <f>'施設資源化量内訳'!D42</f>
        <v>122</v>
      </c>
      <c r="AS42" s="280">
        <f>'施設資源化量内訳'!E42</f>
        <v>24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38</v>
      </c>
      <c r="AW42" s="280">
        <f>'施設資源化量内訳'!I42</f>
        <v>53</v>
      </c>
      <c r="AX42" s="280">
        <f>'施設資源化量内訳'!J42</f>
        <v>5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2</v>
      </c>
      <c r="BL42" s="280">
        <f t="shared" si="25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5" t="s">
        <v>627</v>
      </c>
      <c r="BW42" s="285" t="s">
        <v>627</v>
      </c>
      <c r="BX42" s="285" t="s">
        <v>627</v>
      </c>
      <c r="BY42" s="285" t="s">
        <v>627</v>
      </c>
      <c r="BZ42" s="285" t="s">
        <v>627</v>
      </c>
      <c r="CA42" s="285" t="s">
        <v>627</v>
      </c>
      <c r="CB42" s="285" t="s">
        <v>627</v>
      </c>
      <c r="CC42" s="285" t="s">
        <v>627</v>
      </c>
      <c r="CD42" s="284">
        <v>0</v>
      </c>
      <c r="CE42" s="280">
        <v>0</v>
      </c>
      <c r="CF42" s="280"/>
    </row>
    <row r="43" spans="1:84" ht="12" customHeight="1">
      <c r="A43" s="282" t="s">
        <v>179</v>
      </c>
      <c r="B43" s="283" t="s">
        <v>584</v>
      </c>
      <c r="C43" s="282" t="s">
        <v>623</v>
      </c>
      <c r="D43" s="280">
        <f t="shared" si="4"/>
        <v>122</v>
      </c>
      <c r="E43" s="280">
        <f t="shared" si="5"/>
        <v>50</v>
      </c>
      <c r="F43" s="280">
        <f t="shared" si="6"/>
        <v>0</v>
      </c>
      <c r="G43" s="280">
        <f t="shared" si="7"/>
        <v>0</v>
      </c>
      <c r="H43" s="280">
        <f t="shared" si="8"/>
        <v>59</v>
      </c>
      <c r="I43" s="280">
        <f t="shared" si="9"/>
        <v>13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71</v>
      </c>
      <c r="Y43" s="280">
        <v>50</v>
      </c>
      <c r="Z43" s="280">
        <v>0</v>
      </c>
      <c r="AA43" s="280">
        <v>0</v>
      </c>
      <c r="AB43" s="280">
        <v>8</v>
      </c>
      <c r="AC43" s="280">
        <v>13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627</v>
      </c>
      <c r="AI43" s="285" t="s">
        <v>627</v>
      </c>
      <c r="AJ43" s="285" t="s">
        <v>627</v>
      </c>
      <c r="AK43" s="285" t="s">
        <v>627</v>
      </c>
      <c r="AL43" s="285" t="s">
        <v>627</v>
      </c>
      <c r="AM43" s="285" t="s">
        <v>627</v>
      </c>
      <c r="AN43" s="285" t="s">
        <v>627</v>
      </c>
      <c r="AO43" s="285" t="s">
        <v>627</v>
      </c>
      <c r="AP43" s="280">
        <v>0</v>
      </c>
      <c r="AQ43" s="280">
        <v>0</v>
      </c>
      <c r="AR43" s="280">
        <f>'施設資源化量内訳'!D43</f>
        <v>51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51</v>
      </c>
      <c r="AW43" s="280">
        <f>'施設資源化量内訳'!I43</f>
        <v>0</v>
      </c>
      <c r="AX43" s="280">
        <f>'施設資源化量内訳'!J43</f>
        <v>0</v>
      </c>
      <c r="AY43" s="280">
        <f>'施設資源化量内訳'!K43</f>
        <v>0</v>
      </c>
      <c r="AZ43" s="280">
        <f>'施設資源化量内訳'!L43</f>
        <v>0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0</v>
      </c>
      <c r="BL43" s="280">
        <f t="shared" si="25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627</v>
      </c>
      <c r="BW43" s="285" t="s">
        <v>627</v>
      </c>
      <c r="BX43" s="285" t="s">
        <v>627</v>
      </c>
      <c r="BY43" s="285" t="s">
        <v>627</v>
      </c>
      <c r="BZ43" s="285" t="s">
        <v>627</v>
      </c>
      <c r="CA43" s="285" t="s">
        <v>627</v>
      </c>
      <c r="CB43" s="285" t="s">
        <v>627</v>
      </c>
      <c r="CC43" s="285" t="s">
        <v>627</v>
      </c>
      <c r="CD43" s="284">
        <v>0</v>
      </c>
      <c r="CE43" s="280">
        <v>0</v>
      </c>
      <c r="CF43" s="280"/>
    </row>
    <row r="44" spans="1:84" ht="12" customHeight="1">
      <c r="A44" s="282" t="s">
        <v>179</v>
      </c>
      <c r="B44" s="283" t="s">
        <v>585</v>
      </c>
      <c r="C44" s="282" t="s">
        <v>624</v>
      </c>
      <c r="D44" s="280">
        <f t="shared" si="4"/>
        <v>65</v>
      </c>
      <c r="E44" s="280">
        <f t="shared" si="5"/>
        <v>32</v>
      </c>
      <c r="F44" s="280">
        <f t="shared" si="6"/>
        <v>0</v>
      </c>
      <c r="G44" s="280">
        <f t="shared" si="7"/>
        <v>0</v>
      </c>
      <c r="H44" s="280">
        <f t="shared" si="8"/>
        <v>25</v>
      </c>
      <c r="I44" s="280">
        <f t="shared" si="9"/>
        <v>8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43</v>
      </c>
      <c r="Y44" s="280">
        <v>32</v>
      </c>
      <c r="Z44" s="280">
        <v>0</v>
      </c>
      <c r="AA44" s="280">
        <v>0</v>
      </c>
      <c r="AB44" s="280">
        <v>3</v>
      </c>
      <c r="AC44" s="280">
        <v>8</v>
      </c>
      <c r="AD44" s="280">
        <v>0</v>
      </c>
      <c r="AE44" s="280">
        <v>0</v>
      </c>
      <c r="AF44" s="280">
        <v>0</v>
      </c>
      <c r="AG44" s="280">
        <v>0</v>
      </c>
      <c r="AH44" s="285" t="s">
        <v>627</v>
      </c>
      <c r="AI44" s="285" t="s">
        <v>627</v>
      </c>
      <c r="AJ44" s="285" t="s">
        <v>627</v>
      </c>
      <c r="AK44" s="285" t="s">
        <v>627</v>
      </c>
      <c r="AL44" s="285" t="s">
        <v>627</v>
      </c>
      <c r="AM44" s="285" t="s">
        <v>627</v>
      </c>
      <c r="AN44" s="285" t="s">
        <v>627</v>
      </c>
      <c r="AO44" s="285" t="s">
        <v>627</v>
      </c>
      <c r="AP44" s="280">
        <v>0</v>
      </c>
      <c r="AQ44" s="280">
        <v>0</v>
      </c>
      <c r="AR44" s="280">
        <f>'施設資源化量内訳'!D44</f>
        <v>22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22</v>
      </c>
      <c r="AW44" s="280">
        <f>'施設資源化量内訳'!I44</f>
        <v>0</v>
      </c>
      <c r="AX44" s="280">
        <f>'施設資源化量内訳'!J44</f>
        <v>0</v>
      </c>
      <c r="AY44" s="280">
        <f>'施設資源化量内訳'!K44</f>
        <v>0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5" t="s">
        <v>627</v>
      </c>
      <c r="BW44" s="285" t="s">
        <v>627</v>
      </c>
      <c r="BX44" s="285" t="s">
        <v>627</v>
      </c>
      <c r="BY44" s="285" t="s">
        <v>627</v>
      </c>
      <c r="BZ44" s="285" t="s">
        <v>627</v>
      </c>
      <c r="CA44" s="285" t="s">
        <v>627</v>
      </c>
      <c r="CB44" s="285" t="s">
        <v>627</v>
      </c>
      <c r="CC44" s="285" t="s">
        <v>627</v>
      </c>
      <c r="CD44" s="284">
        <v>0</v>
      </c>
      <c r="CE44" s="280">
        <v>0</v>
      </c>
      <c r="CF44" s="280"/>
    </row>
    <row r="45" spans="1:84" ht="12" customHeight="1">
      <c r="A45" s="282" t="s">
        <v>179</v>
      </c>
      <c r="B45" s="283" t="s">
        <v>586</v>
      </c>
      <c r="C45" s="282" t="s">
        <v>625</v>
      </c>
      <c r="D45" s="280">
        <f t="shared" si="4"/>
        <v>89</v>
      </c>
      <c r="E45" s="280">
        <f t="shared" si="5"/>
        <v>56</v>
      </c>
      <c r="F45" s="280">
        <f t="shared" si="6"/>
        <v>0</v>
      </c>
      <c r="G45" s="280">
        <f t="shared" si="7"/>
        <v>0</v>
      </c>
      <c r="H45" s="280">
        <f t="shared" si="8"/>
        <v>15</v>
      </c>
      <c r="I45" s="280">
        <f t="shared" si="9"/>
        <v>16</v>
      </c>
      <c r="J45" s="280">
        <f t="shared" si="10"/>
        <v>2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56</v>
      </c>
      <c r="Y45" s="280">
        <v>56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627</v>
      </c>
      <c r="AI45" s="285" t="s">
        <v>627</v>
      </c>
      <c r="AJ45" s="285" t="s">
        <v>627</v>
      </c>
      <c r="AK45" s="285" t="s">
        <v>627</v>
      </c>
      <c r="AL45" s="285" t="s">
        <v>627</v>
      </c>
      <c r="AM45" s="285" t="s">
        <v>627</v>
      </c>
      <c r="AN45" s="285" t="s">
        <v>627</v>
      </c>
      <c r="AO45" s="285" t="s">
        <v>627</v>
      </c>
      <c r="AP45" s="280">
        <v>0</v>
      </c>
      <c r="AQ45" s="280">
        <v>0</v>
      </c>
      <c r="AR45" s="280">
        <f>'施設資源化量内訳'!D45</f>
        <v>33</v>
      </c>
      <c r="AS45" s="280">
        <f>'施設資源化量内訳'!E45</f>
        <v>0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15</v>
      </c>
      <c r="AW45" s="280">
        <f>'施設資源化量内訳'!I45</f>
        <v>16</v>
      </c>
      <c r="AX45" s="280">
        <f>'施設資源化量内訳'!J45</f>
        <v>2</v>
      </c>
      <c r="AY45" s="280">
        <f>'施設資源化量内訳'!K45</f>
        <v>0</v>
      </c>
      <c r="AZ45" s="280">
        <f>'施設資源化量内訳'!L45</f>
        <v>0</v>
      </c>
      <c r="BA45" s="280">
        <f>'施設資源化量内訳'!M45</f>
        <v>0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0</v>
      </c>
      <c r="BL45" s="280">
        <f t="shared" si="25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5" t="s">
        <v>627</v>
      </c>
      <c r="BW45" s="285" t="s">
        <v>627</v>
      </c>
      <c r="BX45" s="285" t="s">
        <v>627</v>
      </c>
      <c r="BY45" s="285" t="s">
        <v>627</v>
      </c>
      <c r="BZ45" s="285" t="s">
        <v>627</v>
      </c>
      <c r="CA45" s="285" t="s">
        <v>627</v>
      </c>
      <c r="CB45" s="285" t="s">
        <v>627</v>
      </c>
      <c r="CC45" s="285" t="s">
        <v>627</v>
      </c>
      <c r="CD45" s="284">
        <v>0</v>
      </c>
      <c r="CE45" s="280">
        <v>0</v>
      </c>
      <c r="CF45" s="280" t="s">
        <v>628</v>
      </c>
    </row>
    <row r="46" spans="1:84" ht="12" customHeight="1">
      <c r="A46" s="282" t="s">
        <v>179</v>
      </c>
      <c r="B46" s="283" t="s">
        <v>587</v>
      </c>
      <c r="C46" s="282" t="s">
        <v>626</v>
      </c>
      <c r="D46" s="280">
        <f t="shared" si="4"/>
        <v>143</v>
      </c>
      <c r="E46" s="280">
        <f t="shared" si="5"/>
        <v>94</v>
      </c>
      <c r="F46" s="280">
        <f t="shared" si="6"/>
        <v>0</v>
      </c>
      <c r="G46" s="280">
        <f t="shared" si="7"/>
        <v>0</v>
      </c>
      <c r="H46" s="280">
        <f t="shared" si="8"/>
        <v>25</v>
      </c>
      <c r="I46" s="280">
        <f t="shared" si="9"/>
        <v>21</v>
      </c>
      <c r="J46" s="280">
        <f t="shared" si="10"/>
        <v>3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56</v>
      </c>
      <c r="Y46" s="280">
        <v>56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627</v>
      </c>
      <c r="AI46" s="285" t="s">
        <v>627</v>
      </c>
      <c r="AJ46" s="285" t="s">
        <v>627</v>
      </c>
      <c r="AK46" s="285" t="s">
        <v>627</v>
      </c>
      <c r="AL46" s="285" t="s">
        <v>627</v>
      </c>
      <c r="AM46" s="285" t="s">
        <v>627</v>
      </c>
      <c r="AN46" s="285" t="s">
        <v>627</v>
      </c>
      <c r="AO46" s="285" t="s">
        <v>627</v>
      </c>
      <c r="AP46" s="280">
        <v>0</v>
      </c>
      <c r="AQ46" s="280">
        <v>0</v>
      </c>
      <c r="AR46" s="280">
        <f>'施設資源化量内訳'!D46</f>
        <v>87</v>
      </c>
      <c r="AS46" s="280">
        <f>'施設資源化量内訳'!E46</f>
        <v>38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25</v>
      </c>
      <c r="AW46" s="280">
        <f>'施設資源化量内訳'!I46</f>
        <v>21</v>
      </c>
      <c r="AX46" s="280">
        <f>'施設資源化量内訳'!J46</f>
        <v>3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5" t="s">
        <v>627</v>
      </c>
      <c r="BW46" s="285" t="s">
        <v>627</v>
      </c>
      <c r="BX46" s="285" t="s">
        <v>627</v>
      </c>
      <c r="BY46" s="285" t="s">
        <v>627</v>
      </c>
      <c r="BZ46" s="285" t="s">
        <v>627</v>
      </c>
      <c r="CA46" s="285" t="s">
        <v>627</v>
      </c>
      <c r="CB46" s="285" t="s">
        <v>627</v>
      </c>
      <c r="CC46" s="285" t="s">
        <v>627</v>
      </c>
      <c r="CD46" s="284">
        <v>0</v>
      </c>
      <c r="CE46" s="280">
        <v>0</v>
      </c>
      <c r="CF46" s="280" t="s">
        <v>628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AI7">SUM(D8:D46)</f>
        <v>29867</v>
      </c>
      <c r="E7" s="280">
        <f t="shared" si="0"/>
        <v>1576</v>
      </c>
      <c r="F7" s="280">
        <f t="shared" si="0"/>
        <v>29</v>
      </c>
      <c r="G7" s="280">
        <f t="shared" si="0"/>
        <v>0</v>
      </c>
      <c r="H7" s="280">
        <f t="shared" si="0"/>
        <v>9106</v>
      </c>
      <c r="I7" s="280">
        <f t="shared" si="0"/>
        <v>5791</v>
      </c>
      <c r="J7" s="280">
        <f t="shared" si="0"/>
        <v>1163</v>
      </c>
      <c r="K7" s="280">
        <f t="shared" si="0"/>
        <v>106</v>
      </c>
      <c r="L7" s="280">
        <f t="shared" si="0"/>
        <v>4342</v>
      </c>
      <c r="M7" s="280">
        <f t="shared" si="0"/>
        <v>235</v>
      </c>
      <c r="N7" s="280">
        <f t="shared" si="0"/>
        <v>77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2130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5312</v>
      </c>
      <c r="X7" s="280">
        <f t="shared" si="0"/>
        <v>2030</v>
      </c>
      <c r="Y7" s="280">
        <f t="shared" si="0"/>
        <v>11</v>
      </c>
      <c r="Z7" s="280">
        <f t="shared" si="0"/>
        <v>0</v>
      </c>
      <c r="AA7" s="280">
        <f t="shared" si="0"/>
        <v>0</v>
      </c>
      <c r="AB7" s="280">
        <f t="shared" si="0"/>
        <v>506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1513</v>
      </c>
      <c r="AR7" s="280">
        <f t="shared" si="1"/>
        <v>5916</v>
      </c>
      <c r="AS7" s="280">
        <f t="shared" si="1"/>
        <v>41</v>
      </c>
      <c r="AT7" s="280">
        <f t="shared" si="1"/>
        <v>0</v>
      </c>
      <c r="AU7" s="280">
        <f t="shared" si="1"/>
        <v>0</v>
      </c>
      <c r="AV7" s="280">
        <f t="shared" si="1"/>
        <v>5630</v>
      </c>
      <c r="AW7" s="280">
        <f t="shared" si="1"/>
        <v>98</v>
      </c>
      <c r="AX7" s="280">
        <f t="shared" si="1"/>
        <v>0</v>
      </c>
      <c r="AY7" s="280">
        <f t="shared" si="1"/>
        <v>0</v>
      </c>
      <c r="AZ7" s="280">
        <f t="shared" si="1"/>
        <v>53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94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SUM(CV8:CV46)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2130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SUM(EB8:EB46)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2130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19791</v>
      </c>
      <c r="EO7" s="280">
        <f t="shared" si="4"/>
        <v>1524</v>
      </c>
      <c r="EP7" s="280">
        <f t="shared" si="4"/>
        <v>29</v>
      </c>
      <c r="EQ7" s="280">
        <f t="shared" si="4"/>
        <v>0</v>
      </c>
      <c r="ER7" s="280">
        <f t="shared" si="4"/>
        <v>2970</v>
      </c>
      <c r="ES7" s="280">
        <f t="shared" si="4"/>
        <v>5693</v>
      </c>
      <c r="ET7" s="280">
        <f t="shared" si="4"/>
        <v>1163</v>
      </c>
      <c r="EU7" s="280">
        <f t="shared" si="4"/>
        <v>106</v>
      </c>
      <c r="EV7" s="280">
        <f t="shared" si="4"/>
        <v>4289</v>
      </c>
      <c r="EW7" s="280">
        <f t="shared" si="4"/>
        <v>235</v>
      </c>
      <c r="EX7" s="280">
        <f t="shared" si="4"/>
        <v>77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3705</v>
      </c>
    </row>
    <row r="8" spans="1:163" ht="12" customHeight="1">
      <c r="A8" s="282" t="s">
        <v>179</v>
      </c>
      <c r="B8" s="283" t="s">
        <v>549</v>
      </c>
      <c r="C8" s="282" t="s">
        <v>588</v>
      </c>
      <c r="D8" s="280">
        <f aca="true" t="shared" si="5" ref="D8:W8">SUM(X8,AR8,BL8,CF8,CZ8,DT8,EN8)</f>
        <v>9260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2431</v>
      </c>
      <c r="I8" s="280">
        <f t="shared" si="5"/>
        <v>2034</v>
      </c>
      <c r="J8" s="280">
        <f t="shared" si="5"/>
        <v>460</v>
      </c>
      <c r="K8" s="280">
        <f t="shared" si="5"/>
        <v>0</v>
      </c>
      <c r="L8" s="280">
        <f t="shared" si="5"/>
        <v>2892</v>
      </c>
      <c r="M8" s="280">
        <f t="shared" si="5"/>
        <v>0</v>
      </c>
      <c r="N8" s="280">
        <f t="shared" si="5"/>
        <v>77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1366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627</v>
      </c>
      <c r="AL8" s="285" t="s">
        <v>627</v>
      </c>
      <c r="AM8" s="280">
        <v>0</v>
      </c>
      <c r="AN8" s="286" t="s">
        <v>627</v>
      </c>
      <c r="AO8" s="280">
        <v>0</v>
      </c>
      <c r="AP8" s="285" t="s">
        <v>627</v>
      </c>
      <c r="AQ8" s="280">
        <v>0</v>
      </c>
      <c r="AR8" s="280">
        <f>SUM(AS8:BK8)</f>
        <v>1868</v>
      </c>
      <c r="AS8" s="280">
        <v>0</v>
      </c>
      <c r="AT8" s="280">
        <v>0</v>
      </c>
      <c r="AU8" s="280">
        <v>0</v>
      </c>
      <c r="AV8" s="280">
        <v>1819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627</v>
      </c>
      <c r="BE8" s="285" t="s">
        <v>627</v>
      </c>
      <c r="BF8" s="285" t="s">
        <v>627</v>
      </c>
      <c r="BG8" s="285" t="s">
        <v>627</v>
      </c>
      <c r="BH8" s="285" t="s">
        <v>627</v>
      </c>
      <c r="BI8" s="285" t="s">
        <v>627</v>
      </c>
      <c r="BJ8" s="285" t="s">
        <v>627</v>
      </c>
      <c r="BK8" s="280">
        <v>49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627</v>
      </c>
      <c r="BY8" s="285" t="s">
        <v>627</v>
      </c>
      <c r="BZ8" s="285" t="s">
        <v>627</v>
      </c>
      <c r="CA8" s="285" t="s">
        <v>627</v>
      </c>
      <c r="CB8" s="285" t="s">
        <v>627</v>
      </c>
      <c r="CC8" s="285" t="s">
        <v>627</v>
      </c>
      <c r="CD8" s="285" t="s">
        <v>627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627</v>
      </c>
      <c r="CS8" s="285" t="s">
        <v>627</v>
      </c>
      <c r="CT8" s="285" t="s">
        <v>627</v>
      </c>
      <c r="CU8" s="285" t="s">
        <v>627</v>
      </c>
      <c r="CV8" s="285" t="s">
        <v>627</v>
      </c>
      <c r="CW8" s="285" t="s">
        <v>627</v>
      </c>
      <c r="CX8" s="285" t="s">
        <v>627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627</v>
      </c>
      <c r="DM8" s="285" t="s">
        <v>627</v>
      </c>
      <c r="DN8" s="280">
        <v>0</v>
      </c>
      <c r="DO8" s="285" t="s">
        <v>627</v>
      </c>
      <c r="DP8" s="285" t="s">
        <v>627</v>
      </c>
      <c r="DQ8" s="285" t="s">
        <v>627</v>
      </c>
      <c r="DR8" s="285" t="s">
        <v>627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627</v>
      </c>
      <c r="EG8" s="280">
        <v>0</v>
      </c>
      <c r="EH8" s="280">
        <v>0</v>
      </c>
      <c r="EI8" s="285" t="s">
        <v>627</v>
      </c>
      <c r="EJ8" s="285" t="s">
        <v>627</v>
      </c>
      <c r="EK8" s="285" t="s">
        <v>627</v>
      </c>
      <c r="EL8" s="280">
        <v>0</v>
      </c>
      <c r="EM8" s="280">
        <v>0</v>
      </c>
      <c r="EN8" s="280">
        <f>SUM(EO8:FG8)</f>
        <v>7392</v>
      </c>
      <c r="EO8" s="280">
        <v>0</v>
      </c>
      <c r="EP8" s="280">
        <v>0</v>
      </c>
      <c r="EQ8" s="280">
        <v>0</v>
      </c>
      <c r="ER8" s="280">
        <v>612</v>
      </c>
      <c r="ES8" s="280">
        <v>2034</v>
      </c>
      <c r="ET8" s="280">
        <v>460</v>
      </c>
      <c r="EU8" s="280">
        <v>0</v>
      </c>
      <c r="EV8" s="280">
        <v>2892</v>
      </c>
      <c r="EW8" s="280">
        <v>0</v>
      </c>
      <c r="EX8" s="280">
        <v>77</v>
      </c>
      <c r="EY8" s="284">
        <v>0</v>
      </c>
      <c r="EZ8" s="285" t="s">
        <v>627</v>
      </c>
      <c r="FA8" s="285" t="s">
        <v>627</v>
      </c>
      <c r="FB8" s="286" t="s">
        <v>627</v>
      </c>
      <c r="FC8" s="280">
        <v>0</v>
      </c>
      <c r="FD8" s="280">
        <v>0</v>
      </c>
      <c r="FE8" s="280">
        <v>0</v>
      </c>
      <c r="FF8" s="280">
        <v>0</v>
      </c>
      <c r="FG8" s="280">
        <v>1317</v>
      </c>
    </row>
    <row r="9" spans="1:163" ht="12" customHeight="1">
      <c r="A9" s="282" t="s">
        <v>179</v>
      </c>
      <c r="B9" s="283" t="s">
        <v>550</v>
      </c>
      <c r="C9" s="282" t="s">
        <v>589</v>
      </c>
      <c r="D9" s="280">
        <f aca="true" t="shared" si="6" ref="D9:D46">SUM(X9,AR9,BL9,CF9,CZ9,DT9,EN9)</f>
        <v>938</v>
      </c>
      <c r="E9" s="280">
        <f aca="true" t="shared" si="7" ref="E9:E46">SUM(Y9,AS9,BM9,CG9,DA9,DU9,EO9)</f>
        <v>0</v>
      </c>
      <c r="F9" s="280">
        <f aca="true" t="shared" si="8" ref="F9:F46">SUM(Z9,AT9,BN9,CH9,DB9,DV9,EP9)</f>
        <v>0</v>
      </c>
      <c r="G9" s="280">
        <f aca="true" t="shared" si="9" ref="G9:G46">SUM(AA9,AU9,BO9,CI9,DC9,DW9,EQ9)</f>
        <v>0</v>
      </c>
      <c r="H9" s="280">
        <f aca="true" t="shared" si="10" ref="H9:H46">SUM(AB9,AV9,BP9,CJ9,DD9,DX9,ER9)</f>
        <v>464</v>
      </c>
      <c r="I9" s="280">
        <f aca="true" t="shared" si="11" ref="I9:I46">SUM(AC9,AW9,BQ9,CK9,DE9,DY9,ES9)</f>
        <v>474</v>
      </c>
      <c r="J9" s="280">
        <f aca="true" t="shared" si="12" ref="J9:J46">SUM(AD9,AX9,BR9,CL9,DF9,DZ9,ET9)</f>
        <v>0</v>
      </c>
      <c r="K9" s="280">
        <f aca="true" t="shared" si="13" ref="K9:K46">SUM(AE9,AY9,BS9,CM9,DG9,EA9,EU9)</f>
        <v>0</v>
      </c>
      <c r="L9" s="280">
        <f aca="true" t="shared" si="14" ref="L9:L46">SUM(AF9,AZ9,BT9,CN9,DH9,EB9,EV9)</f>
        <v>0</v>
      </c>
      <c r="M9" s="280">
        <f aca="true" t="shared" si="15" ref="M9:M46">SUM(AG9,BA9,BU9,CO9,DI9,EC9,EW9)</f>
        <v>0</v>
      </c>
      <c r="N9" s="280">
        <f aca="true" t="shared" si="16" ref="N9:N46">SUM(AH9,BB9,BV9,CP9,DJ9,ED9,EX9)</f>
        <v>0</v>
      </c>
      <c r="O9" s="280">
        <f aca="true" t="shared" si="17" ref="O9:O46">SUM(AI9,BC9,BW9,CQ9,DK9,EE9,EY9)</f>
        <v>0</v>
      </c>
      <c r="P9" s="280">
        <f aca="true" t="shared" si="18" ref="P9:P46">SUM(AJ9,BD9,BX9,CR9,DL9,EF9,EZ9)</f>
        <v>0</v>
      </c>
      <c r="Q9" s="280">
        <f aca="true" t="shared" si="19" ref="Q9:Q46">SUM(AK9,BE9,BY9,CS9,DM9,EG9,FA9)</f>
        <v>0</v>
      </c>
      <c r="R9" s="280">
        <f aca="true" t="shared" si="20" ref="R9:R46">SUM(AL9,BF9,BZ9,CT9,DN9,EH9,FB9)</f>
        <v>0</v>
      </c>
      <c r="S9" s="280">
        <f aca="true" t="shared" si="21" ref="S9:S46">SUM(AM9,BG9,CA9,CU9,DO9,EI9,FC9)</f>
        <v>0</v>
      </c>
      <c r="T9" s="280">
        <f aca="true" t="shared" si="22" ref="T9:T46">SUM(AN9,BH9,CB9,CV9,DP9,EJ9,FD9)</f>
        <v>0</v>
      </c>
      <c r="U9" s="280">
        <f aca="true" t="shared" si="23" ref="U9:U46">SUM(AO9,BI9,CC9,CW9,DQ9,EK9,FE9)</f>
        <v>0</v>
      </c>
      <c r="V9" s="280">
        <f aca="true" t="shared" si="24" ref="V9:V46">SUM(AP9,BJ9,CD9,CX9,DR9,EL9,FF9)</f>
        <v>0</v>
      </c>
      <c r="W9" s="280">
        <f aca="true" t="shared" si="25" ref="W9:W46">SUM(AQ9,BK9,CE9,CY9,DS9,EM9,FG9)</f>
        <v>0</v>
      </c>
      <c r="X9" s="280">
        <f aca="true" t="shared" si="26" ref="X9:X46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627</v>
      </c>
      <c r="AL9" s="285" t="s">
        <v>627</v>
      </c>
      <c r="AM9" s="280">
        <v>0</v>
      </c>
      <c r="AN9" s="286" t="s">
        <v>627</v>
      </c>
      <c r="AO9" s="280">
        <v>0</v>
      </c>
      <c r="AP9" s="285" t="s">
        <v>627</v>
      </c>
      <c r="AQ9" s="280">
        <v>0</v>
      </c>
      <c r="AR9" s="280">
        <f aca="true" t="shared" si="27" ref="AR9:AR46">SUM(AS9:BK9)</f>
        <v>276</v>
      </c>
      <c r="AS9" s="280">
        <v>0</v>
      </c>
      <c r="AT9" s="280">
        <v>0</v>
      </c>
      <c r="AU9" s="280">
        <v>0</v>
      </c>
      <c r="AV9" s="280">
        <v>276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627</v>
      </c>
      <c r="BE9" s="285" t="s">
        <v>627</v>
      </c>
      <c r="BF9" s="285" t="s">
        <v>627</v>
      </c>
      <c r="BG9" s="285" t="s">
        <v>627</v>
      </c>
      <c r="BH9" s="285" t="s">
        <v>627</v>
      </c>
      <c r="BI9" s="285" t="s">
        <v>627</v>
      </c>
      <c r="BJ9" s="285" t="s">
        <v>627</v>
      </c>
      <c r="BK9" s="280">
        <v>0</v>
      </c>
      <c r="BL9" s="280">
        <f aca="true" t="shared" si="28" ref="BL9:BL46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627</v>
      </c>
      <c r="BY9" s="285" t="s">
        <v>627</v>
      </c>
      <c r="BZ9" s="285" t="s">
        <v>627</v>
      </c>
      <c r="CA9" s="285" t="s">
        <v>627</v>
      </c>
      <c r="CB9" s="285" t="s">
        <v>627</v>
      </c>
      <c r="CC9" s="285" t="s">
        <v>627</v>
      </c>
      <c r="CD9" s="285" t="s">
        <v>627</v>
      </c>
      <c r="CE9" s="280">
        <v>0</v>
      </c>
      <c r="CF9" s="280">
        <f aca="true" t="shared" si="29" ref="CF9:CF46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627</v>
      </c>
      <c r="CS9" s="285" t="s">
        <v>627</v>
      </c>
      <c r="CT9" s="285" t="s">
        <v>627</v>
      </c>
      <c r="CU9" s="285" t="s">
        <v>627</v>
      </c>
      <c r="CV9" s="285" t="s">
        <v>627</v>
      </c>
      <c r="CW9" s="285" t="s">
        <v>627</v>
      </c>
      <c r="CX9" s="285" t="s">
        <v>627</v>
      </c>
      <c r="CY9" s="280">
        <v>0</v>
      </c>
      <c r="CZ9" s="280">
        <f aca="true" t="shared" si="30" ref="CZ9:CZ46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627</v>
      </c>
      <c r="DM9" s="285" t="s">
        <v>627</v>
      </c>
      <c r="DN9" s="280">
        <v>0</v>
      </c>
      <c r="DO9" s="285" t="s">
        <v>627</v>
      </c>
      <c r="DP9" s="285" t="s">
        <v>627</v>
      </c>
      <c r="DQ9" s="285" t="s">
        <v>627</v>
      </c>
      <c r="DR9" s="285" t="s">
        <v>627</v>
      </c>
      <c r="DS9" s="280">
        <v>0</v>
      </c>
      <c r="DT9" s="280">
        <f aca="true" t="shared" si="31" ref="DT9:DT46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627</v>
      </c>
      <c r="EG9" s="280">
        <v>0</v>
      </c>
      <c r="EH9" s="280">
        <v>0</v>
      </c>
      <c r="EI9" s="285" t="s">
        <v>627</v>
      </c>
      <c r="EJ9" s="285" t="s">
        <v>627</v>
      </c>
      <c r="EK9" s="285" t="s">
        <v>627</v>
      </c>
      <c r="EL9" s="280">
        <v>0</v>
      </c>
      <c r="EM9" s="280">
        <v>0</v>
      </c>
      <c r="EN9" s="280">
        <f aca="true" t="shared" si="32" ref="EN9:EN46">SUM(EO9:FG9)</f>
        <v>662</v>
      </c>
      <c r="EO9" s="280">
        <v>0</v>
      </c>
      <c r="EP9" s="280">
        <v>0</v>
      </c>
      <c r="EQ9" s="280">
        <v>0</v>
      </c>
      <c r="ER9" s="280">
        <v>188</v>
      </c>
      <c r="ES9" s="280">
        <v>474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627</v>
      </c>
      <c r="FA9" s="285" t="s">
        <v>627</v>
      </c>
      <c r="FB9" s="286" t="s">
        <v>627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179</v>
      </c>
      <c r="B10" s="283" t="s">
        <v>551</v>
      </c>
      <c r="C10" s="282" t="s">
        <v>590</v>
      </c>
      <c r="D10" s="280">
        <f t="shared" si="6"/>
        <v>1695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1106</v>
      </c>
      <c r="I10" s="280">
        <f t="shared" si="11"/>
        <v>589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208</v>
      </c>
      <c r="Y10" s="280">
        <v>0</v>
      </c>
      <c r="Z10" s="280">
        <v>0</v>
      </c>
      <c r="AA10" s="280">
        <v>0</v>
      </c>
      <c r="AB10" s="280">
        <v>208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627</v>
      </c>
      <c r="AL10" s="285" t="s">
        <v>627</v>
      </c>
      <c r="AM10" s="280">
        <v>0</v>
      </c>
      <c r="AN10" s="286" t="s">
        <v>627</v>
      </c>
      <c r="AO10" s="280">
        <v>0</v>
      </c>
      <c r="AP10" s="285" t="s">
        <v>627</v>
      </c>
      <c r="AQ10" s="280">
        <v>0</v>
      </c>
      <c r="AR10" s="280">
        <f t="shared" si="27"/>
        <v>610</v>
      </c>
      <c r="AS10" s="280">
        <v>0</v>
      </c>
      <c r="AT10" s="280">
        <v>0</v>
      </c>
      <c r="AU10" s="280">
        <v>0</v>
      </c>
      <c r="AV10" s="280">
        <v>610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627</v>
      </c>
      <c r="BE10" s="285" t="s">
        <v>627</v>
      </c>
      <c r="BF10" s="285" t="s">
        <v>627</v>
      </c>
      <c r="BG10" s="285" t="s">
        <v>627</v>
      </c>
      <c r="BH10" s="285" t="s">
        <v>627</v>
      </c>
      <c r="BI10" s="285" t="s">
        <v>627</v>
      </c>
      <c r="BJ10" s="285" t="s">
        <v>627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627</v>
      </c>
      <c r="BY10" s="285" t="s">
        <v>627</v>
      </c>
      <c r="BZ10" s="285" t="s">
        <v>627</v>
      </c>
      <c r="CA10" s="285" t="s">
        <v>627</v>
      </c>
      <c r="CB10" s="285" t="s">
        <v>627</v>
      </c>
      <c r="CC10" s="285" t="s">
        <v>627</v>
      </c>
      <c r="CD10" s="285" t="s">
        <v>627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627</v>
      </c>
      <c r="CS10" s="285" t="s">
        <v>627</v>
      </c>
      <c r="CT10" s="285" t="s">
        <v>627</v>
      </c>
      <c r="CU10" s="285" t="s">
        <v>627</v>
      </c>
      <c r="CV10" s="285" t="s">
        <v>627</v>
      </c>
      <c r="CW10" s="285" t="s">
        <v>627</v>
      </c>
      <c r="CX10" s="285" t="s">
        <v>627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627</v>
      </c>
      <c r="DM10" s="285" t="s">
        <v>627</v>
      </c>
      <c r="DN10" s="280">
        <v>0</v>
      </c>
      <c r="DO10" s="285" t="s">
        <v>627</v>
      </c>
      <c r="DP10" s="285" t="s">
        <v>627</v>
      </c>
      <c r="DQ10" s="285" t="s">
        <v>627</v>
      </c>
      <c r="DR10" s="285" t="s">
        <v>627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627</v>
      </c>
      <c r="EG10" s="280">
        <v>0</v>
      </c>
      <c r="EH10" s="280">
        <v>0</v>
      </c>
      <c r="EI10" s="285" t="s">
        <v>627</v>
      </c>
      <c r="EJ10" s="285" t="s">
        <v>627</v>
      </c>
      <c r="EK10" s="285" t="s">
        <v>627</v>
      </c>
      <c r="EL10" s="280">
        <v>0</v>
      </c>
      <c r="EM10" s="280">
        <v>0</v>
      </c>
      <c r="EN10" s="280">
        <f t="shared" si="32"/>
        <v>877</v>
      </c>
      <c r="EO10" s="280">
        <v>0</v>
      </c>
      <c r="EP10" s="280">
        <v>0</v>
      </c>
      <c r="EQ10" s="280">
        <v>0</v>
      </c>
      <c r="ER10" s="280">
        <v>288</v>
      </c>
      <c r="ES10" s="280">
        <v>589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627</v>
      </c>
      <c r="FA10" s="285" t="s">
        <v>627</v>
      </c>
      <c r="FB10" s="286" t="s">
        <v>627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179</v>
      </c>
      <c r="B11" s="283" t="s">
        <v>552</v>
      </c>
      <c r="C11" s="282" t="s">
        <v>591</v>
      </c>
      <c r="D11" s="280">
        <f t="shared" si="6"/>
        <v>1961</v>
      </c>
      <c r="E11" s="280">
        <f t="shared" si="7"/>
        <v>997</v>
      </c>
      <c r="F11" s="280">
        <f t="shared" si="8"/>
        <v>20</v>
      </c>
      <c r="G11" s="280">
        <f t="shared" si="9"/>
        <v>0</v>
      </c>
      <c r="H11" s="280">
        <f t="shared" si="10"/>
        <v>610</v>
      </c>
      <c r="I11" s="280">
        <f t="shared" si="11"/>
        <v>186</v>
      </c>
      <c r="J11" s="280">
        <f t="shared" si="12"/>
        <v>0</v>
      </c>
      <c r="K11" s="280">
        <f t="shared" si="13"/>
        <v>38</v>
      </c>
      <c r="L11" s="280">
        <f t="shared" si="14"/>
        <v>0</v>
      </c>
      <c r="M11" s="280">
        <f t="shared" si="15"/>
        <v>110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29</v>
      </c>
      <c r="Y11" s="280">
        <v>0</v>
      </c>
      <c r="Z11" s="280">
        <v>0</v>
      </c>
      <c r="AA11" s="280">
        <v>0</v>
      </c>
      <c r="AB11" s="280">
        <v>29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627</v>
      </c>
      <c r="AL11" s="285" t="s">
        <v>627</v>
      </c>
      <c r="AM11" s="280">
        <v>0</v>
      </c>
      <c r="AN11" s="286" t="s">
        <v>627</v>
      </c>
      <c r="AO11" s="280">
        <v>0</v>
      </c>
      <c r="AP11" s="285" t="s">
        <v>627</v>
      </c>
      <c r="AQ11" s="280">
        <v>0</v>
      </c>
      <c r="AR11" s="280">
        <f t="shared" si="27"/>
        <v>456</v>
      </c>
      <c r="AS11" s="280">
        <v>0</v>
      </c>
      <c r="AT11" s="280">
        <v>0</v>
      </c>
      <c r="AU11" s="280">
        <v>0</v>
      </c>
      <c r="AV11" s="280">
        <v>456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627</v>
      </c>
      <c r="BE11" s="285" t="s">
        <v>627</v>
      </c>
      <c r="BF11" s="285" t="s">
        <v>627</v>
      </c>
      <c r="BG11" s="285" t="s">
        <v>627</v>
      </c>
      <c r="BH11" s="285" t="s">
        <v>627</v>
      </c>
      <c r="BI11" s="285" t="s">
        <v>627</v>
      </c>
      <c r="BJ11" s="285" t="s">
        <v>627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627</v>
      </c>
      <c r="BY11" s="285" t="s">
        <v>627</v>
      </c>
      <c r="BZ11" s="285" t="s">
        <v>627</v>
      </c>
      <c r="CA11" s="285" t="s">
        <v>627</v>
      </c>
      <c r="CB11" s="285" t="s">
        <v>627</v>
      </c>
      <c r="CC11" s="285" t="s">
        <v>627</v>
      </c>
      <c r="CD11" s="285" t="s">
        <v>627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627</v>
      </c>
      <c r="CS11" s="285" t="s">
        <v>627</v>
      </c>
      <c r="CT11" s="285" t="s">
        <v>627</v>
      </c>
      <c r="CU11" s="285" t="s">
        <v>627</v>
      </c>
      <c r="CV11" s="285" t="s">
        <v>627</v>
      </c>
      <c r="CW11" s="285" t="s">
        <v>627</v>
      </c>
      <c r="CX11" s="285" t="s">
        <v>627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627</v>
      </c>
      <c r="DM11" s="285" t="s">
        <v>627</v>
      </c>
      <c r="DN11" s="280">
        <v>0</v>
      </c>
      <c r="DO11" s="285" t="s">
        <v>627</v>
      </c>
      <c r="DP11" s="285" t="s">
        <v>627</v>
      </c>
      <c r="DQ11" s="285" t="s">
        <v>627</v>
      </c>
      <c r="DR11" s="285" t="s">
        <v>627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627</v>
      </c>
      <c r="EG11" s="280">
        <v>0</v>
      </c>
      <c r="EH11" s="280">
        <v>0</v>
      </c>
      <c r="EI11" s="285" t="s">
        <v>627</v>
      </c>
      <c r="EJ11" s="285" t="s">
        <v>627</v>
      </c>
      <c r="EK11" s="285" t="s">
        <v>627</v>
      </c>
      <c r="EL11" s="280">
        <v>0</v>
      </c>
      <c r="EM11" s="280">
        <v>0</v>
      </c>
      <c r="EN11" s="280">
        <f t="shared" si="32"/>
        <v>1476</v>
      </c>
      <c r="EO11" s="280">
        <v>997</v>
      </c>
      <c r="EP11" s="280">
        <v>20</v>
      </c>
      <c r="EQ11" s="280">
        <v>0</v>
      </c>
      <c r="ER11" s="280">
        <v>125</v>
      </c>
      <c r="ES11" s="280">
        <v>186</v>
      </c>
      <c r="ET11" s="280">
        <v>0</v>
      </c>
      <c r="EU11" s="280">
        <v>38</v>
      </c>
      <c r="EV11" s="280">
        <v>0</v>
      </c>
      <c r="EW11" s="280">
        <v>110</v>
      </c>
      <c r="EX11" s="280">
        <v>0</v>
      </c>
      <c r="EY11" s="284">
        <v>0</v>
      </c>
      <c r="EZ11" s="285" t="s">
        <v>627</v>
      </c>
      <c r="FA11" s="285" t="s">
        <v>627</v>
      </c>
      <c r="FB11" s="286" t="s">
        <v>627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179</v>
      </c>
      <c r="B12" s="283" t="s">
        <v>553</v>
      </c>
      <c r="C12" s="282" t="s">
        <v>592</v>
      </c>
      <c r="D12" s="280">
        <f t="shared" si="6"/>
        <v>1308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682</v>
      </c>
      <c r="I12" s="280">
        <f t="shared" si="11"/>
        <v>474</v>
      </c>
      <c r="J12" s="280">
        <f t="shared" si="12"/>
        <v>134</v>
      </c>
      <c r="K12" s="280">
        <f t="shared" si="13"/>
        <v>0</v>
      </c>
      <c r="L12" s="280">
        <f t="shared" si="14"/>
        <v>2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16</v>
      </c>
      <c r="X12" s="280">
        <f t="shared" si="26"/>
        <v>11</v>
      </c>
      <c r="Y12" s="280">
        <v>0</v>
      </c>
      <c r="Z12" s="280">
        <v>0</v>
      </c>
      <c r="AA12" s="280">
        <v>0</v>
      </c>
      <c r="AB12" s="280">
        <v>11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627</v>
      </c>
      <c r="AL12" s="285" t="s">
        <v>627</v>
      </c>
      <c r="AM12" s="280">
        <v>0</v>
      </c>
      <c r="AN12" s="286" t="s">
        <v>627</v>
      </c>
      <c r="AO12" s="280">
        <v>0</v>
      </c>
      <c r="AP12" s="285" t="s">
        <v>627</v>
      </c>
      <c r="AQ12" s="280">
        <v>0</v>
      </c>
      <c r="AR12" s="280">
        <f t="shared" si="27"/>
        <v>318</v>
      </c>
      <c r="AS12" s="280">
        <v>0</v>
      </c>
      <c r="AT12" s="280">
        <v>0</v>
      </c>
      <c r="AU12" s="280">
        <v>0</v>
      </c>
      <c r="AV12" s="280">
        <v>318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627</v>
      </c>
      <c r="BE12" s="285" t="s">
        <v>627</v>
      </c>
      <c r="BF12" s="285" t="s">
        <v>627</v>
      </c>
      <c r="BG12" s="285" t="s">
        <v>627</v>
      </c>
      <c r="BH12" s="285" t="s">
        <v>627</v>
      </c>
      <c r="BI12" s="285" t="s">
        <v>627</v>
      </c>
      <c r="BJ12" s="285" t="s">
        <v>627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627</v>
      </c>
      <c r="BY12" s="285" t="s">
        <v>627</v>
      </c>
      <c r="BZ12" s="285" t="s">
        <v>627</v>
      </c>
      <c r="CA12" s="285" t="s">
        <v>627</v>
      </c>
      <c r="CB12" s="285" t="s">
        <v>627</v>
      </c>
      <c r="CC12" s="285" t="s">
        <v>627</v>
      </c>
      <c r="CD12" s="285" t="s">
        <v>627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627</v>
      </c>
      <c r="CS12" s="285" t="s">
        <v>627</v>
      </c>
      <c r="CT12" s="285" t="s">
        <v>627</v>
      </c>
      <c r="CU12" s="285" t="s">
        <v>627</v>
      </c>
      <c r="CV12" s="285" t="s">
        <v>627</v>
      </c>
      <c r="CW12" s="285" t="s">
        <v>627</v>
      </c>
      <c r="CX12" s="285" t="s">
        <v>627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627</v>
      </c>
      <c r="DM12" s="285" t="s">
        <v>627</v>
      </c>
      <c r="DN12" s="280">
        <v>0</v>
      </c>
      <c r="DO12" s="285" t="s">
        <v>627</v>
      </c>
      <c r="DP12" s="285" t="s">
        <v>627</v>
      </c>
      <c r="DQ12" s="285" t="s">
        <v>627</v>
      </c>
      <c r="DR12" s="285" t="s">
        <v>627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627</v>
      </c>
      <c r="EG12" s="280">
        <v>0</v>
      </c>
      <c r="EH12" s="280">
        <v>0</v>
      </c>
      <c r="EI12" s="285" t="s">
        <v>627</v>
      </c>
      <c r="EJ12" s="285" t="s">
        <v>627</v>
      </c>
      <c r="EK12" s="285" t="s">
        <v>627</v>
      </c>
      <c r="EL12" s="280">
        <v>0</v>
      </c>
      <c r="EM12" s="280">
        <v>0</v>
      </c>
      <c r="EN12" s="280">
        <f t="shared" si="32"/>
        <v>979</v>
      </c>
      <c r="EO12" s="280">
        <v>0</v>
      </c>
      <c r="EP12" s="280">
        <v>0</v>
      </c>
      <c r="EQ12" s="280">
        <v>0</v>
      </c>
      <c r="ER12" s="280">
        <v>353</v>
      </c>
      <c r="ES12" s="280">
        <v>474</v>
      </c>
      <c r="ET12" s="280">
        <v>134</v>
      </c>
      <c r="EU12" s="280">
        <v>0</v>
      </c>
      <c r="EV12" s="280">
        <v>2</v>
      </c>
      <c r="EW12" s="280">
        <v>0</v>
      </c>
      <c r="EX12" s="280">
        <v>0</v>
      </c>
      <c r="EY12" s="284">
        <v>0</v>
      </c>
      <c r="EZ12" s="285" t="s">
        <v>627</v>
      </c>
      <c r="FA12" s="285" t="s">
        <v>627</v>
      </c>
      <c r="FB12" s="286" t="s">
        <v>627</v>
      </c>
      <c r="FC12" s="280">
        <v>0</v>
      </c>
      <c r="FD12" s="280">
        <v>0</v>
      </c>
      <c r="FE12" s="280">
        <v>0</v>
      </c>
      <c r="FF12" s="280">
        <v>0</v>
      </c>
      <c r="FG12" s="280">
        <v>16</v>
      </c>
    </row>
    <row r="13" spans="1:163" ht="12" customHeight="1">
      <c r="A13" s="282" t="s">
        <v>179</v>
      </c>
      <c r="B13" s="283" t="s">
        <v>554</v>
      </c>
      <c r="C13" s="282" t="s">
        <v>593</v>
      </c>
      <c r="D13" s="280">
        <f t="shared" si="6"/>
        <v>859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526</v>
      </c>
      <c r="I13" s="280">
        <f t="shared" si="11"/>
        <v>232</v>
      </c>
      <c r="J13" s="280">
        <f t="shared" si="12"/>
        <v>101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208</v>
      </c>
      <c r="Y13" s="280">
        <v>0</v>
      </c>
      <c r="Z13" s="280">
        <v>0</v>
      </c>
      <c r="AA13" s="280">
        <v>0</v>
      </c>
      <c r="AB13" s="280">
        <v>208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627</v>
      </c>
      <c r="AL13" s="285" t="s">
        <v>627</v>
      </c>
      <c r="AM13" s="280">
        <v>0</v>
      </c>
      <c r="AN13" s="286" t="s">
        <v>627</v>
      </c>
      <c r="AO13" s="280">
        <v>0</v>
      </c>
      <c r="AP13" s="285" t="s">
        <v>627</v>
      </c>
      <c r="AQ13" s="280">
        <v>0</v>
      </c>
      <c r="AR13" s="280">
        <f t="shared" si="27"/>
        <v>226</v>
      </c>
      <c r="AS13" s="280">
        <v>0</v>
      </c>
      <c r="AT13" s="280">
        <v>0</v>
      </c>
      <c r="AU13" s="280">
        <v>0</v>
      </c>
      <c r="AV13" s="280">
        <v>226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627</v>
      </c>
      <c r="BE13" s="285" t="s">
        <v>627</v>
      </c>
      <c r="BF13" s="285" t="s">
        <v>627</v>
      </c>
      <c r="BG13" s="285" t="s">
        <v>627</v>
      </c>
      <c r="BH13" s="285" t="s">
        <v>627</v>
      </c>
      <c r="BI13" s="285" t="s">
        <v>627</v>
      </c>
      <c r="BJ13" s="285" t="s">
        <v>627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627</v>
      </c>
      <c r="BY13" s="285" t="s">
        <v>627</v>
      </c>
      <c r="BZ13" s="285" t="s">
        <v>627</v>
      </c>
      <c r="CA13" s="285" t="s">
        <v>627</v>
      </c>
      <c r="CB13" s="285" t="s">
        <v>627</v>
      </c>
      <c r="CC13" s="285" t="s">
        <v>627</v>
      </c>
      <c r="CD13" s="285" t="s">
        <v>627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627</v>
      </c>
      <c r="CS13" s="285" t="s">
        <v>627</v>
      </c>
      <c r="CT13" s="285" t="s">
        <v>627</v>
      </c>
      <c r="CU13" s="285" t="s">
        <v>627</v>
      </c>
      <c r="CV13" s="285" t="s">
        <v>627</v>
      </c>
      <c r="CW13" s="285" t="s">
        <v>627</v>
      </c>
      <c r="CX13" s="285" t="s">
        <v>627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627</v>
      </c>
      <c r="DM13" s="285" t="s">
        <v>627</v>
      </c>
      <c r="DN13" s="280">
        <v>0</v>
      </c>
      <c r="DO13" s="285" t="s">
        <v>627</v>
      </c>
      <c r="DP13" s="285" t="s">
        <v>627</v>
      </c>
      <c r="DQ13" s="285" t="s">
        <v>627</v>
      </c>
      <c r="DR13" s="285" t="s">
        <v>627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627</v>
      </c>
      <c r="EG13" s="280">
        <v>0</v>
      </c>
      <c r="EH13" s="280">
        <v>0</v>
      </c>
      <c r="EI13" s="285" t="s">
        <v>627</v>
      </c>
      <c r="EJ13" s="285" t="s">
        <v>627</v>
      </c>
      <c r="EK13" s="285" t="s">
        <v>627</v>
      </c>
      <c r="EL13" s="280">
        <v>0</v>
      </c>
      <c r="EM13" s="280">
        <v>0</v>
      </c>
      <c r="EN13" s="280">
        <f t="shared" si="32"/>
        <v>425</v>
      </c>
      <c r="EO13" s="280">
        <v>0</v>
      </c>
      <c r="EP13" s="280">
        <v>0</v>
      </c>
      <c r="EQ13" s="280">
        <v>0</v>
      </c>
      <c r="ER13" s="280">
        <v>92</v>
      </c>
      <c r="ES13" s="280">
        <v>232</v>
      </c>
      <c r="ET13" s="280">
        <v>101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627</v>
      </c>
      <c r="FA13" s="285" t="s">
        <v>627</v>
      </c>
      <c r="FB13" s="286" t="s">
        <v>627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179</v>
      </c>
      <c r="B14" s="283" t="s">
        <v>555</v>
      </c>
      <c r="C14" s="282" t="s">
        <v>594</v>
      </c>
      <c r="D14" s="280">
        <f t="shared" si="6"/>
        <v>458</v>
      </c>
      <c r="E14" s="280">
        <f t="shared" si="7"/>
        <v>27</v>
      </c>
      <c r="F14" s="280">
        <f t="shared" si="8"/>
        <v>8</v>
      </c>
      <c r="G14" s="280">
        <f t="shared" si="9"/>
        <v>0</v>
      </c>
      <c r="H14" s="280">
        <f t="shared" si="10"/>
        <v>243</v>
      </c>
      <c r="I14" s="280">
        <f t="shared" si="11"/>
        <v>80</v>
      </c>
      <c r="J14" s="280">
        <f t="shared" si="12"/>
        <v>49</v>
      </c>
      <c r="K14" s="280">
        <f t="shared" si="13"/>
        <v>51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627</v>
      </c>
      <c r="AL14" s="285" t="s">
        <v>627</v>
      </c>
      <c r="AM14" s="280">
        <v>0</v>
      </c>
      <c r="AN14" s="286" t="s">
        <v>627</v>
      </c>
      <c r="AO14" s="280">
        <v>0</v>
      </c>
      <c r="AP14" s="285" t="s">
        <v>627</v>
      </c>
      <c r="AQ14" s="280">
        <v>0</v>
      </c>
      <c r="AR14" s="280">
        <f t="shared" si="27"/>
        <v>243</v>
      </c>
      <c r="AS14" s="280">
        <v>0</v>
      </c>
      <c r="AT14" s="280">
        <v>0</v>
      </c>
      <c r="AU14" s="280">
        <v>0</v>
      </c>
      <c r="AV14" s="280">
        <v>243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627</v>
      </c>
      <c r="BE14" s="285" t="s">
        <v>627</v>
      </c>
      <c r="BF14" s="285" t="s">
        <v>627</v>
      </c>
      <c r="BG14" s="285" t="s">
        <v>627</v>
      </c>
      <c r="BH14" s="285" t="s">
        <v>627</v>
      </c>
      <c r="BI14" s="285" t="s">
        <v>627</v>
      </c>
      <c r="BJ14" s="285" t="s">
        <v>627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627</v>
      </c>
      <c r="BY14" s="285" t="s">
        <v>627</v>
      </c>
      <c r="BZ14" s="285" t="s">
        <v>627</v>
      </c>
      <c r="CA14" s="285" t="s">
        <v>627</v>
      </c>
      <c r="CB14" s="285" t="s">
        <v>627</v>
      </c>
      <c r="CC14" s="285" t="s">
        <v>627</v>
      </c>
      <c r="CD14" s="285" t="s">
        <v>627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627</v>
      </c>
      <c r="CS14" s="285" t="s">
        <v>627</v>
      </c>
      <c r="CT14" s="285" t="s">
        <v>627</v>
      </c>
      <c r="CU14" s="285" t="s">
        <v>627</v>
      </c>
      <c r="CV14" s="285" t="s">
        <v>627</v>
      </c>
      <c r="CW14" s="285" t="s">
        <v>627</v>
      </c>
      <c r="CX14" s="285" t="s">
        <v>627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627</v>
      </c>
      <c r="DM14" s="285" t="s">
        <v>627</v>
      </c>
      <c r="DN14" s="280">
        <v>0</v>
      </c>
      <c r="DO14" s="285" t="s">
        <v>627</v>
      </c>
      <c r="DP14" s="285" t="s">
        <v>627</v>
      </c>
      <c r="DQ14" s="285" t="s">
        <v>627</v>
      </c>
      <c r="DR14" s="285" t="s">
        <v>627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627</v>
      </c>
      <c r="EG14" s="280">
        <v>0</v>
      </c>
      <c r="EH14" s="280">
        <v>0</v>
      </c>
      <c r="EI14" s="285" t="s">
        <v>627</v>
      </c>
      <c r="EJ14" s="285" t="s">
        <v>627</v>
      </c>
      <c r="EK14" s="285" t="s">
        <v>627</v>
      </c>
      <c r="EL14" s="280">
        <v>0</v>
      </c>
      <c r="EM14" s="280">
        <v>0</v>
      </c>
      <c r="EN14" s="280">
        <f t="shared" si="32"/>
        <v>215</v>
      </c>
      <c r="EO14" s="280">
        <v>27</v>
      </c>
      <c r="EP14" s="280">
        <v>8</v>
      </c>
      <c r="EQ14" s="280">
        <v>0</v>
      </c>
      <c r="ER14" s="280">
        <v>0</v>
      </c>
      <c r="ES14" s="280">
        <v>80</v>
      </c>
      <c r="ET14" s="280">
        <v>49</v>
      </c>
      <c r="EU14" s="280">
        <v>51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627</v>
      </c>
      <c r="FA14" s="285" t="s">
        <v>627</v>
      </c>
      <c r="FB14" s="286" t="s">
        <v>627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179</v>
      </c>
      <c r="B15" s="283" t="s">
        <v>556</v>
      </c>
      <c r="C15" s="282" t="s">
        <v>595</v>
      </c>
      <c r="D15" s="280">
        <f t="shared" si="6"/>
        <v>59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59</v>
      </c>
      <c r="I15" s="280">
        <f t="shared" si="11"/>
        <v>0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50</v>
      </c>
      <c r="Y15" s="280">
        <v>0</v>
      </c>
      <c r="Z15" s="280">
        <v>0</v>
      </c>
      <c r="AA15" s="280">
        <v>0</v>
      </c>
      <c r="AB15" s="280">
        <v>50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627</v>
      </c>
      <c r="AL15" s="285" t="s">
        <v>627</v>
      </c>
      <c r="AM15" s="280">
        <v>0</v>
      </c>
      <c r="AN15" s="286" t="s">
        <v>627</v>
      </c>
      <c r="AO15" s="280">
        <v>0</v>
      </c>
      <c r="AP15" s="285" t="s">
        <v>627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627</v>
      </c>
      <c r="BE15" s="285" t="s">
        <v>627</v>
      </c>
      <c r="BF15" s="285" t="s">
        <v>627</v>
      </c>
      <c r="BG15" s="285" t="s">
        <v>627</v>
      </c>
      <c r="BH15" s="285" t="s">
        <v>627</v>
      </c>
      <c r="BI15" s="285" t="s">
        <v>627</v>
      </c>
      <c r="BJ15" s="285" t="s">
        <v>627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627</v>
      </c>
      <c r="BY15" s="285" t="s">
        <v>627</v>
      </c>
      <c r="BZ15" s="285" t="s">
        <v>627</v>
      </c>
      <c r="CA15" s="285" t="s">
        <v>627</v>
      </c>
      <c r="CB15" s="285" t="s">
        <v>627</v>
      </c>
      <c r="CC15" s="285" t="s">
        <v>627</v>
      </c>
      <c r="CD15" s="285" t="s">
        <v>627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627</v>
      </c>
      <c r="CS15" s="285" t="s">
        <v>627</v>
      </c>
      <c r="CT15" s="285" t="s">
        <v>627</v>
      </c>
      <c r="CU15" s="285" t="s">
        <v>627</v>
      </c>
      <c r="CV15" s="285" t="s">
        <v>627</v>
      </c>
      <c r="CW15" s="285" t="s">
        <v>627</v>
      </c>
      <c r="CX15" s="285" t="s">
        <v>627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627</v>
      </c>
      <c r="DM15" s="285" t="s">
        <v>627</v>
      </c>
      <c r="DN15" s="280">
        <v>0</v>
      </c>
      <c r="DO15" s="285" t="s">
        <v>627</v>
      </c>
      <c r="DP15" s="285" t="s">
        <v>627</v>
      </c>
      <c r="DQ15" s="285" t="s">
        <v>627</v>
      </c>
      <c r="DR15" s="285" t="s">
        <v>627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627</v>
      </c>
      <c r="EG15" s="280">
        <v>0</v>
      </c>
      <c r="EH15" s="280">
        <v>0</v>
      </c>
      <c r="EI15" s="285" t="s">
        <v>627</v>
      </c>
      <c r="EJ15" s="285" t="s">
        <v>627</v>
      </c>
      <c r="EK15" s="285" t="s">
        <v>627</v>
      </c>
      <c r="EL15" s="280">
        <v>0</v>
      </c>
      <c r="EM15" s="280">
        <v>0</v>
      </c>
      <c r="EN15" s="280">
        <f t="shared" si="32"/>
        <v>9</v>
      </c>
      <c r="EO15" s="280">
        <v>0</v>
      </c>
      <c r="EP15" s="280">
        <v>0</v>
      </c>
      <c r="EQ15" s="280">
        <v>0</v>
      </c>
      <c r="ER15" s="280">
        <v>9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627</v>
      </c>
      <c r="FA15" s="285" t="s">
        <v>627</v>
      </c>
      <c r="FB15" s="286" t="s">
        <v>627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179</v>
      </c>
      <c r="B16" s="283" t="s">
        <v>557</v>
      </c>
      <c r="C16" s="282" t="s">
        <v>596</v>
      </c>
      <c r="D16" s="280">
        <f t="shared" si="6"/>
        <v>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0</v>
      </c>
      <c r="I16" s="280">
        <f t="shared" si="11"/>
        <v>0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627</v>
      </c>
      <c r="AL16" s="285" t="s">
        <v>627</v>
      </c>
      <c r="AM16" s="280">
        <v>0</v>
      </c>
      <c r="AN16" s="286" t="s">
        <v>627</v>
      </c>
      <c r="AO16" s="280">
        <v>0</v>
      </c>
      <c r="AP16" s="285" t="s">
        <v>627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627</v>
      </c>
      <c r="BE16" s="285" t="s">
        <v>627</v>
      </c>
      <c r="BF16" s="285" t="s">
        <v>627</v>
      </c>
      <c r="BG16" s="285" t="s">
        <v>627</v>
      </c>
      <c r="BH16" s="285" t="s">
        <v>627</v>
      </c>
      <c r="BI16" s="285" t="s">
        <v>627</v>
      </c>
      <c r="BJ16" s="285" t="s">
        <v>627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627</v>
      </c>
      <c r="BY16" s="285" t="s">
        <v>627</v>
      </c>
      <c r="BZ16" s="285" t="s">
        <v>627</v>
      </c>
      <c r="CA16" s="285" t="s">
        <v>627</v>
      </c>
      <c r="CB16" s="285" t="s">
        <v>627</v>
      </c>
      <c r="CC16" s="285" t="s">
        <v>627</v>
      </c>
      <c r="CD16" s="285" t="s">
        <v>627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627</v>
      </c>
      <c r="CS16" s="285" t="s">
        <v>627</v>
      </c>
      <c r="CT16" s="285" t="s">
        <v>627</v>
      </c>
      <c r="CU16" s="285" t="s">
        <v>627</v>
      </c>
      <c r="CV16" s="285" t="s">
        <v>627</v>
      </c>
      <c r="CW16" s="285" t="s">
        <v>627</v>
      </c>
      <c r="CX16" s="285" t="s">
        <v>627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627</v>
      </c>
      <c r="DM16" s="285" t="s">
        <v>627</v>
      </c>
      <c r="DN16" s="280">
        <v>0</v>
      </c>
      <c r="DO16" s="285" t="s">
        <v>627</v>
      </c>
      <c r="DP16" s="285" t="s">
        <v>627</v>
      </c>
      <c r="DQ16" s="285" t="s">
        <v>627</v>
      </c>
      <c r="DR16" s="285" t="s">
        <v>627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627</v>
      </c>
      <c r="EG16" s="280">
        <v>0</v>
      </c>
      <c r="EH16" s="280">
        <v>0</v>
      </c>
      <c r="EI16" s="285" t="s">
        <v>627</v>
      </c>
      <c r="EJ16" s="285" t="s">
        <v>627</v>
      </c>
      <c r="EK16" s="285" t="s">
        <v>627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627</v>
      </c>
      <c r="FA16" s="285" t="s">
        <v>627</v>
      </c>
      <c r="FB16" s="286" t="s">
        <v>627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179</v>
      </c>
      <c r="B17" s="283" t="s">
        <v>558</v>
      </c>
      <c r="C17" s="282" t="s">
        <v>597</v>
      </c>
      <c r="D17" s="280">
        <f t="shared" si="6"/>
        <v>1033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927</v>
      </c>
      <c r="I17" s="280">
        <f t="shared" si="11"/>
        <v>0</v>
      </c>
      <c r="J17" s="280">
        <f t="shared" si="12"/>
        <v>104</v>
      </c>
      <c r="K17" s="280">
        <f t="shared" si="13"/>
        <v>2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627</v>
      </c>
      <c r="AL17" s="285" t="s">
        <v>627</v>
      </c>
      <c r="AM17" s="280">
        <v>0</v>
      </c>
      <c r="AN17" s="286" t="s">
        <v>627</v>
      </c>
      <c r="AO17" s="280">
        <v>0</v>
      </c>
      <c r="AP17" s="285" t="s">
        <v>627</v>
      </c>
      <c r="AQ17" s="280">
        <v>0</v>
      </c>
      <c r="AR17" s="280">
        <f t="shared" si="27"/>
        <v>927</v>
      </c>
      <c r="AS17" s="280">
        <v>0</v>
      </c>
      <c r="AT17" s="280">
        <v>0</v>
      </c>
      <c r="AU17" s="280">
        <v>0</v>
      </c>
      <c r="AV17" s="280">
        <v>927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627</v>
      </c>
      <c r="BE17" s="285" t="s">
        <v>627</v>
      </c>
      <c r="BF17" s="285" t="s">
        <v>627</v>
      </c>
      <c r="BG17" s="285" t="s">
        <v>627</v>
      </c>
      <c r="BH17" s="285" t="s">
        <v>627</v>
      </c>
      <c r="BI17" s="285" t="s">
        <v>627</v>
      </c>
      <c r="BJ17" s="285" t="s">
        <v>627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627</v>
      </c>
      <c r="BY17" s="285" t="s">
        <v>627</v>
      </c>
      <c r="BZ17" s="285" t="s">
        <v>627</v>
      </c>
      <c r="CA17" s="285" t="s">
        <v>627</v>
      </c>
      <c r="CB17" s="285" t="s">
        <v>627</v>
      </c>
      <c r="CC17" s="285" t="s">
        <v>627</v>
      </c>
      <c r="CD17" s="285" t="s">
        <v>627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627</v>
      </c>
      <c r="CS17" s="285" t="s">
        <v>627</v>
      </c>
      <c r="CT17" s="285" t="s">
        <v>627</v>
      </c>
      <c r="CU17" s="285" t="s">
        <v>627</v>
      </c>
      <c r="CV17" s="285" t="s">
        <v>627</v>
      </c>
      <c r="CW17" s="285" t="s">
        <v>627</v>
      </c>
      <c r="CX17" s="285" t="s">
        <v>627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627</v>
      </c>
      <c r="DM17" s="285" t="s">
        <v>627</v>
      </c>
      <c r="DN17" s="280">
        <v>0</v>
      </c>
      <c r="DO17" s="285" t="s">
        <v>627</v>
      </c>
      <c r="DP17" s="285" t="s">
        <v>627</v>
      </c>
      <c r="DQ17" s="285" t="s">
        <v>627</v>
      </c>
      <c r="DR17" s="285" t="s">
        <v>627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627</v>
      </c>
      <c r="EG17" s="280">
        <v>0</v>
      </c>
      <c r="EH17" s="280">
        <v>0</v>
      </c>
      <c r="EI17" s="285" t="s">
        <v>627</v>
      </c>
      <c r="EJ17" s="285" t="s">
        <v>627</v>
      </c>
      <c r="EK17" s="285" t="s">
        <v>627</v>
      </c>
      <c r="EL17" s="280">
        <v>0</v>
      </c>
      <c r="EM17" s="280">
        <v>0</v>
      </c>
      <c r="EN17" s="280">
        <f t="shared" si="32"/>
        <v>106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104</v>
      </c>
      <c r="EU17" s="280">
        <v>2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627</v>
      </c>
      <c r="FA17" s="285" t="s">
        <v>627</v>
      </c>
      <c r="FB17" s="286" t="s">
        <v>627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179</v>
      </c>
      <c r="B18" s="283" t="s">
        <v>559</v>
      </c>
      <c r="C18" s="282" t="s">
        <v>598</v>
      </c>
      <c r="D18" s="280">
        <f t="shared" si="6"/>
        <v>811</v>
      </c>
      <c r="E18" s="280">
        <f t="shared" si="7"/>
        <v>17</v>
      </c>
      <c r="F18" s="280">
        <f t="shared" si="8"/>
        <v>0</v>
      </c>
      <c r="G18" s="280">
        <f t="shared" si="9"/>
        <v>0</v>
      </c>
      <c r="H18" s="280">
        <f t="shared" si="10"/>
        <v>302</v>
      </c>
      <c r="I18" s="280">
        <f t="shared" si="11"/>
        <v>345</v>
      </c>
      <c r="J18" s="280">
        <f t="shared" si="12"/>
        <v>43</v>
      </c>
      <c r="K18" s="280">
        <f t="shared" si="13"/>
        <v>0</v>
      </c>
      <c r="L18" s="280">
        <f t="shared" si="14"/>
        <v>53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51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627</v>
      </c>
      <c r="AL18" s="285" t="s">
        <v>627</v>
      </c>
      <c r="AM18" s="280">
        <v>0</v>
      </c>
      <c r="AN18" s="286" t="s">
        <v>627</v>
      </c>
      <c r="AO18" s="280">
        <v>0</v>
      </c>
      <c r="AP18" s="285" t="s">
        <v>627</v>
      </c>
      <c r="AQ18" s="280">
        <v>0</v>
      </c>
      <c r="AR18" s="280">
        <f t="shared" si="27"/>
        <v>308</v>
      </c>
      <c r="AS18" s="280">
        <v>17</v>
      </c>
      <c r="AT18" s="280">
        <v>0</v>
      </c>
      <c r="AU18" s="280">
        <v>0</v>
      </c>
      <c r="AV18" s="280">
        <v>95</v>
      </c>
      <c r="AW18" s="280">
        <v>98</v>
      </c>
      <c r="AX18" s="280">
        <v>0</v>
      </c>
      <c r="AY18" s="280">
        <v>0</v>
      </c>
      <c r="AZ18" s="280">
        <v>53</v>
      </c>
      <c r="BA18" s="280">
        <v>0</v>
      </c>
      <c r="BB18" s="280">
        <v>0</v>
      </c>
      <c r="BC18" s="280">
        <v>0</v>
      </c>
      <c r="BD18" s="285" t="s">
        <v>627</v>
      </c>
      <c r="BE18" s="285" t="s">
        <v>627</v>
      </c>
      <c r="BF18" s="285" t="s">
        <v>627</v>
      </c>
      <c r="BG18" s="285" t="s">
        <v>627</v>
      </c>
      <c r="BH18" s="285" t="s">
        <v>627</v>
      </c>
      <c r="BI18" s="285" t="s">
        <v>627</v>
      </c>
      <c r="BJ18" s="285" t="s">
        <v>627</v>
      </c>
      <c r="BK18" s="280">
        <v>45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627</v>
      </c>
      <c r="BY18" s="285" t="s">
        <v>627</v>
      </c>
      <c r="BZ18" s="285" t="s">
        <v>627</v>
      </c>
      <c r="CA18" s="285" t="s">
        <v>627</v>
      </c>
      <c r="CB18" s="285" t="s">
        <v>627</v>
      </c>
      <c r="CC18" s="285" t="s">
        <v>627</v>
      </c>
      <c r="CD18" s="285" t="s">
        <v>627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627</v>
      </c>
      <c r="CS18" s="285" t="s">
        <v>627</v>
      </c>
      <c r="CT18" s="285" t="s">
        <v>627</v>
      </c>
      <c r="CU18" s="285" t="s">
        <v>627</v>
      </c>
      <c r="CV18" s="285" t="s">
        <v>627</v>
      </c>
      <c r="CW18" s="285" t="s">
        <v>627</v>
      </c>
      <c r="CX18" s="285" t="s">
        <v>627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627</v>
      </c>
      <c r="DM18" s="285" t="s">
        <v>627</v>
      </c>
      <c r="DN18" s="280">
        <v>0</v>
      </c>
      <c r="DO18" s="285" t="s">
        <v>627</v>
      </c>
      <c r="DP18" s="285" t="s">
        <v>627</v>
      </c>
      <c r="DQ18" s="285" t="s">
        <v>627</v>
      </c>
      <c r="DR18" s="285" t="s">
        <v>627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627</v>
      </c>
      <c r="EG18" s="280">
        <v>0</v>
      </c>
      <c r="EH18" s="280">
        <v>0</v>
      </c>
      <c r="EI18" s="285" t="s">
        <v>627</v>
      </c>
      <c r="EJ18" s="285" t="s">
        <v>627</v>
      </c>
      <c r="EK18" s="285" t="s">
        <v>627</v>
      </c>
      <c r="EL18" s="280">
        <v>0</v>
      </c>
      <c r="EM18" s="280">
        <v>0</v>
      </c>
      <c r="EN18" s="280">
        <f t="shared" si="32"/>
        <v>503</v>
      </c>
      <c r="EO18" s="280">
        <v>0</v>
      </c>
      <c r="EP18" s="280">
        <v>0</v>
      </c>
      <c r="EQ18" s="280">
        <v>0</v>
      </c>
      <c r="ER18" s="280">
        <v>207</v>
      </c>
      <c r="ES18" s="280">
        <v>247</v>
      </c>
      <c r="ET18" s="280">
        <v>43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627</v>
      </c>
      <c r="FA18" s="285" t="s">
        <v>627</v>
      </c>
      <c r="FB18" s="286" t="s">
        <v>627</v>
      </c>
      <c r="FC18" s="280">
        <v>0</v>
      </c>
      <c r="FD18" s="280">
        <v>0</v>
      </c>
      <c r="FE18" s="280">
        <v>0</v>
      </c>
      <c r="FF18" s="280">
        <v>0</v>
      </c>
      <c r="FG18" s="280">
        <v>6</v>
      </c>
    </row>
    <row r="19" spans="1:163" ht="12" customHeight="1">
      <c r="A19" s="282" t="s">
        <v>179</v>
      </c>
      <c r="B19" s="283" t="s">
        <v>560</v>
      </c>
      <c r="C19" s="282" t="s">
        <v>599</v>
      </c>
      <c r="D19" s="280">
        <f t="shared" si="6"/>
        <v>4422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175</v>
      </c>
      <c r="I19" s="280">
        <f t="shared" si="11"/>
        <v>320</v>
      </c>
      <c r="J19" s="280">
        <f t="shared" si="12"/>
        <v>36</v>
      </c>
      <c r="K19" s="280">
        <f t="shared" si="13"/>
        <v>0</v>
      </c>
      <c r="L19" s="280">
        <f t="shared" si="14"/>
        <v>680</v>
      </c>
      <c r="M19" s="280">
        <f t="shared" si="15"/>
        <v>124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2130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957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627</v>
      </c>
      <c r="AL19" s="285" t="s">
        <v>627</v>
      </c>
      <c r="AM19" s="280">
        <v>0</v>
      </c>
      <c r="AN19" s="286" t="s">
        <v>627</v>
      </c>
      <c r="AO19" s="280">
        <v>0</v>
      </c>
      <c r="AP19" s="285" t="s">
        <v>627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627</v>
      </c>
      <c r="BE19" s="285" t="s">
        <v>627</v>
      </c>
      <c r="BF19" s="285" t="s">
        <v>627</v>
      </c>
      <c r="BG19" s="285" t="s">
        <v>627</v>
      </c>
      <c r="BH19" s="285" t="s">
        <v>627</v>
      </c>
      <c r="BI19" s="285" t="s">
        <v>627</v>
      </c>
      <c r="BJ19" s="285" t="s">
        <v>627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627</v>
      </c>
      <c r="BY19" s="285" t="s">
        <v>627</v>
      </c>
      <c r="BZ19" s="285" t="s">
        <v>627</v>
      </c>
      <c r="CA19" s="285" t="s">
        <v>627</v>
      </c>
      <c r="CB19" s="285" t="s">
        <v>627</v>
      </c>
      <c r="CC19" s="285" t="s">
        <v>627</v>
      </c>
      <c r="CD19" s="285" t="s">
        <v>627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627</v>
      </c>
      <c r="CS19" s="285" t="s">
        <v>627</v>
      </c>
      <c r="CT19" s="285" t="s">
        <v>627</v>
      </c>
      <c r="CU19" s="285" t="s">
        <v>627</v>
      </c>
      <c r="CV19" s="285" t="s">
        <v>627</v>
      </c>
      <c r="CW19" s="285" t="s">
        <v>627</v>
      </c>
      <c r="CX19" s="285" t="s">
        <v>627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627</v>
      </c>
      <c r="DM19" s="285" t="s">
        <v>627</v>
      </c>
      <c r="DN19" s="280">
        <v>0</v>
      </c>
      <c r="DO19" s="285" t="s">
        <v>627</v>
      </c>
      <c r="DP19" s="285" t="s">
        <v>627</v>
      </c>
      <c r="DQ19" s="285" t="s">
        <v>627</v>
      </c>
      <c r="DR19" s="285" t="s">
        <v>627</v>
      </c>
      <c r="DS19" s="280">
        <v>0</v>
      </c>
      <c r="DT19" s="280">
        <f t="shared" si="31"/>
        <v>2130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627</v>
      </c>
      <c r="EG19" s="280">
        <v>0</v>
      </c>
      <c r="EH19" s="280">
        <v>2130</v>
      </c>
      <c r="EI19" s="285" t="s">
        <v>627</v>
      </c>
      <c r="EJ19" s="285" t="s">
        <v>627</v>
      </c>
      <c r="EK19" s="285" t="s">
        <v>627</v>
      </c>
      <c r="EL19" s="280">
        <v>0</v>
      </c>
      <c r="EM19" s="280">
        <v>0</v>
      </c>
      <c r="EN19" s="280">
        <f t="shared" si="32"/>
        <v>2292</v>
      </c>
      <c r="EO19" s="280">
        <v>0</v>
      </c>
      <c r="EP19" s="280">
        <v>0</v>
      </c>
      <c r="EQ19" s="280">
        <v>0</v>
      </c>
      <c r="ER19" s="280">
        <v>175</v>
      </c>
      <c r="ES19" s="280">
        <v>320</v>
      </c>
      <c r="ET19" s="280">
        <v>36</v>
      </c>
      <c r="EU19" s="280">
        <v>0</v>
      </c>
      <c r="EV19" s="280">
        <v>680</v>
      </c>
      <c r="EW19" s="280">
        <v>124</v>
      </c>
      <c r="EX19" s="280">
        <v>0</v>
      </c>
      <c r="EY19" s="284">
        <v>0</v>
      </c>
      <c r="EZ19" s="285" t="s">
        <v>627</v>
      </c>
      <c r="FA19" s="285" t="s">
        <v>627</v>
      </c>
      <c r="FB19" s="286" t="s">
        <v>627</v>
      </c>
      <c r="FC19" s="280">
        <v>0</v>
      </c>
      <c r="FD19" s="280">
        <v>0</v>
      </c>
      <c r="FE19" s="280">
        <v>0</v>
      </c>
      <c r="FF19" s="280">
        <v>0</v>
      </c>
      <c r="FG19" s="280">
        <v>957</v>
      </c>
    </row>
    <row r="20" spans="1:163" ht="12" customHeight="1">
      <c r="A20" s="282" t="s">
        <v>179</v>
      </c>
      <c r="B20" s="283" t="s">
        <v>561</v>
      </c>
      <c r="C20" s="282" t="s">
        <v>600</v>
      </c>
      <c r="D20" s="280">
        <f t="shared" si="6"/>
        <v>0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0</v>
      </c>
      <c r="I20" s="280">
        <f t="shared" si="11"/>
        <v>0</v>
      </c>
      <c r="J20" s="280">
        <f t="shared" si="12"/>
        <v>0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627</v>
      </c>
      <c r="AL20" s="285" t="s">
        <v>627</v>
      </c>
      <c r="AM20" s="280">
        <v>0</v>
      </c>
      <c r="AN20" s="286" t="s">
        <v>627</v>
      </c>
      <c r="AO20" s="280">
        <v>0</v>
      </c>
      <c r="AP20" s="285" t="s">
        <v>627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627</v>
      </c>
      <c r="BE20" s="285" t="s">
        <v>627</v>
      </c>
      <c r="BF20" s="285" t="s">
        <v>627</v>
      </c>
      <c r="BG20" s="285" t="s">
        <v>627</v>
      </c>
      <c r="BH20" s="285" t="s">
        <v>627</v>
      </c>
      <c r="BI20" s="285" t="s">
        <v>627</v>
      </c>
      <c r="BJ20" s="285" t="s">
        <v>627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627</v>
      </c>
      <c r="BY20" s="285" t="s">
        <v>627</v>
      </c>
      <c r="BZ20" s="285" t="s">
        <v>627</v>
      </c>
      <c r="CA20" s="285" t="s">
        <v>627</v>
      </c>
      <c r="CB20" s="285" t="s">
        <v>627</v>
      </c>
      <c r="CC20" s="285" t="s">
        <v>627</v>
      </c>
      <c r="CD20" s="285" t="s">
        <v>627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627</v>
      </c>
      <c r="CS20" s="285" t="s">
        <v>627</v>
      </c>
      <c r="CT20" s="285" t="s">
        <v>627</v>
      </c>
      <c r="CU20" s="285" t="s">
        <v>627</v>
      </c>
      <c r="CV20" s="285" t="s">
        <v>627</v>
      </c>
      <c r="CW20" s="285" t="s">
        <v>627</v>
      </c>
      <c r="CX20" s="285" t="s">
        <v>627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627</v>
      </c>
      <c r="DM20" s="285" t="s">
        <v>627</v>
      </c>
      <c r="DN20" s="280">
        <v>0</v>
      </c>
      <c r="DO20" s="285" t="s">
        <v>627</v>
      </c>
      <c r="DP20" s="285" t="s">
        <v>627</v>
      </c>
      <c r="DQ20" s="285" t="s">
        <v>627</v>
      </c>
      <c r="DR20" s="285" t="s">
        <v>627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627</v>
      </c>
      <c r="EG20" s="280">
        <v>0</v>
      </c>
      <c r="EH20" s="280">
        <v>0</v>
      </c>
      <c r="EI20" s="285" t="s">
        <v>627</v>
      </c>
      <c r="EJ20" s="285" t="s">
        <v>627</v>
      </c>
      <c r="EK20" s="285" t="s">
        <v>627</v>
      </c>
      <c r="EL20" s="280">
        <v>0</v>
      </c>
      <c r="EM20" s="280">
        <v>0</v>
      </c>
      <c r="EN20" s="280">
        <f t="shared" si="32"/>
        <v>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627</v>
      </c>
      <c r="FA20" s="285" t="s">
        <v>627</v>
      </c>
      <c r="FB20" s="286" t="s">
        <v>627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179</v>
      </c>
      <c r="B21" s="283" t="s">
        <v>562</v>
      </c>
      <c r="C21" s="282" t="s">
        <v>601</v>
      </c>
      <c r="D21" s="280">
        <f t="shared" si="6"/>
        <v>1737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278</v>
      </c>
      <c r="I21" s="280">
        <f t="shared" si="11"/>
        <v>317</v>
      </c>
      <c r="J21" s="280">
        <f t="shared" si="12"/>
        <v>17</v>
      </c>
      <c r="K21" s="280">
        <f t="shared" si="13"/>
        <v>0</v>
      </c>
      <c r="L21" s="280">
        <f t="shared" si="14"/>
        <v>6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1119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627</v>
      </c>
      <c r="AL21" s="285" t="s">
        <v>627</v>
      </c>
      <c r="AM21" s="280">
        <v>0</v>
      </c>
      <c r="AN21" s="286" t="s">
        <v>627</v>
      </c>
      <c r="AO21" s="280">
        <v>0</v>
      </c>
      <c r="AP21" s="285" t="s">
        <v>627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627</v>
      </c>
      <c r="BE21" s="285" t="s">
        <v>627</v>
      </c>
      <c r="BF21" s="285" t="s">
        <v>627</v>
      </c>
      <c r="BG21" s="285" t="s">
        <v>627</v>
      </c>
      <c r="BH21" s="285" t="s">
        <v>627</v>
      </c>
      <c r="BI21" s="285" t="s">
        <v>627</v>
      </c>
      <c r="BJ21" s="285" t="s">
        <v>627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627</v>
      </c>
      <c r="BY21" s="285" t="s">
        <v>627</v>
      </c>
      <c r="BZ21" s="285" t="s">
        <v>627</v>
      </c>
      <c r="CA21" s="285" t="s">
        <v>627</v>
      </c>
      <c r="CB21" s="285" t="s">
        <v>627</v>
      </c>
      <c r="CC21" s="285" t="s">
        <v>627</v>
      </c>
      <c r="CD21" s="285" t="s">
        <v>627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627</v>
      </c>
      <c r="CS21" s="285" t="s">
        <v>627</v>
      </c>
      <c r="CT21" s="285" t="s">
        <v>627</v>
      </c>
      <c r="CU21" s="285" t="s">
        <v>627</v>
      </c>
      <c r="CV21" s="285" t="s">
        <v>627</v>
      </c>
      <c r="CW21" s="285" t="s">
        <v>627</v>
      </c>
      <c r="CX21" s="285" t="s">
        <v>627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627</v>
      </c>
      <c r="DM21" s="285" t="s">
        <v>627</v>
      </c>
      <c r="DN21" s="280">
        <v>0</v>
      </c>
      <c r="DO21" s="285" t="s">
        <v>627</v>
      </c>
      <c r="DP21" s="285" t="s">
        <v>627</v>
      </c>
      <c r="DQ21" s="285" t="s">
        <v>627</v>
      </c>
      <c r="DR21" s="285" t="s">
        <v>627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627</v>
      </c>
      <c r="EG21" s="280">
        <v>0</v>
      </c>
      <c r="EH21" s="280">
        <v>0</v>
      </c>
      <c r="EI21" s="285" t="s">
        <v>627</v>
      </c>
      <c r="EJ21" s="285" t="s">
        <v>627</v>
      </c>
      <c r="EK21" s="285" t="s">
        <v>627</v>
      </c>
      <c r="EL21" s="280">
        <v>0</v>
      </c>
      <c r="EM21" s="280">
        <v>0</v>
      </c>
      <c r="EN21" s="280">
        <f t="shared" si="32"/>
        <v>1737</v>
      </c>
      <c r="EO21" s="280">
        <v>0</v>
      </c>
      <c r="EP21" s="280">
        <v>0</v>
      </c>
      <c r="EQ21" s="280">
        <v>0</v>
      </c>
      <c r="ER21" s="280">
        <v>278</v>
      </c>
      <c r="ES21" s="280">
        <v>317</v>
      </c>
      <c r="ET21" s="280">
        <v>17</v>
      </c>
      <c r="EU21" s="280">
        <v>0</v>
      </c>
      <c r="EV21" s="280">
        <v>6</v>
      </c>
      <c r="EW21" s="280">
        <v>0</v>
      </c>
      <c r="EX21" s="280">
        <v>0</v>
      </c>
      <c r="EY21" s="284">
        <v>0</v>
      </c>
      <c r="EZ21" s="285" t="s">
        <v>627</v>
      </c>
      <c r="FA21" s="285" t="s">
        <v>627</v>
      </c>
      <c r="FB21" s="286" t="s">
        <v>627</v>
      </c>
      <c r="FC21" s="280">
        <v>0</v>
      </c>
      <c r="FD21" s="280">
        <v>0</v>
      </c>
      <c r="FE21" s="280">
        <v>0</v>
      </c>
      <c r="FF21" s="280">
        <v>0</v>
      </c>
      <c r="FG21" s="280">
        <v>1119</v>
      </c>
    </row>
    <row r="22" spans="1:163" ht="12" customHeight="1">
      <c r="A22" s="282" t="s">
        <v>179</v>
      </c>
      <c r="B22" s="283" t="s">
        <v>563</v>
      </c>
      <c r="C22" s="282" t="s">
        <v>602</v>
      </c>
      <c r="D22" s="280">
        <f t="shared" si="6"/>
        <v>105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105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627</v>
      </c>
      <c r="AL22" s="285" t="s">
        <v>627</v>
      </c>
      <c r="AM22" s="280">
        <v>0</v>
      </c>
      <c r="AN22" s="286" t="s">
        <v>627</v>
      </c>
      <c r="AO22" s="280">
        <v>0</v>
      </c>
      <c r="AP22" s="285" t="s">
        <v>627</v>
      </c>
      <c r="AQ22" s="280">
        <v>0</v>
      </c>
      <c r="AR22" s="280">
        <f t="shared" si="27"/>
        <v>105</v>
      </c>
      <c r="AS22" s="280">
        <v>0</v>
      </c>
      <c r="AT22" s="280">
        <v>0</v>
      </c>
      <c r="AU22" s="280">
        <v>0</v>
      </c>
      <c r="AV22" s="280">
        <v>105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627</v>
      </c>
      <c r="BE22" s="285" t="s">
        <v>627</v>
      </c>
      <c r="BF22" s="285" t="s">
        <v>627</v>
      </c>
      <c r="BG22" s="285" t="s">
        <v>627</v>
      </c>
      <c r="BH22" s="285" t="s">
        <v>627</v>
      </c>
      <c r="BI22" s="285" t="s">
        <v>627</v>
      </c>
      <c r="BJ22" s="285" t="s">
        <v>627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627</v>
      </c>
      <c r="BY22" s="285" t="s">
        <v>627</v>
      </c>
      <c r="BZ22" s="285" t="s">
        <v>627</v>
      </c>
      <c r="CA22" s="285" t="s">
        <v>627</v>
      </c>
      <c r="CB22" s="285" t="s">
        <v>627</v>
      </c>
      <c r="CC22" s="285" t="s">
        <v>627</v>
      </c>
      <c r="CD22" s="285" t="s">
        <v>627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627</v>
      </c>
      <c r="CS22" s="285" t="s">
        <v>627</v>
      </c>
      <c r="CT22" s="285" t="s">
        <v>627</v>
      </c>
      <c r="CU22" s="285" t="s">
        <v>627</v>
      </c>
      <c r="CV22" s="285" t="s">
        <v>627</v>
      </c>
      <c r="CW22" s="285" t="s">
        <v>627</v>
      </c>
      <c r="CX22" s="285" t="s">
        <v>627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627</v>
      </c>
      <c r="DM22" s="285" t="s">
        <v>627</v>
      </c>
      <c r="DN22" s="280">
        <v>0</v>
      </c>
      <c r="DO22" s="285" t="s">
        <v>627</v>
      </c>
      <c r="DP22" s="285" t="s">
        <v>627</v>
      </c>
      <c r="DQ22" s="285" t="s">
        <v>627</v>
      </c>
      <c r="DR22" s="285" t="s">
        <v>627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627</v>
      </c>
      <c r="EG22" s="280">
        <v>0</v>
      </c>
      <c r="EH22" s="280">
        <v>0</v>
      </c>
      <c r="EI22" s="285" t="s">
        <v>627</v>
      </c>
      <c r="EJ22" s="285" t="s">
        <v>627</v>
      </c>
      <c r="EK22" s="285" t="s">
        <v>627</v>
      </c>
      <c r="EL22" s="280">
        <v>0</v>
      </c>
      <c r="EM22" s="280">
        <v>0</v>
      </c>
      <c r="EN22" s="280">
        <f t="shared" si="32"/>
        <v>0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627</v>
      </c>
      <c r="FA22" s="285" t="s">
        <v>627</v>
      </c>
      <c r="FB22" s="286" t="s">
        <v>627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179</v>
      </c>
      <c r="B23" s="283" t="s">
        <v>564</v>
      </c>
      <c r="C23" s="282" t="s">
        <v>603</v>
      </c>
      <c r="D23" s="280">
        <f t="shared" si="6"/>
        <v>1168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76</v>
      </c>
      <c r="I23" s="280">
        <f t="shared" si="11"/>
        <v>185</v>
      </c>
      <c r="J23" s="280">
        <f t="shared" si="12"/>
        <v>49</v>
      </c>
      <c r="K23" s="280">
        <f t="shared" si="13"/>
        <v>1</v>
      </c>
      <c r="L23" s="280">
        <f t="shared" si="14"/>
        <v>569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288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627</v>
      </c>
      <c r="AL23" s="285" t="s">
        <v>627</v>
      </c>
      <c r="AM23" s="280">
        <v>0</v>
      </c>
      <c r="AN23" s="286" t="s">
        <v>627</v>
      </c>
      <c r="AO23" s="280">
        <v>0</v>
      </c>
      <c r="AP23" s="285" t="s">
        <v>627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627</v>
      </c>
      <c r="BE23" s="285" t="s">
        <v>627</v>
      </c>
      <c r="BF23" s="285" t="s">
        <v>627</v>
      </c>
      <c r="BG23" s="285" t="s">
        <v>627</v>
      </c>
      <c r="BH23" s="285" t="s">
        <v>627</v>
      </c>
      <c r="BI23" s="285" t="s">
        <v>627</v>
      </c>
      <c r="BJ23" s="285" t="s">
        <v>627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627</v>
      </c>
      <c r="BY23" s="285" t="s">
        <v>627</v>
      </c>
      <c r="BZ23" s="285" t="s">
        <v>627</v>
      </c>
      <c r="CA23" s="285" t="s">
        <v>627</v>
      </c>
      <c r="CB23" s="285" t="s">
        <v>627</v>
      </c>
      <c r="CC23" s="285" t="s">
        <v>627</v>
      </c>
      <c r="CD23" s="285" t="s">
        <v>627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627</v>
      </c>
      <c r="CS23" s="285" t="s">
        <v>627</v>
      </c>
      <c r="CT23" s="285" t="s">
        <v>627</v>
      </c>
      <c r="CU23" s="285" t="s">
        <v>627</v>
      </c>
      <c r="CV23" s="285" t="s">
        <v>627</v>
      </c>
      <c r="CW23" s="285" t="s">
        <v>627</v>
      </c>
      <c r="CX23" s="285" t="s">
        <v>627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627</v>
      </c>
      <c r="DM23" s="285" t="s">
        <v>627</v>
      </c>
      <c r="DN23" s="280">
        <v>0</v>
      </c>
      <c r="DO23" s="285" t="s">
        <v>627</v>
      </c>
      <c r="DP23" s="285" t="s">
        <v>627</v>
      </c>
      <c r="DQ23" s="285" t="s">
        <v>627</v>
      </c>
      <c r="DR23" s="285" t="s">
        <v>627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627</v>
      </c>
      <c r="EG23" s="280">
        <v>0</v>
      </c>
      <c r="EH23" s="280">
        <v>0</v>
      </c>
      <c r="EI23" s="285" t="s">
        <v>627</v>
      </c>
      <c r="EJ23" s="285" t="s">
        <v>627</v>
      </c>
      <c r="EK23" s="285" t="s">
        <v>627</v>
      </c>
      <c r="EL23" s="280">
        <v>0</v>
      </c>
      <c r="EM23" s="280">
        <v>0</v>
      </c>
      <c r="EN23" s="280">
        <f t="shared" si="32"/>
        <v>1168</v>
      </c>
      <c r="EO23" s="280">
        <v>0</v>
      </c>
      <c r="EP23" s="280">
        <v>0</v>
      </c>
      <c r="EQ23" s="280">
        <v>0</v>
      </c>
      <c r="ER23" s="280">
        <v>76</v>
      </c>
      <c r="ES23" s="280">
        <v>185</v>
      </c>
      <c r="ET23" s="280">
        <v>49</v>
      </c>
      <c r="EU23" s="280">
        <v>1</v>
      </c>
      <c r="EV23" s="280">
        <v>569</v>
      </c>
      <c r="EW23" s="280">
        <v>0</v>
      </c>
      <c r="EX23" s="280">
        <v>0</v>
      </c>
      <c r="EY23" s="284">
        <v>0</v>
      </c>
      <c r="EZ23" s="285" t="s">
        <v>627</v>
      </c>
      <c r="FA23" s="285" t="s">
        <v>627</v>
      </c>
      <c r="FB23" s="286" t="s">
        <v>627</v>
      </c>
      <c r="FC23" s="280">
        <v>0</v>
      </c>
      <c r="FD23" s="280">
        <v>0</v>
      </c>
      <c r="FE23" s="280">
        <v>0</v>
      </c>
      <c r="FF23" s="280">
        <v>0</v>
      </c>
      <c r="FG23" s="280">
        <v>288</v>
      </c>
    </row>
    <row r="24" spans="1:163" ht="12" customHeight="1">
      <c r="A24" s="282" t="s">
        <v>179</v>
      </c>
      <c r="B24" s="283" t="s">
        <v>565</v>
      </c>
      <c r="C24" s="282" t="s">
        <v>604</v>
      </c>
      <c r="D24" s="280">
        <f t="shared" si="6"/>
        <v>0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0</v>
      </c>
      <c r="I24" s="280">
        <f t="shared" si="11"/>
        <v>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627</v>
      </c>
      <c r="AL24" s="285" t="s">
        <v>627</v>
      </c>
      <c r="AM24" s="280">
        <v>0</v>
      </c>
      <c r="AN24" s="286" t="s">
        <v>627</v>
      </c>
      <c r="AO24" s="280">
        <v>0</v>
      </c>
      <c r="AP24" s="285" t="s">
        <v>627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627</v>
      </c>
      <c r="BE24" s="285" t="s">
        <v>627</v>
      </c>
      <c r="BF24" s="285" t="s">
        <v>627</v>
      </c>
      <c r="BG24" s="285" t="s">
        <v>627</v>
      </c>
      <c r="BH24" s="285" t="s">
        <v>627</v>
      </c>
      <c r="BI24" s="285" t="s">
        <v>627</v>
      </c>
      <c r="BJ24" s="285" t="s">
        <v>627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627</v>
      </c>
      <c r="BY24" s="285" t="s">
        <v>627</v>
      </c>
      <c r="BZ24" s="285" t="s">
        <v>627</v>
      </c>
      <c r="CA24" s="285" t="s">
        <v>627</v>
      </c>
      <c r="CB24" s="285" t="s">
        <v>627</v>
      </c>
      <c r="CC24" s="285" t="s">
        <v>627</v>
      </c>
      <c r="CD24" s="285" t="s">
        <v>627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627</v>
      </c>
      <c r="CS24" s="285" t="s">
        <v>627</v>
      </c>
      <c r="CT24" s="285" t="s">
        <v>627</v>
      </c>
      <c r="CU24" s="285" t="s">
        <v>627</v>
      </c>
      <c r="CV24" s="285" t="s">
        <v>627</v>
      </c>
      <c r="CW24" s="285" t="s">
        <v>627</v>
      </c>
      <c r="CX24" s="285" t="s">
        <v>627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627</v>
      </c>
      <c r="DM24" s="285" t="s">
        <v>627</v>
      </c>
      <c r="DN24" s="280">
        <v>0</v>
      </c>
      <c r="DO24" s="285" t="s">
        <v>627</v>
      </c>
      <c r="DP24" s="285" t="s">
        <v>627</v>
      </c>
      <c r="DQ24" s="285" t="s">
        <v>627</v>
      </c>
      <c r="DR24" s="285" t="s">
        <v>627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627</v>
      </c>
      <c r="EG24" s="280">
        <v>0</v>
      </c>
      <c r="EH24" s="280">
        <v>0</v>
      </c>
      <c r="EI24" s="285" t="s">
        <v>627</v>
      </c>
      <c r="EJ24" s="285" t="s">
        <v>627</v>
      </c>
      <c r="EK24" s="285" t="s">
        <v>627</v>
      </c>
      <c r="EL24" s="280">
        <v>0</v>
      </c>
      <c r="EM24" s="280">
        <v>0</v>
      </c>
      <c r="EN24" s="280">
        <f t="shared" si="32"/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627</v>
      </c>
      <c r="FA24" s="285" t="s">
        <v>627</v>
      </c>
      <c r="FB24" s="286" t="s">
        <v>627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179</v>
      </c>
      <c r="B25" s="283" t="s">
        <v>566</v>
      </c>
      <c r="C25" s="282" t="s">
        <v>605</v>
      </c>
      <c r="D25" s="280">
        <f t="shared" si="6"/>
        <v>67</v>
      </c>
      <c r="E25" s="280">
        <f t="shared" si="7"/>
        <v>9</v>
      </c>
      <c r="F25" s="280">
        <f t="shared" si="8"/>
        <v>0</v>
      </c>
      <c r="G25" s="280">
        <f t="shared" si="9"/>
        <v>0</v>
      </c>
      <c r="H25" s="280">
        <f t="shared" si="10"/>
        <v>4</v>
      </c>
      <c r="I25" s="280">
        <f t="shared" si="11"/>
        <v>0</v>
      </c>
      <c r="J25" s="280">
        <f t="shared" si="12"/>
        <v>11</v>
      </c>
      <c r="K25" s="280">
        <f t="shared" si="13"/>
        <v>2</v>
      </c>
      <c r="L25" s="280">
        <f t="shared" si="14"/>
        <v>41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627</v>
      </c>
      <c r="AL25" s="285" t="s">
        <v>627</v>
      </c>
      <c r="AM25" s="280">
        <v>0</v>
      </c>
      <c r="AN25" s="286" t="s">
        <v>627</v>
      </c>
      <c r="AO25" s="280">
        <v>0</v>
      </c>
      <c r="AP25" s="285" t="s">
        <v>627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627</v>
      </c>
      <c r="BE25" s="285" t="s">
        <v>627</v>
      </c>
      <c r="BF25" s="285" t="s">
        <v>627</v>
      </c>
      <c r="BG25" s="285" t="s">
        <v>627</v>
      </c>
      <c r="BH25" s="285" t="s">
        <v>627</v>
      </c>
      <c r="BI25" s="285" t="s">
        <v>627</v>
      </c>
      <c r="BJ25" s="285" t="s">
        <v>627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627</v>
      </c>
      <c r="BY25" s="285" t="s">
        <v>627</v>
      </c>
      <c r="BZ25" s="285" t="s">
        <v>627</v>
      </c>
      <c r="CA25" s="285" t="s">
        <v>627</v>
      </c>
      <c r="CB25" s="285" t="s">
        <v>627</v>
      </c>
      <c r="CC25" s="285" t="s">
        <v>627</v>
      </c>
      <c r="CD25" s="285" t="s">
        <v>627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627</v>
      </c>
      <c r="CS25" s="285" t="s">
        <v>627</v>
      </c>
      <c r="CT25" s="285" t="s">
        <v>627</v>
      </c>
      <c r="CU25" s="285" t="s">
        <v>627</v>
      </c>
      <c r="CV25" s="285" t="s">
        <v>627</v>
      </c>
      <c r="CW25" s="285" t="s">
        <v>627</v>
      </c>
      <c r="CX25" s="285" t="s">
        <v>627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627</v>
      </c>
      <c r="DM25" s="285" t="s">
        <v>627</v>
      </c>
      <c r="DN25" s="280">
        <v>0</v>
      </c>
      <c r="DO25" s="285" t="s">
        <v>627</v>
      </c>
      <c r="DP25" s="285" t="s">
        <v>627</v>
      </c>
      <c r="DQ25" s="285" t="s">
        <v>627</v>
      </c>
      <c r="DR25" s="285" t="s">
        <v>627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627</v>
      </c>
      <c r="EG25" s="280">
        <v>0</v>
      </c>
      <c r="EH25" s="280">
        <v>0</v>
      </c>
      <c r="EI25" s="285" t="s">
        <v>627</v>
      </c>
      <c r="EJ25" s="285" t="s">
        <v>627</v>
      </c>
      <c r="EK25" s="285" t="s">
        <v>627</v>
      </c>
      <c r="EL25" s="280">
        <v>0</v>
      </c>
      <c r="EM25" s="280">
        <v>0</v>
      </c>
      <c r="EN25" s="280">
        <f t="shared" si="32"/>
        <v>67</v>
      </c>
      <c r="EO25" s="280">
        <v>9</v>
      </c>
      <c r="EP25" s="280">
        <v>0</v>
      </c>
      <c r="EQ25" s="280">
        <v>0</v>
      </c>
      <c r="ER25" s="280">
        <v>4</v>
      </c>
      <c r="ES25" s="280">
        <v>0</v>
      </c>
      <c r="ET25" s="280">
        <v>11</v>
      </c>
      <c r="EU25" s="280">
        <v>2</v>
      </c>
      <c r="EV25" s="280">
        <v>41</v>
      </c>
      <c r="EW25" s="280">
        <v>0</v>
      </c>
      <c r="EX25" s="280">
        <v>0</v>
      </c>
      <c r="EY25" s="284">
        <v>0</v>
      </c>
      <c r="EZ25" s="285" t="s">
        <v>627</v>
      </c>
      <c r="FA25" s="285" t="s">
        <v>627</v>
      </c>
      <c r="FB25" s="286" t="s">
        <v>627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179</v>
      </c>
      <c r="B26" s="283" t="s">
        <v>567</v>
      </c>
      <c r="C26" s="282" t="s">
        <v>606</v>
      </c>
      <c r="D26" s="280">
        <f t="shared" si="6"/>
        <v>99</v>
      </c>
      <c r="E26" s="280">
        <f t="shared" si="7"/>
        <v>6</v>
      </c>
      <c r="F26" s="280">
        <f t="shared" si="8"/>
        <v>0</v>
      </c>
      <c r="G26" s="280">
        <f t="shared" si="9"/>
        <v>0</v>
      </c>
      <c r="H26" s="280">
        <f t="shared" si="10"/>
        <v>4</v>
      </c>
      <c r="I26" s="280">
        <f t="shared" si="11"/>
        <v>0</v>
      </c>
      <c r="J26" s="280">
        <f t="shared" si="12"/>
        <v>9</v>
      </c>
      <c r="K26" s="280">
        <f t="shared" si="13"/>
        <v>1</v>
      </c>
      <c r="L26" s="280">
        <f t="shared" si="14"/>
        <v>79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627</v>
      </c>
      <c r="AL26" s="285" t="s">
        <v>627</v>
      </c>
      <c r="AM26" s="280">
        <v>0</v>
      </c>
      <c r="AN26" s="286" t="s">
        <v>627</v>
      </c>
      <c r="AO26" s="280">
        <v>0</v>
      </c>
      <c r="AP26" s="285" t="s">
        <v>627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627</v>
      </c>
      <c r="BE26" s="285" t="s">
        <v>627</v>
      </c>
      <c r="BF26" s="285" t="s">
        <v>627</v>
      </c>
      <c r="BG26" s="285" t="s">
        <v>627</v>
      </c>
      <c r="BH26" s="285" t="s">
        <v>627</v>
      </c>
      <c r="BI26" s="285" t="s">
        <v>627</v>
      </c>
      <c r="BJ26" s="285" t="s">
        <v>627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627</v>
      </c>
      <c r="BY26" s="285" t="s">
        <v>627</v>
      </c>
      <c r="BZ26" s="285" t="s">
        <v>627</v>
      </c>
      <c r="CA26" s="285" t="s">
        <v>627</v>
      </c>
      <c r="CB26" s="285" t="s">
        <v>627</v>
      </c>
      <c r="CC26" s="285" t="s">
        <v>627</v>
      </c>
      <c r="CD26" s="285" t="s">
        <v>627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627</v>
      </c>
      <c r="CS26" s="285" t="s">
        <v>627</v>
      </c>
      <c r="CT26" s="285" t="s">
        <v>627</v>
      </c>
      <c r="CU26" s="285" t="s">
        <v>627</v>
      </c>
      <c r="CV26" s="285" t="s">
        <v>627</v>
      </c>
      <c r="CW26" s="285" t="s">
        <v>627</v>
      </c>
      <c r="CX26" s="285" t="s">
        <v>627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627</v>
      </c>
      <c r="DM26" s="285" t="s">
        <v>627</v>
      </c>
      <c r="DN26" s="280">
        <v>0</v>
      </c>
      <c r="DO26" s="285" t="s">
        <v>627</v>
      </c>
      <c r="DP26" s="285" t="s">
        <v>627</v>
      </c>
      <c r="DQ26" s="285" t="s">
        <v>627</v>
      </c>
      <c r="DR26" s="285" t="s">
        <v>627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627</v>
      </c>
      <c r="EG26" s="280">
        <v>0</v>
      </c>
      <c r="EH26" s="280">
        <v>0</v>
      </c>
      <c r="EI26" s="285" t="s">
        <v>627</v>
      </c>
      <c r="EJ26" s="285" t="s">
        <v>627</v>
      </c>
      <c r="EK26" s="285" t="s">
        <v>627</v>
      </c>
      <c r="EL26" s="280">
        <v>0</v>
      </c>
      <c r="EM26" s="280">
        <v>0</v>
      </c>
      <c r="EN26" s="280">
        <f t="shared" si="32"/>
        <v>99</v>
      </c>
      <c r="EO26" s="280">
        <v>6</v>
      </c>
      <c r="EP26" s="280">
        <v>0</v>
      </c>
      <c r="EQ26" s="280">
        <v>0</v>
      </c>
      <c r="ER26" s="280">
        <v>4</v>
      </c>
      <c r="ES26" s="280">
        <v>0</v>
      </c>
      <c r="ET26" s="280">
        <v>9</v>
      </c>
      <c r="EU26" s="280">
        <v>1</v>
      </c>
      <c r="EV26" s="280">
        <v>79</v>
      </c>
      <c r="EW26" s="280">
        <v>0</v>
      </c>
      <c r="EX26" s="280">
        <v>0</v>
      </c>
      <c r="EY26" s="284">
        <v>0</v>
      </c>
      <c r="EZ26" s="285" t="s">
        <v>627</v>
      </c>
      <c r="FA26" s="285" t="s">
        <v>627</v>
      </c>
      <c r="FB26" s="286" t="s">
        <v>627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179</v>
      </c>
      <c r="B27" s="283" t="s">
        <v>568</v>
      </c>
      <c r="C27" s="282" t="s">
        <v>607</v>
      </c>
      <c r="D27" s="280">
        <f t="shared" si="6"/>
        <v>165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165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627</v>
      </c>
      <c r="AL27" s="285" t="s">
        <v>627</v>
      </c>
      <c r="AM27" s="280">
        <v>0</v>
      </c>
      <c r="AN27" s="286" t="s">
        <v>627</v>
      </c>
      <c r="AO27" s="280">
        <v>0</v>
      </c>
      <c r="AP27" s="285" t="s">
        <v>627</v>
      </c>
      <c r="AQ27" s="280">
        <v>0</v>
      </c>
      <c r="AR27" s="280">
        <f t="shared" si="27"/>
        <v>165</v>
      </c>
      <c r="AS27" s="280">
        <v>0</v>
      </c>
      <c r="AT27" s="280">
        <v>0</v>
      </c>
      <c r="AU27" s="280">
        <v>0</v>
      </c>
      <c r="AV27" s="280">
        <v>165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627</v>
      </c>
      <c r="BE27" s="285" t="s">
        <v>627</v>
      </c>
      <c r="BF27" s="285" t="s">
        <v>627</v>
      </c>
      <c r="BG27" s="285" t="s">
        <v>627</v>
      </c>
      <c r="BH27" s="285" t="s">
        <v>627</v>
      </c>
      <c r="BI27" s="285" t="s">
        <v>627</v>
      </c>
      <c r="BJ27" s="285" t="s">
        <v>627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627</v>
      </c>
      <c r="BY27" s="285" t="s">
        <v>627</v>
      </c>
      <c r="BZ27" s="285" t="s">
        <v>627</v>
      </c>
      <c r="CA27" s="285" t="s">
        <v>627</v>
      </c>
      <c r="CB27" s="285" t="s">
        <v>627</v>
      </c>
      <c r="CC27" s="285" t="s">
        <v>627</v>
      </c>
      <c r="CD27" s="285" t="s">
        <v>627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627</v>
      </c>
      <c r="CS27" s="285" t="s">
        <v>627</v>
      </c>
      <c r="CT27" s="285" t="s">
        <v>627</v>
      </c>
      <c r="CU27" s="285" t="s">
        <v>627</v>
      </c>
      <c r="CV27" s="285" t="s">
        <v>627</v>
      </c>
      <c r="CW27" s="285" t="s">
        <v>627</v>
      </c>
      <c r="CX27" s="285" t="s">
        <v>627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627</v>
      </c>
      <c r="DM27" s="285" t="s">
        <v>627</v>
      </c>
      <c r="DN27" s="280">
        <v>0</v>
      </c>
      <c r="DO27" s="285" t="s">
        <v>627</v>
      </c>
      <c r="DP27" s="285" t="s">
        <v>627</v>
      </c>
      <c r="DQ27" s="285" t="s">
        <v>627</v>
      </c>
      <c r="DR27" s="285" t="s">
        <v>627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627</v>
      </c>
      <c r="EG27" s="280">
        <v>0</v>
      </c>
      <c r="EH27" s="280">
        <v>0</v>
      </c>
      <c r="EI27" s="285" t="s">
        <v>627</v>
      </c>
      <c r="EJ27" s="285" t="s">
        <v>627</v>
      </c>
      <c r="EK27" s="285" t="s">
        <v>627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627</v>
      </c>
      <c r="FA27" s="285" t="s">
        <v>627</v>
      </c>
      <c r="FB27" s="286" t="s">
        <v>627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179</v>
      </c>
      <c r="B28" s="283" t="s">
        <v>569</v>
      </c>
      <c r="C28" s="282" t="s">
        <v>608</v>
      </c>
      <c r="D28" s="280">
        <f t="shared" si="6"/>
        <v>63</v>
      </c>
      <c r="E28" s="280">
        <f t="shared" si="7"/>
        <v>11</v>
      </c>
      <c r="F28" s="280">
        <f t="shared" si="8"/>
        <v>0</v>
      </c>
      <c r="G28" s="280">
        <f t="shared" si="9"/>
        <v>0</v>
      </c>
      <c r="H28" s="280">
        <f t="shared" si="10"/>
        <v>32</v>
      </c>
      <c r="I28" s="280">
        <f t="shared" si="11"/>
        <v>20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11</v>
      </c>
      <c r="Y28" s="280">
        <v>11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627</v>
      </c>
      <c r="AL28" s="285" t="s">
        <v>627</v>
      </c>
      <c r="AM28" s="280">
        <v>0</v>
      </c>
      <c r="AN28" s="286" t="s">
        <v>627</v>
      </c>
      <c r="AO28" s="280">
        <v>0</v>
      </c>
      <c r="AP28" s="285" t="s">
        <v>627</v>
      </c>
      <c r="AQ28" s="280">
        <v>0</v>
      </c>
      <c r="AR28" s="280">
        <f t="shared" si="27"/>
        <v>8</v>
      </c>
      <c r="AS28" s="280">
        <v>0</v>
      </c>
      <c r="AT28" s="280">
        <v>0</v>
      </c>
      <c r="AU28" s="280">
        <v>0</v>
      </c>
      <c r="AV28" s="280">
        <v>8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627</v>
      </c>
      <c r="BE28" s="285" t="s">
        <v>627</v>
      </c>
      <c r="BF28" s="285" t="s">
        <v>627</v>
      </c>
      <c r="BG28" s="285" t="s">
        <v>627</v>
      </c>
      <c r="BH28" s="285" t="s">
        <v>627</v>
      </c>
      <c r="BI28" s="285" t="s">
        <v>627</v>
      </c>
      <c r="BJ28" s="285" t="s">
        <v>627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627</v>
      </c>
      <c r="BY28" s="285" t="s">
        <v>627</v>
      </c>
      <c r="BZ28" s="285" t="s">
        <v>627</v>
      </c>
      <c r="CA28" s="285" t="s">
        <v>627</v>
      </c>
      <c r="CB28" s="285" t="s">
        <v>627</v>
      </c>
      <c r="CC28" s="285" t="s">
        <v>627</v>
      </c>
      <c r="CD28" s="285" t="s">
        <v>627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627</v>
      </c>
      <c r="CS28" s="285" t="s">
        <v>627</v>
      </c>
      <c r="CT28" s="285" t="s">
        <v>627</v>
      </c>
      <c r="CU28" s="285" t="s">
        <v>627</v>
      </c>
      <c r="CV28" s="285" t="s">
        <v>627</v>
      </c>
      <c r="CW28" s="285" t="s">
        <v>627</v>
      </c>
      <c r="CX28" s="285" t="s">
        <v>627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627</v>
      </c>
      <c r="DM28" s="285" t="s">
        <v>627</v>
      </c>
      <c r="DN28" s="280">
        <v>0</v>
      </c>
      <c r="DO28" s="285" t="s">
        <v>627</v>
      </c>
      <c r="DP28" s="285" t="s">
        <v>627</v>
      </c>
      <c r="DQ28" s="285" t="s">
        <v>627</v>
      </c>
      <c r="DR28" s="285" t="s">
        <v>627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627</v>
      </c>
      <c r="EG28" s="280">
        <v>0</v>
      </c>
      <c r="EH28" s="280">
        <v>0</v>
      </c>
      <c r="EI28" s="285" t="s">
        <v>627</v>
      </c>
      <c r="EJ28" s="285" t="s">
        <v>627</v>
      </c>
      <c r="EK28" s="285" t="s">
        <v>627</v>
      </c>
      <c r="EL28" s="280">
        <v>0</v>
      </c>
      <c r="EM28" s="280">
        <v>0</v>
      </c>
      <c r="EN28" s="280">
        <f t="shared" si="32"/>
        <v>44</v>
      </c>
      <c r="EO28" s="280">
        <v>0</v>
      </c>
      <c r="EP28" s="280">
        <v>0</v>
      </c>
      <c r="EQ28" s="280">
        <v>0</v>
      </c>
      <c r="ER28" s="280">
        <v>24</v>
      </c>
      <c r="ES28" s="280">
        <v>20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627</v>
      </c>
      <c r="FA28" s="285" t="s">
        <v>627</v>
      </c>
      <c r="FB28" s="286" t="s">
        <v>627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179</v>
      </c>
      <c r="B29" s="283" t="s">
        <v>570</v>
      </c>
      <c r="C29" s="282" t="s">
        <v>609</v>
      </c>
      <c r="D29" s="280">
        <f t="shared" si="6"/>
        <v>0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0</v>
      </c>
      <c r="I29" s="280">
        <f t="shared" si="11"/>
        <v>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627</v>
      </c>
      <c r="AL29" s="285" t="s">
        <v>627</v>
      </c>
      <c r="AM29" s="280">
        <v>0</v>
      </c>
      <c r="AN29" s="286" t="s">
        <v>627</v>
      </c>
      <c r="AO29" s="280">
        <v>0</v>
      </c>
      <c r="AP29" s="285" t="s">
        <v>627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627</v>
      </c>
      <c r="BE29" s="285" t="s">
        <v>627</v>
      </c>
      <c r="BF29" s="285" t="s">
        <v>627</v>
      </c>
      <c r="BG29" s="285" t="s">
        <v>627</v>
      </c>
      <c r="BH29" s="285" t="s">
        <v>627</v>
      </c>
      <c r="BI29" s="285" t="s">
        <v>627</v>
      </c>
      <c r="BJ29" s="285" t="s">
        <v>627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627</v>
      </c>
      <c r="BY29" s="285" t="s">
        <v>627</v>
      </c>
      <c r="BZ29" s="285" t="s">
        <v>627</v>
      </c>
      <c r="CA29" s="285" t="s">
        <v>627</v>
      </c>
      <c r="CB29" s="285" t="s">
        <v>627</v>
      </c>
      <c r="CC29" s="285" t="s">
        <v>627</v>
      </c>
      <c r="CD29" s="285" t="s">
        <v>627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627</v>
      </c>
      <c r="CS29" s="285" t="s">
        <v>627</v>
      </c>
      <c r="CT29" s="285" t="s">
        <v>627</v>
      </c>
      <c r="CU29" s="285" t="s">
        <v>627</v>
      </c>
      <c r="CV29" s="285" t="s">
        <v>627</v>
      </c>
      <c r="CW29" s="285" t="s">
        <v>627</v>
      </c>
      <c r="CX29" s="285" t="s">
        <v>627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627</v>
      </c>
      <c r="DM29" s="285" t="s">
        <v>627</v>
      </c>
      <c r="DN29" s="280">
        <v>0</v>
      </c>
      <c r="DO29" s="285" t="s">
        <v>627</v>
      </c>
      <c r="DP29" s="285" t="s">
        <v>627</v>
      </c>
      <c r="DQ29" s="285" t="s">
        <v>627</v>
      </c>
      <c r="DR29" s="285" t="s">
        <v>627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627</v>
      </c>
      <c r="EG29" s="280">
        <v>0</v>
      </c>
      <c r="EH29" s="280">
        <v>0</v>
      </c>
      <c r="EI29" s="285" t="s">
        <v>627</v>
      </c>
      <c r="EJ29" s="285" t="s">
        <v>627</v>
      </c>
      <c r="EK29" s="285" t="s">
        <v>627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627</v>
      </c>
      <c r="FA29" s="285" t="s">
        <v>627</v>
      </c>
      <c r="FB29" s="286" t="s">
        <v>627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179</v>
      </c>
      <c r="B30" s="283" t="s">
        <v>571</v>
      </c>
      <c r="C30" s="282" t="s">
        <v>610</v>
      </c>
      <c r="D30" s="280">
        <f t="shared" si="6"/>
        <v>162</v>
      </c>
      <c r="E30" s="280">
        <f t="shared" si="7"/>
        <v>44</v>
      </c>
      <c r="F30" s="280">
        <f t="shared" si="8"/>
        <v>0</v>
      </c>
      <c r="G30" s="280">
        <f t="shared" si="9"/>
        <v>0</v>
      </c>
      <c r="H30" s="280">
        <f t="shared" si="10"/>
        <v>82</v>
      </c>
      <c r="I30" s="280">
        <f t="shared" si="11"/>
        <v>26</v>
      </c>
      <c r="J30" s="280">
        <f t="shared" si="12"/>
        <v>8</v>
      </c>
      <c r="K30" s="280">
        <f t="shared" si="13"/>
        <v>1</v>
      </c>
      <c r="L30" s="280">
        <f t="shared" si="14"/>
        <v>1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627</v>
      </c>
      <c r="AL30" s="285" t="s">
        <v>627</v>
      </c>
      <c r="AM30" s="280">
        <v>0</v>
      </c>
      <c r="AN30" s="286" t="s">
        <v>627</v>
      </c>
      <c r="AO30" s="280">
        <v>0</v>
      </c>
      <c r="AP30" s="285" t="s">
        <v>627</v>
      </c>
      <c r="AQ30" s="280">
        <v>0</v>
      </c>
      <c r="AR30" s="280">
        <f t="shared" si="27"/>
        <v>31</v>
      </c>
      <c r="AS30" s="280">
        <v>0</v>
      </c>
      <c r="AT30" s="280">
        <v>0</v>
      </c>
      <c r="AU30" s="280">
        <v>0</v>
      </c>
      <c r="AV30" s="280">
        <v>31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627</v>
      </c>
      <c r="BE30" s="285" t="s">
        <v>627</v>
      </c>
      <c r="BF30" s="285" t="s">
        <v>627</v>
      </c>
      <c r="BG30" s="285" t="s">
        <v>627</v>
      </c>
      <c r="BH30" s="285" t="s">
        <v>627</v>
      </c>
      <c r="BI30" s="285" t="s">
        <v>627</v>
      </c>
      <c r="BJ30" s="285" t="s">
        <v>627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627</v>
      </c>
      <c r="BY30" s="285" t="s">
        <v>627</v>
      </c>
      <c r="BZ30" s="285" t="s">
        <v>627</v>
      </c>
      <c r="CA30" s="285" t="s">
        <v>627</v>
      </c>
      <c r="CB30" s="285" t="s">
        <v>627</v>
      </c>
      <c r="CC30" s="285" t="s">
        <v>627</v>
      </c>
      <c r="CD30" s="285" t="s">
        <v>627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627</v>
      </c>
      <c r="CS30" s="285" t="s">
        <v>627</v>
      </c>
      <c r="CT30" s="285" t="s">
        <v>627</v>
      </c>
      <c r="CU30" s="285" t="s">
        <v>627</v>
      </c>
      <c r="CV30" s="285" t="s">
        <v>627</v>
      </c>
      <c r="CW30" s="285" t="s">
        <v>627</v>
      </c>
      <c r="CX30" s="285" t="s">
        <v>627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627</v>
      </c>
      <c r="DM30" s="285" t="s">
        <v>627</v>
      </c>
      <c r="DN30" s="280">
        <v>0</v>
      </c>
      <c r="DO30" s="285" t="s">
        <v>627</v>
      </c>
      <c r="DP30" s="285" t="s">
        <v>627</v>
      </c>
      <c r="DQ30" s="285" t="s">
        <v>627</v>
      </c>
      <c r="DR30" s="285" t="s">
        <v>627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627</v>
      </c>
      <c r="EG30" s="280">
        <v>0</v>
      </c>
      <c r="EH30" s="280">
        <v>0</v>
      </c>
      <c r="EI30" s="285" t="s">
        <v>627</v>
      </c>
      <c r="EJ30" s="285" t="s">
        <v>627</v>
      </c>
      <c r="EK30" s="285" t="s">
        <v>627</v>
      </c>
      <c r="EL30" s="280">
        <v>0</v>
      </c>
      <c r="EM30" s="280">
        <v>0</v>
      </c>
      <c r="EN30" s="280">
        <f t="shared" si="32"/>
        <v>131</v>
      </c>
      <c r="EO30" s="280">
        <v>44</v>
      </c>
      <c r="EP30" s="280">
        <v>0</v>
      </c>
      <c r="EQ30" s="280">
        <v>0</v>
      </c>
      <c r="ER30" s="280">
        <v>51</v>
      </c>
      <c r="ES30" s="280">
        <v>26</v>
      </c>
      <c r="ET30" s="280">
        <v>8</v>
      </c>
      <c r="EU30" s="280">
        <v>1</v>
      </c>
      <c r="EV30" s="280">
        <v>1</v>
      </c>
      <c r="EW30" s="280">
        <v>0</v>
      </c>
      <c r="EX30" s="280">
        <v>0</v>
      </c>
      <c r="EY30" s="284">
        <v>0</v>
      </c>
      <c r="EZ30" s="285" t="s">
        <v>627</v>
      </c>
      <c r="FA30" s="285" t="s">
        <v>627</v>
      </c>
      <c r="FB30" s="286" t="s">
        <v>627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179</v>
      </c>
      <c r="B31" s="283" t="s">
        <v>572</v>
      </c>
      <c r="C31" s="282" t="s">
        <v>611</v>
      </c>
      <c r="D31" s="280">
        <f t="shared" si="6"/>
        <v>97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23</v>
      </c>
      <c r="I31" s="280">
        <f t="shared" si="11"/>
        <v>44</v>
      </c>
      <c r="J31" s="280">
        <f t="shared" si="12"/>
        <v>12</v>
      </c>
      <c r="K31" s="280">
        <f t="shared" si="13"/>
        <v>3</v>
      </c>
      <c r="L31" s="280">
        <f t="shared" si="14"/>
        <v>15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627</v>
      </c>
      <c r="AL31" s="285" t="s">
        <v>627</v>
      </c>
      <c r="AM31" s="280">
        <v>0</v>
      </c>
      <c r="AN31" s="286" t="s">
        <v>627</v>
      </c>
      <c r="AO31" s="280">
        <v>0</v>
      </c>
      <c r="AP31" s="285" t="s">
        <v>627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627</v>
      </c>
      <c r="BE31" s="285" t="s">
        <v>627</v>
      </c>
      <c r="BF31" s="285" t="s">
        <v>627</v>
      </c>
      <c r="BG31" s="285" t="s">
        <v>627</v>
      </c>
      <c r="BH31" s="285" t="s">
        <v>627</v>
      </c>
      <c r="BI31" s="285" t="s">
        <v>627</v>
      </c>
      <c r="BJ31" s="285" t="s">
        <v>627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627</v>
      </c>
      <c r="BY31" s="285" t="s">
        <v>627</v>
      </c>
      <c r="BZ31" s="285" t="s">
        <v>627</v>
      </c>
      <c r="CA31" s="285" t="s">
        <v>627</v>
      </c>
      <c r="CB31" s="285" t="s">
        <v>627</v>
      </c>
      <c r="CC31" s="285" t="s">
        <v>627</v>
      </c>
      <c r="CD31" s="285" t="s">
        <v>627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627</v>
      </c>
      <c r="CS31" s="285" t="s">
        <v>627</v>
      </c>
      <c r="CT31" s="285" t="s">
        <v>627</v>
      </c>
      <c r="CU31" s="285" t="s">
        <v>627</v>
      </c>
      <c r="CV31" s="285" t="s">
        <v>627</v>
      </c>
      <c r="CW31" s="285" t="s">
        <v>627</v>
      </c>
      <c r="CX31" s="285" t="s">
        <v>627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627</v>
      </c>
      <c r="DM31" s="285" t="s">
        <v>627</v>
      </c>
      <c r="DN31" s="280">
        <v>0</v>
      </c>
      <c r="DO31" s="285" t="s">
        <v>627</v>
      </c>
      <c r="DP31" s="285" t="s">
        <v>627</v>
      </c>
      <c r="DQ31" s="285" t="s">
        <v>627</v>
      </c>
      <c r="DR31" s="285" t="s">
        <v>627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627</v>
      </c>
      <c r="EG31" s="280">
        <v>0</v>
      </c>
      <c r="EH31" s="280">
        <v>0</v>
      </c>
      <c r="EI31" s="285" t="s">
        <v>627</v>
      </c>
      <c r="EJ31" s="285" t="s">
        <v>627</v>
      </c>
      <c r="EK31" s="285" t="s">
        <v>627</v>
      </c>
      <c r="EL31" s="280">
        <v>0</v>
      </c>
      <c r="EM31" s="280">
        <v>0</v>
      </c>
      <c r="EN31" s="280">
        <f t="shared" si="32"/>
        <v>97</v>
      </c>
      <c r="EO31" s="280">
        <v>0</v>
      </c>
      <c r="EP31" s="280">
        <v>0</v>
      </c>
      <c r="EQ31" s="280">
        <v>0</v>
      </c>
      <c r="ER31" s="280">
        <v>23</v>
      </c>
      <c r="ES31" s="280">
        <v>44</v>
      </c>
      <c r="ET31" s="280">
        <v>12</v>
      </c>
      <c r="EU31" s="280">
        <v>3</v>
      </c>
      <c r="EV31" s="280">
        <v>15</v>
      </c>
      <c r="EW31" s="280">
        <v>0</v>
      </c>
      <c r="EX31" s="280">
        <v>0</v>
      </c>
      <c r="EY31" s="284">
        <v>0</v>
      </c>
      <c r="EZ31" s="285" t="s">
        <v>627</v>
      </c>
      <c r="FA31" s="285" t="s">
        <v>627</v>
      </c>
      <c r="FB31" s="286" t="s">
        <v>627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179</v>
      </c>
      <c r="B32" s="283" t="s">
        <v>573</v>
      </c>
      <c r="C32" s="282" t="s">
        <v>612</v>
      </c>
      <c r="D32" s="280">
        <f t="shared" si="6"/>
        <v>291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57</v>
      </c>
      <c r="I32" s="280">
        <f t="shared" si="11"/>
        <v>172</v>
      </c>
      <c r="J32" s="280">
        <f t="shared" si="12"/>
        <v>59</v>
      </c>
      <c r="K32" s="280">
        <f t="shared" si="13"/>
        <v>3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627</v>
      </c>
      <c r="AL32" s="285" t="s">
        <v>627</v>
      </c>
      <c r="AM32" s="280">
        <v>0</v>
      </c>
      <c r="AN32" s="286" t="s">
        <v>627</v>
      </c>
      <c r="AO32" s="280">
        <v>0</v>
      </c>
      <c r="AP32" s="285" t="s">
        <v>627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627</v>
      </c>
      <c r="BE32" s="285" t="s">
        <v>627</v>
      </c>
      <c r="BF32" s="285" t="s">
        <v>627</v>
      </c>
      <c r="BG32" s="285" t="s">
        <v>627</v>
      </c>
      <c r="BH32" s="285" t="s">
        <v>627</v>
      </c>
      <c r="BI32" s="285" t="s">
        <v>627</v>
      </c>
      <c r="BJ32" s="285" t="s">
        <v>627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627</v>
      </c>
      <c r="BY32" s="285" t="s">
        <v>627</v>
      </c>
      <c r="BZ32" s="285" t="s">
        <v>627</v>
      </c>
      <c r="CA32" s="285" t="s">
        <v>627</v>
      </c>
      <c r="CB32" s="285" t="s">
        <v>627</v>
      </c>
      <c r="CC32" s="285" t="s">
        <v>627</v>
      </c>
      <c r="CD32" s="285" t="s">
        <v>627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627</v>
      </c>
      <c r="CS32" s="285" t="s">
        <v>627</v>
      </c>
      <c r="CT32" s="285" t="s">
        <v>627</v>
      </c>
      <c r="CU32" s="285" t="s">
        <v>627</v>
      </c>
      <c r="CV32" s="285" t="s">
        <v>627</v>
      </c>
      <c r="CW32" s="285" t="s">
        <v>627</v>
      </c>
      <c r="CX32" s="285" t="s">
        <v>627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627</v>
      </c>
      <c r="DM32" s="285" t="s">
        <v>627</v>
      </c>
      <c r="DN32" s="280">
        <v>0</v>
      </c>
      <c r="DO32" s="285" t="s">
        <v>627</v>
      </c>
      <c r="DP32" s="285" t="s">
        <v>627</v>
      </c>
      <c r="DQ32" s="285" t="s">
        <v>627</v>
      </c>
      <c r="DR32" s="285" t="s">
        <v>627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627</v>
      </c>
      <c r="EG32" s="280">
        <v>0</v>
      </c>
      <c r="EH32" s="280">
        <v>0</v>
      </c>
      <c r="EI32" s="285" t="s">
        <v>627</v>
      </c>
      <c r="EJ32" s="285" t="s">
        <v>627</v>
      </c>
      <c r="EK32" s="285" t="s">
        <v>627</v>
      </c>
      <c r="EL32" s="280">
        <v>0</v>
      </c>
      <c r="EM32" s="280">
        <v>0</v>
      </c>
      <c r="EN32" s="280">
        <f t="shared" si="32"/>
        <v>291</v>
      </c>
      <c r="EO32" s="280">
        <v>0</v>
      </c>
      <c r="EP32" s="280">
        <v>0</v>
      </c>
      <c r="EQ32" s="280">
        <v>0</v>
      </c>
      <c r="ER32" s="280">
        <v>57</v>
      </c>
      <c r="ES32" s="280">
        <v>172</v>
      </c>
      <c r="ET32" s="280">
        <v>59</v>
      </c>
      <c r="EU32" s="280">
        <v>3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627</v>
      </c>
      <c r="FA32" s="285" t="s">
        <v>627</v>
      </c>
      <c r="FB32" s="286" t="s">
        <v>627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179</v>
      </c>
      <c r="B33" s="283" t="s">
        <v>574</v>
      </c>
      <c r="C33" s="282" t="s">
        <v>613</v>
      </c>
      <c r="D33" s="280">
        <f t="shared" si="6"/>
        <v>0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0</v>
      </c>
      <c r="I33" s="280">
        <f t="shared" si="11"/>
        <v>0</v>
      </c>
      <c r="J33" s="280">
        <f t="shared" si="12"/>
        <v>0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627</v>
      </c>
      <c r="AL33" s="285" t="s">
        <v>627</v>
      </c>
      <c r="AM33" s="280">
        <v>0</v>
      </c>
      <c r="AN33" s="286" t="s">
        <v>627</v>
      </c>
      <c r="AO33" s="280">
        <v>0</v>
      </c>
      <c r="AP33" s="285" t="s">
        <v>627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627</v>
      </c>
      <c r="BE33" s="285" t="s">
        <v>627</v>
      </c>
      <c r="BF33" s="285" t="s">
        <v>627</v>
      </c>
      <c r="BG33" s="285" t="s">
        <v>627</v>
      </c>
      <c r="BH33" s="285" t="s">
        <v>627</v>
      </c>
      <c r="BI33" s="285" t="s">
        <v>627</v>
      </c>
      <c r="BJ33" s="285" t="s">
        <v>627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627</v>
      </c>
      <c r="BY33" s="285" t="s">
        <v>627</v>
      </c>
      <c r="BZ33" s="285" t="s">
        <v>627</v>
      </c>
      <c r="CA33" s="285" t="s">
        <v>627</v>
      </c>
      <c r="CB33" s="285" t="s">
        <v>627</v>
      </c>
      <c r="CC33" s="285" t="s">
        <v>627</v>
      </c>
      <c r="CD33" s="285" t="s">
        <v>627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627</v>
      </c>
      <c r="CS33" s="285" t="s">
        <v>627</v>
      </c>
      <c r="CT33" s="285" t="s">
        <v>627</v>
      </c>
      <c r="CU33" s="285" t="s">
        <v>627</v>
      </c>
      <c r="CV33" s="285" t="s">
        <v>627</v>
      </c>
      <c r="CW33" s="285" t="s">
        <v>627</v>
      </c>
      <c r="CX33" s="285" t="s">
        <v>627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627</v>
      </c>
      <c r="DM33" s="285" t="s">
        <v>627</v>
      </c>
      <c r="DN33" s="280">
        <v>0</v>
      </c>
      <c r="DO33" s="285" t="s">
        <v>627</v>
      </c>
      <c r="DP33" s="285" t="s">
        <v>627</v>
      </c>
      <c r="DQ33" s="285" t="s">
        <v>627</v>
      </c>
      <c r="DR33" s="285" t="s">
        <v>627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627</v>
      </c>
      <c r="EG33" s="280">
        <v>0</v>
      </c>
      <c r="EH33" s="280">
        <v>0</v>
      </c>
      <c r="EI33" s="285" t="s">
        <v>627</v>
      </c>
      <c r="EJ33" s="285" t="s">
        <v>627</v>
      </c>
      <c r="EK33" s="285" t="s">
        <v>627</v>
      </c>
      <c r="EL33" s="280">
        <v>0</v>
      </c>
      <c r="EM33" s="280">
        <v>0</v>
      </c>
      <c r="EN33" s="280">
        <f t="shared" si="32"/>
        <v>0</v>
      </c>
      <c r="EO33" s="280">
        <v>0</v>
      </c>
      <c r="EP33" s="280">
        <v>0</v>
      </c>
      <c r="EQ33" s="280">
        <v>0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627</v>
      </c>
      <c r="FA33" s="285" t="s">
        <v>627</v>
      </c>
      <c r="FB33" s="286" t="s">
        <v>627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179</v>
      </c>
      <c r="B34" s="283" t="s">
        <v>575</v>
      </c>
      <c r="C34" s="282" t="s">
        <v>614</v>
      </c>
      <c r="D34" s="280">
        <f t="shared" si="6"/>
        <v>1586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73</v>
      </c>
      <c r="I34" s="280">
        <f t="shared" si="11"/>
        <v>0</v>
      </c>
      <c r="J34" s="280">
        <f t="shared" si="12"/>
        <v>0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1513</v>
      </c>
      <c r="X34" s="280">
        <f t="shared" si="26"/>
        <v>1513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627</v>
      </c>
      <c r="AL34" s="285" t="s">
        <v>627</v>
      </c>
      <c r="AM34" s="280">
        <v>0</v>
      </c>
      <c r="AN34" s="286" t="s">
        <v>627</v>
      </c>
      <c r="AO34" s="280">
        <v>0</v>
      </c>
      <c r="AP34" s="285" t="s">
        <v>627</v>
      </c>
      <c r="AQ34" s="280">
        <v>1513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627</v>
      </c>
      <c r="BE34" s="285" t="s">
        <v>627</v>
      </c>
      <c r="BF34" s="285" t="s">
        <v>627</v>
      </c>
      <c r="BG34" s="285" t="s">
        <v>627</v>
      </c>
      <c r="BH34" s="285" t="s">
        <v>627</v>
      </c>
      <c r="BI34" s="285" t="s">
        <v>627</v>
      </c>
      <c r="BJ34" s="285" t="s">
        <v>627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627</v>
      </c>
      <c r="BY34" s="285" t="s">
        <v>627</v>
      </c>
      <c r="BZ34" s="285" t="s">
        <v>627</v>
      </c>
      <c r="CA34" s="285" t="s">
        <v>627</v>
      </c>
      <c r="CB34" s="285" t="s">
        <v>627</v>
      </c>
      <c r="CC34" s="285" t="s">
        <v>627</v>
      </c>
      <c r="CD34" s="285" t="s">
        <v>627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627</v>
      </c>
      <c r="CS34" s="285" t="s">
        <v>627</v>
      </c>
      <c r="CT34" s="285" t="s">
        <v>627</v>
      </c>
      <c r="CU34" s="285" t="s">
        <v>627</v>
      </c>
      <c r="CV34" s="285" t="s">
        <v>627</v>
      </c>
      <c r="CW34" s="285" t="s">
        <v>627</v>
      </c>
      <c r="CX34" s="285" t="s">
        <v>627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627</v>
      </c>
      <c r="DM34" s="285" t="s">
        <v>627</v>
      </c>
      <c r="DN34" s="280">
        <v>0</v>
      </c>
      <c r="DO34" s="285" t="s">
        <v>627</v>
      </c>
      <c r="DP34" s="285" t="s">
        <v>627</v>
      </c>
      <c r="DQ34" s="285" t="s">
        <v>627</v>
      </c>
      <c r="DR34" s="285" t="s">
        <v>627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627</v>
      </c>
      <c r="EG34" s="280">
        <v>0</v>
      </c>
      <c r="EH34" s="280">
        <v>0</v>
      </c>
      <c r="EI34" s="285" t="s">
        <v>627</v>
      </c>
      <c r="EJ34" s="285" t="s">
        <v>627</v>
      </c>
      <c r="EK34" s="285" t="s">
        <v>627</v>
      </c>
      <c r="EL34" s="280">
        <v>0</v>
      </c>
      <c r="EM34" s="280">
        <v>0</v>
      </c>
      <c r="EN34" s="280">
        <f t="shared" si="32"/>
        <v>73</v>
      </c>
      <c r="EO34" s="280">
        <v>0</v>
      </c>
      <c r="EP34" s="280">
        <v>0</v>
      </c>
      <c r="EQ34" s="280">
        <v>0</v>
      </c>
      <c r="ER34" s="280">
        <v>73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627</v>
      </c>
      <c r="FA34" s="285" t="s">
        <v>627</v>
      </c>
      <c r="FB34" s="286" t="s">
        <v>627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179</v>
      </c>
      <c r="B35" s="283" t="s">
        <v>576</v>
      </c>
      <c r="C35" s="282" t="s">
        <v>615</v>
      </c>
      <c r="D35" s="280">
        <f t="shared" si="6"/>
        <v>0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0</v>
      </c>
      <c r="I35" s="280">
        <f t="shared" si="11"/>
        <v>0</v>
      </c>
      <c r="J35" s="280">
        <f t="shared" si="12"/>
        <v>0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627</v>
      </c>
      <c r="AL35" s="285" t="s">
        <v>627</v>
      </c>
      <c r="AM35" s="280">
        <v>0</v>
      </c>
      <c r="AN35" s="286" t="s">
        <v>627</v>
      </c>
      <c r="AO35" s="280">
        <v>0</v>
      </c>
      <c r="AP35" s="285" t="s">
        <v>627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627</v>
      </c>
      <c r="BE35" s="285" t="s">
        <v>627</v>
      </c>
      <c r="BF35" s="285" t="s">
        <v>627</v>
      </c>
      <c r="BG35" s="285" t="s">
        <v>627</v>
      </c>
      <c r="BH35" s="285" t="s">
        <v>627</v>
      </c>
      <c r="BI35" s="285" t="s">
        <v>627</v>
      </c>
      <c r="BJ35" s="285" t="s">
        <v>627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627</v>
      </c>
      <c r="BY35" s="285" t="s">
        <v>627</v>
      </c>
      <c r="BZ35" s="285" t="s">
        <v>627</v>
      </c>
      <c r="CA35" s="285" t="s">
        <v>627</v>
      </c>
      <c r="CB35" s="285" t="s">
        <v>627</v>
      </c>
      <c r="CC35" s="285" t="s">
        <v>627</v>
      </c>
      <c r="CD35" s="285" t="s">
        <v>627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627</v>
      </c>
      <c r="CS35" s="285" t="s">
        <v>627</v>
      </c>
      <c r="CT35" s="285" t="s">
        <v>627</v>
      </c>
      <c r="CU35" s="285" t="s">
        <v>627</v>
      </c>
      <c r="CV35" s="285" t="s">
        <v>627</v>
      </c>
      <c r="CW35" s="285" t="s">
        <v>627</v>
      </c>
      <c r="CX35" s="285" t="s">
        <v>627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627</v>
      </c>
      <c r="DM35" s="285" t="s">
        <v>627</v>
      </c>
      <c r="DN35" s="280">
        <v>0</v>
      </c>
      <c r="DO35" s="285" t="s">
        <v>627</v>
      </c>
      <c r="DP35" s="285" t="s">
        <v>627</v>
      </c>
      <c r="DQ35" s="285" t="s">
        <v>627</v>
      </c>
      <c r="DR35" s="285" t="s">
        <v>627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627</v>
      </c>
      <c r="EG35" s="280">
        <v>0</v>
      </c>
      <c r="EH35" s="280">
        <v>0</v>
      </c>
      <c r="EI35" s="285" t="s">
        <v>627</v>
      </c>
      <c r="EJ35" s="285" t="s">
        <v>627</v>
      </c>
      <c r="EK35" s="285" t="s">
        <v>627</v>
      </c>
      <c r="EL35" s="280">
        <v>0</v>
      </c>
      <c r="EM35" s="280">
        <v>0</v>
      </c>
      <c r="EN35" s="280">
        <f t="shared" si="32"/>
        <v>0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627</v>
      </c>
      <c r="FA35" s="285" t="s">
        <v>627</v>
      </c>
      <c r="FB35" s="286" t="s">
        <v>627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179</v>
      </c>
      <c r="B36" s="283" t="s">
        <v>577</v>
      </c>
      <c r="C36" s="282" t="s">
        <v>616</v>
      </c>
      <c r="D36" s="280">
        <f t="shared" si="6"/>
        <v>452</v>
      </c>
      <c r="E36" s="280">
        <f t="shared" si="7"/>
        <v>211</v>
      </c>
      <c r="F36" s="280">
        <f t="shared" si="8"/>
        <v>0</v>
      </c>
      <c r="G36" s="280">
        <f t="shared" si="9"/>
        <v>0</v>
      </c>
      <c r="H36" s="280">
        <f t="shared" si="10"/>
        <v>126</v>
      </c>
      <c r="I36" s="280">
        <f t="shared" si="11"/>
        <v>101</v>
      </c>
      <c r="J36" s="280">
        <f t="shared" si="12"/>
        <v>14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627</v>
      </c>
      <c r="AL36" s="285" t="s">
        <v>627</v>
      </c>
      <c r="AM36" s="280">
        <v>0</v>
      </c>
      <c r="AN36" s="286" t="s">
        <v>627</v>
      </c>
      <c r="AO36" s="280">
        <v>0</v>
      </c>
      <c r="AP36" s="285" t="s">
        <v>627</v>
      </c>
      <c r="AQ36" s="280">
        <v>0</v>
      </c>
      <c r="AR36" s="280">
        <f t="shared" si="27"/>
        <v>91</v>
      </c>
      <c r="AS36" s="280">
        <v>0</v>
      </c>
      <c r="AT36" s="280">
        <v>0</v>
      </c>
      <c r="AU36" s="280">
        <v>0</v>
      </c>
      <c r="AV36" s="280">
        <v>91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627</v>
      </c>
      <c r="BE36" s="285" t="s">
        <v>627</v>
      </c>
      <c r="BF36" s="285" t="s">
        <v>627</v>
      </c>
      <c r="BG36" s="285" t="s">
        <v>627</v>
      </c>
      <c r="BH36" s="285" t="s">
        <v>627</v>
      </c>
      <c r="BI36" s="285" t="s">
        <v>627</v>
      </c>
      <c r="BJ36" s="285" t="s">
        <v>627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627</v>
      </c>
      <c r="BY36" s="285" t="s">
        <v>627</v>
      </c>
      <c r="BZ36" s="285" t="s">
        <v>627</v>
      </c>
      <c r="CA36" s="285" t="s">
        <v>627</v>
      </c>
      <c r="CB36" s="285" t="s">
        <v>627</v>
      </c>
      <c r="CC36" s="285" t="s">
        <v>627</v>
      </c>
      <c r="CD36" s="285" t="s">
        <v>627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627</v>
      </c>
      <c r="CS36" s="285" t="s">
        <v>627</v>
      </c>
      <c r="CT36" s="285" t="s">
        <v>627</v>
      </c>
      <c r="CU36" s="285" t="s">
        <v>627</v>
      </c>
      <c r="CV36" s="285" t="s">
        <v>627</v>
      </c>
      <c r="CW36" s="285" t="s">
        <v>627</v>
      </c>
      <c r="CX36" s="285" t="s">
        <v>627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627</v>
      </c>
      <c r="DM36" s="285" t="s">
        <v>627</v>
      </c>
      <c r="DN36" s="280">
        <v>0</v>
      </c>
      <c r="DO36" s="285" t="s">
        <v>627</v>
      </c>
      <c r="DP36" s="285" t="s">
        <v>627</v>
      </c>
      <c r="DQ36" s="285" t="s">
        <v>627</v>
      </c>
      <c r="DR36" s="285" t="s">
        <v>627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627</v>
      </c>
      <c r="EG36" s="280">
        <v>0</v>
      </c>
      <c r="EH36" s="280">
        <v>0</v>
      </c>
      <c r="EI36" s="285" t="s">
        <v>627</v>
      </c>
      <c r="EJ36" s="285" t="s">
        <v>627</v>
      </c>
      <c r="EK36" s="285" t="s">
        <v>627</v>
      </c>
      <c r="EL36" s="280">
        <v>0</v>
      </c>
      <c r="EM36" s="280">
        <v>0</v>
      </c>
      <c r="EN36" s="280">
        <f t="shared" si="32"/>
        <v>361</v>
      </c>
      <c r="EO36" s="280">
        <v>211</v>
      </c>
      <c r="EP36" s="280">
        <v>0</v>
      </c>
      <c r="EQ36" s="280">
        <v>0</v>
      </c>
      <c r="ER36" s="280">
        <v>35</v>
      </c>
      <c r="ES36" s="280">
        <v>101</v>
      </c>
      <c r="ET36" s="280">
        <v>14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627</v>
      </c>
      <c r="FA36" s="285" t="s">
        <v>627</v>
      </c>
      <c r="FB36" s="286" t="s">
        <v>627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179</v>
      </c>
      <c r="B37" s="283" t="s">
        <v>578</v>
      </c>
      <c r="C37" s="282" t="s">
        <v>617</v>
      </c>
      <c r="D37" s="280">
        <f t="shared" si="6"/>
        <v>588</v>
      </c>
      <c r="E37" s="280">
        <f t="shared" si="7"/>
        <v>154</v>
      </c>
      <c r="F37" s="280">
        <f t="shared" si="8"/>
        <v>1</v>
      </c>
      <c r="G37" s="280">
        <f t="shared" si="9"/>
        <v>0</v>
      </c>
      <c r="H37" s="280">
        <f t="shared" si="10"/>
        <v>317</v>
      </c>
      <c r="I37" s="280">
        <f t="shared" si="11"/>
        <v>79</v>
      </c>
      <c r="J37" s="280">
        <f t="shared" si="12"/>
        <v>31</v>
      </c>
      <c r="K37" s="280">
        <f t="shared" si="13"/>
        <v>3</v>
      </c>
      <c r="L37" s="280">
        <f t="shared" si="14"/>
        <v>2</v>
      </c>
      <c r="M37" s="280">
        <f t="shared" si="15"/>
        <v>1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627</v>
      </c>
      <c r="AL37" s="285" t="s">
        <v>627</v>
      </c>
      <c r="AM37" s="280">
        <v>0</v>
      </c>
      <c r="AN37" s="286" t="s">
        <v>627</v>
      </c>
      <c r="AO37" s="280">
        <v>0</v>
      </c>
      <c r="AP37" s="285" t="s">
        <v>627</v>
      </c>
      <c r="AQ37" s="280">
        <v>0</v>
      </c>
      <c r="AR37" s="280">
        <f t="shared" si="27"/>
        <v>127</v>
      </c>
      <c r="AS37" s="280">
        <v>11</v>
      </c>
      <c r="AT37" s="280">
        <v>0</v>
      </c>
      <c r="AU37" s="280">
        <v>0</v>
      </c>
      <c r="AV37" s="280">
        <v>116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627</v>
      </c>
      <c r="BE37" s="285" t="s">
        <v>627</v>
      </c>
      <c r="BF37" s="285" t="s">
        <v>627</v>
      </c>
      <c r="BG37" s="285" t="s">
        <v>627</v>
      </c>
      <c r="BH37" s="285" t="s">
        <v>627</v>
      </c>
      <c r="BI37" s="285" t="s">
        <v>627</v>
      </c>
      <c r="BJ37" s="285" t="s">
        <v>627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627</v>
      </c>
      <c r="BY37" s="285" t="s">
        <v>627</v>
      </c>
      <c r="BZ37" s="285" t="s">
        <v>627</v>
      </c>
      <c r="CA37" s="285" t="s">
        <v>627</v>
      </c>
      <c r="CB37" s="285" t="s">
        <v>627</v>
      </c>
      <c r="CC37" s="285" t="s">
        <v>627</v>
      </c>
      <c r="CD37" s="285" t="s">
        <v>627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627</v>
      </c>
      <c r="CS37" s="285" t="s">
        <v>627</v>
      </c>
      <c r="CT37" s="285" t="s">
        <v>627</v>
      </c>
      <c r="CU37" s="285" t="s">
        <v>627</v>
      </c>
      <c r="CV37" s="285" t="s">
        <v>627</v>
      </c>
      <c r="CW37" s="285" t="s">
        <v>627</v>
      </c>
      <c r="CX37" s="285" t="s">
        <v>627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627</v>
      </c>
      <c r="DM37" s="285" t="s">
        <v>627</v>
      </c>
      <c r="DN37" s="280">
        <v>0</v>
      </c>
      <c r="DO37" s="285" t="s">
        <v>627</v>
      </c>
      <c r="DP37" s="285" t="s">
        <v>627</v>
      </c>
      <c r="DQ37" s="285" t="s">
        <v>627</v>
      </c>
      <c r="DR37" s="285" t="s">
        <v>627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627</v>
      </c>
      <c r="EG37" s="280">
        <v>0</v>
      </c>
      <c r="EH37" s="280">
        <v>0</v>
      </c>
      <c r="EI37" s="285" t="s">
        <v>627</v>
      </c>
      <c r="EJ37" s="285" t="s">
        <v>627</v>
      </c>
      <c r="EK37" s="285" t="s">
        <v>627</v>
      </c>
      <c r="EL37" s="280">
        <v>0</v>
      </c>
      <c r="EM37" s="280">
        <v>0</v>
      </c>
      <c r="EN37" s="280">
        <f t="shared" si="32"/>
        <v>461</v>
      </c>
      <c r="EO37" s="280">
        <v>143</v>
      </c>
      <c r="EP37" s="280">
        <v>1</v>
      </c>
      <c r="EQ37" s="280">
        <v>0</v>
      </c>
      <c r="ER37" s="280">
        <v>201</v>
      </c>
      <c r="ES37" s="280">
        <v>79</v>
      </c>
      <c r="ET37" s="280">
        <v>31</v>
      </c>
      <c r="EU37" s="280">
        <v>3</v>
      </c>
      <c r="EV37" s="280">
        <v>2</v>
      </c>
      <c r="EW37" s="280">
        <v>1</v>
      </c>
      <c r="EX37" s="280">
        <v>0</v>
      </c>
      <c r="EY37" s="284">
        <v>0</v>
      </c>
      <c r="EZ37" s="285" t="s">
        <v>627</v>
      </c>
      <c r="FA37" s="285" t="s">
        <v>627</v>
      </c>
      <c r="FB37" s="286" t="s">
        <v>627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179</v>
      </c>
      <c r="B38" s="283" t="s">
        <v>579</v>
      </c>
      <c r="C38" s="282" t="s">
        <v>618</v>
      </c>
      <c r="D38" s="280">
        <f t="shared" si="6"/>
        <v>20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11</v>
      </c>
      <c r="I38" s="280">
        <f t="shared" si="11"/>
        <v>0</v>
      </c>
      <c r="J38" s="280">
        <f t="shared" si="12"/>
        <v>9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627</v>
      </c>
      <c r="AL38" s="285" t="s">
        <v>627</v>
      </c>
      <c r="AM38" s="280">
        <v>0</v>
      </c>
      <c r="AN38" s="286" t="s">
        <v>627</v>
      </c>
      <c r="AO38" s="280">
        <v>0</v>
      </c>
      <c r="AP38" s="285" t="s">
        <v>627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627</v>
      </c>
      <c r="BE38" s="285" t="s">
        <v>627</v>
      </c>
      <c r="BF38" s="285" t="s">
        <v>627</v>
      </c>
      <c r="BG38" s="285" t="s">
        <v>627</v>
      </c>
      <c r="BH38" s="285" t="s">
        <v>627</v>
      </c>
      <c r="BI38" s="285" t="s">
        <v>627</v>
      </c>
      <c r="BJ38" s="285" t="s">
        <v>627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627</v>
      </c>
      <c r="BY38" s="285" t="s">
        <v>627</v>
      </c>
      <c r="BZ38" s="285" t="s">
        <v>627</v>
      </c>
      <c r="CA38" s="285" t="s">
        <v>627</v>
      </c>
      <c r="CB38" s="285" t="s">
        <v>627</v>
      </c>
      <c r="CC38" s="285" t="s">
        <v>627</v>
      </c>
      <c r="CD38" s="285" t="s">
        <v>627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627</v>
      </c>
      <c r="CS38" s="285" t="s">
        <v>627</v>
      </c>
      <c r="CT38" s="285" t="s">
        <v>627</v>
      </c>
      <c r="CU38" s="285" t="s">
        <v>627</v>
      </c>
      <c r="CV38" s="285" t="s">
        <v>627</v>
      </c>
      <c r="CW38" s="285" t="s">
        <v>627</v>
      </c>
      <c r="CX38" s="285" t="s">
        <v>627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627</v>
      </c>
      <c r="DM38" s="285" t="s">
        <v>627</v>
      </c>
      <c r="DN38" s="280">
        <v>0</v>
      </c>
      <c r="DO38" s="285" t="s">
        <v>627</v>
      </c>
      <c r="DP38" s="285" t="s">
        <v>627</v>
      </c>
      <c r="DQ38" s="285" t="s">
        <v>627</v>
      </c>
      <c r="DR38" s="285" t="s">
        <v>627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627</v>
      </c>
      <c r="EG38" s="280">
        <v>0</v>
      </c>
      <c r="EH38" s="280">
        <v>0</v>
      </c>
      <c r="EI38" s="285" t="s">
        <v>627</v>
      </c>
      <c r="EJ38" s="285" t="s">
        <v>627</v>
      </c>
      <c r="EK38" s="285" t="s">
        <v>627</v>
      </c>
      <c r="EL38" s="280">
        <v>0</v>
      </c>
      <c r="EM38" s="280">
        <v>0</v>
      </c>
      <c r="EN38" s="280">
        <f t="shared" si="32"/>
        <v>20</v>
      </c>
      <c r="EO38" s="280">
        <v>0</v>
      </c>
      <c r="EP38" s="280">
        <v>0</v>
      </c>
      <c r="EQ38" s="280">
        <v>0</v>
      </c>
      <c r="ER38" s="280">
        <v>11</v>
      </c>
      <c r="ES38" s="280">
        <v>0</v>
      </c>
      <c r="ET38" s="280">
        <v>9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627</v>
      </c>
      <c r="FA38" s="285" t="s">
        <v>627</v>
      </c>
      <c r="FB38" s="286" t="s">
        <v>627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179</v>
      </c>
      <c r="B39" s="283" t="s">
        <v>580</v>
      </c>
      <c r="C39" s="282" t="s">
        <v>619</v>
      </c>
      <c r="D39" s="280">
        <f t="shared" si="6"/>
        <v>51</v>
      </c>
      <c r="E39" s="280">
        <f t="shared" si="7"/>
        <v>18</v>
      </c>
      <c r="F39" s="280">
        <f t="shared" si="8"/>
        <v>0</v>
      </c>
      <c r="G39" s="280">
        <f t="shared" si="9"/>
        <v>0</v>
      </c>
      <c r="H39" s="280">
        <f t="shared" si="10"/>
        <v>23</v>
      </c>
      <c r="I39" s="280">
        <f t="shared" si="11"/>
        <v>6</v>
      </c>
      <c r="J39" s="280">
        <f t="shared" si="12"/>
        <v>2</v>
      </c>
      <c r="K39" s="280">
        <f t="shared" si="13"/>
        <v>1</v>
      </c>
      <c r="L39" s="280">
        <f t="shared" si="14"/>
        <v>1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627</v>
      </c>
      <c r="AL39" s="285" t="s">
        <v>627</v>
      </c>
      <c r="AM39" s="280">
        <v>0</v>
      </c>
      <c r="AN39" s="286" t="s">
        <v>627</v>
      </c>
      <c r="AO39" s="280">
        <v>0</v>
      </c>
      <c r="AP39" s="285" t="s">
        <v>627</v>
      </c>
      <c r="AQ39" s="280">
        <v>0</v>
      </c>
      <c r="AR39" s="280">
        <f t="shared" si="27"/>
        <v>24</v>
      </c>
      <c r="AS39" s="280">
        <v>13</v>
      </c>
      <c r="AT39" s="280">
        <v>0</v>
      </c>
      <c r="AU39" s="280">
        <v>0</v>
      </c>
      <c r="AV39" s="280">
        <v>11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627</v>
      </c>
      <c r="BE39" s="285" t="s">
        <v>627</v>
      </c>
      <c r="BF39" s="285" t="s">
        <v>627</v>
      </c>
      <c r="BG39" s="285" t="s">
        <v>627</v>
      </c>
      <c r="BH39" s="285" t="s">
        <v>627</v>
      </c>
      <c r="BI39" s="285" t="s">
        <v>627</v>
      </c>
      <c r="BJ39" s="285" t="s">
        <v>627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627</v>
      </c>
      <c r="BY39" s="285" t="s">
        <v>627</v>
      </c>
      <c r="BZ39" s="285" t="s">
        <v>627</v>
      </c>
      <c r="CA39" s="285" t="s">
        <v>627</v>
      </c>
      <c r="CB39" s="285" t="s">
        <v>627</v>
      </c>
      <c r="CC39" s="285" t="s">
        <v>627</v>
      </c>
      <c r="CD39" s="285" t="s">
        <v>627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627</v>
      </c>
      <c r="CS39" s="285" t="s">
        <v>627</v>
      </c>
      <c r="CT39" s="285" t="s">
        <v>627</v>
      </c>
      <c r="CU39" s="285" t="s">
        <v>627</v>
      </c>
      <c r="CV39" s="285" t="s">
        <v>627</v>
      </c>
      <c r="CW39" s="285" t="s">
        <v>627</v>
      </c>
      <c r="CX39" s="285" t="s">
        <v>627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627</v>
      </c>
      <c r="DM39" s="285" t="s">
        <v>627</v>
      </c>
      <c r="DN39" s="280">
        <v>0</v>
      </c>
      <c r="DO39" s="285" t="s">
        <v>627</v>
      </c>
      <c r="DP39" s="285" t="s">
        <v>627</v>
      </c>
      <c r="DQ39" s="285" t="s">
        <v>627</v>
      </c>
      <c r="DR39" s="285" t="s">
        <v>627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627</v>
      </c>
      <c r="EG39" s="280">
        <v>0</v>
      </c>
      <c r="EH39" s="280">
        <v>0</v>
      </c>
      <c r="EI39" s="285" t="s">
        <v>627</v>
      </c>
      <c r="EJ39" s="285" t="s">
        <v>627</v>
      </c>
      <c r="EK39" s="285" t="s">
        <v>627</v>
      </c>
      <c r="EL39" s="280">
        <v>0</v>
      </c>
      <c r="EM39" s="280">
        <v>0</v>
      </c>
      <c r="EN39" s="280">
        <f t="shared" si="32"/>
        <v>27</v>
      </c>
      <c r="EO39" s="280">
        <v>5</v>
      </c>
      <c r="EP39" s="280">
        <v>0</v>
      </c>
      <c r="EQ39" s="280">
        <v>0</v>
      </c>
      <c r="ER39" s="280">
        <v>12</v>
      </c>
      <c r="ES39" s="280">
        <v>6</v>
      </c>
      <c r="ET39" s="280">
        <v>2</v>
      </c>
      <c r="EU39" s="280">
        <v>1</v>
      </c>
      <c r="EV39" s="280">
        <v>1</v>
      </c>
      <c r="EW39" s="280">
        <v>0</v>
      </c>
      <c r="EX39" s="280">
        <v>0</v>
      </c>
      <c r="EY39" s="284">
        <v>0</v>
      </c>
      <c r="EZ39" s="285" t="s">
        <v>627</v>
      </c>
      <c r="FA39" s="285" t="s">
        <v>627</v>
      </c>
      <c r="FB39" s="286" t="s">
        <v>627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179</v>
      </c>
      <c r="B40" s="283" t="s">
        <v>581</v>
      </c>
      <c r="C40" s="282" t="s">
        <v>620</v>
      </c>
      <c r="D40" s="280">
        <f t="shared" si="6"/>
        <v>85</v>
      </c>
      <c r="E40" s="280">
        <f t="shared" si="7"/>
        <v>20</v>
      </c>
      <c r="F40" s="280">
        <f t="shared" si="8"/>
        <v>0</v>
      </c>
      <c r="G40" s="280">
        <f t="shared" si="9"/>
        <v>0</v>
      </c>
      <c r="H40" s="280">
        <f t="shared" si="10"/>
        <v>49</v>
      </c>
      <c r="I40" s="280">
        <f t="shared" si="11"/>
        <v>11</v>
      </c>
      <c r="J40" s="280">
        <f t="shared" si="12"/>
        <v>4</v>
      </c>
      <c r="K40" s="280">
        <f t="shared" si="13"/>
        <v>0</v>
      </c>
      <c r="L40" s="280">
        <f t="shared" si="14"/>
        <v>1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627</v>
      </c>
      <c r="AL40" s="285" t="s">
        <v>627</v>
      </c>
      <c r="AM40" s="280">
        <v>0</v>
      </c>
      <c r="AN40" s="286" t="s">
        <v>627</v>
      </c>
      <c r="AO40" s="280">
        <v>0</v>
      </c>
      <c r="AP40" s="285" t="s">
        <v>627</v>
      </c>
      <c r="AQ40" s="280">
        <v>0</v>
      </c>
      <c r="AR40" s="280">
        <f t="shared" si="27"/>
        <v>27</v>
      </c>
      <c r="AS40" s="280">
        <v>0</v>
      </c>
      <c r="AT40" s="280">
        <v>0</v>
      </c>
      <c r="AU40" s="280">
        <v>0</v>
      </c>
      <c r="AV40" s="280">
        <v>27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627</v>
      </c>
      <c r="BE40" s="285" t="s">
        <v>627</v>
      </c>
      <c r="BF40" s="285" t="s">
        <v>627</v>
      </c>
      <c r="BG40" s="285" t="s">
        <v>627</v>
      </c>
      <c r="BH40" s="285" t="s">
        <v>627</v>
      </c>
      <c r="BI40" s="285" t="s">
        <v>627</v>
      </c>
      <c r="BJ40" s="285" t="s">
        <v>627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627</v>
      </c>
      <c r="BY40" s="285" t="s">
        <v>627</v>
      </c>
      <c r="BZ40" s="285" t="s">
        <v>627</v>
      </c>
      <c r="CA40" s="285" t="s">
        <v>627</v>
      </c>
      <c r="CB40" s="285" t="s">
        <v>627</v>
      </c>
      <c r="CC40" s="285" t="s">
        <v>627</v>
      </c>
      <c r="CD40" s="285" t="s">
        <v>627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627</v>
      </c>
      <c r="CS40" s="285" t="s">
        <v>627</v>
      </c>
      <c r="CT40" s="285" t="s">
        <v>627</v>
      </c>
      <c r="CU40" s="285" t="s">
        <v>627</v>
      </c>
      <c r="CV40" s="285" t="s">
        <v>627</v>
      </c>
      <c r="CW40" s="285" t="s">
        <v>627</v>
      </c>
      <c r="CX40" s="285" t="s">
        <v>627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627</v>
      </c>
      <c r="DM40" s="285" t="s">
        <v>627</v>
      </c>
      <c r="DN40" s="280">
        <v>0</v>
      </c>
      <c r="DO40" s="285" t="s">
        <v>627</v>
      </c>
      <c r="DP40" s="285" t="s">
        <v>627</v>
      </c>
      <c r="DQ40" s="285" t="s">
        <v>627</v>
      </c>
      <c r="DR40" s="285" t="s">
        <v>627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627</v>
      </c>
      <c r="EG40" s="280">
        <v>0</v>
      </c>
      <c r="EH40" s="280">
        <v>0</v>
      </c>
      <c r="EI40" s="285" t="s">
        <v>627</v>
      </c>
      <c r="EJ40" s="285" t="s">
        <v>627</v>
      </c>
      <c r="EK40" s="285" t="s">
        <v>627</v>
      </c>
      <c r="EL40" s="280">
        <v>0</v>
      </c>
      <c r="EM40" s="280">
        <v>0</v>
      </c>
      <c r="EN40" s="280">
        <f t="shared" si="32"/>
        <v>58</v>
      </c>
      <c r="EO40" s="280">
        <v>20</v>
      </c>
      <c r="EP40" s="280">
        <v>0</v>
      </c>
      <c r="EQ40" s="280">
        <v>0</v>
      </c>
      <c r="ER40" s="280">
        <v>22</v>
      </c>
      <c r="ES40" s="280">
        <v>11</v>
      </c>
      <c r="ET40" s="280">
        <v>4</v>
      </c>
      <c r="EU40" s="280">
        <v>0</v>
      </c>
      <c r="EV40" s="280">
        <v>1</v>
      </c>
      <c r="EW40" s="280">
        <v>0</v>
      </c>
      <c r="EX40" s="280">
        <v>0</v>
      </c>
      <c r="EY40" s="284">
        <v>0</v>
      </c>
      <c r="EZ40" s="285" t="s">
        <v>627</v>
      </c>
      <c r="FA40" s="285" t="s">
        <v>627</v>
      </c>
      <c r="FB40" s="286" t="s">
        <v>627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179</v>
      </c>
      <c r="B41" s="283" t="s">
        <v>582</v>
      </c>
      <c r="C41" s="282" t="s">
        <v>621</v>
      </c>
      <c r="D41" s="280">
        <f t="shared" si="6"/>
        <v>12</v>
      </c>
      <c r="E41" s="280">
        <f t="shared" si="7"/>
        <v>0</v>
      </c>
      <c r="F41" s="280">
        <f t="shared" si="8"/>
        <v>0</v>
      </c>
      <c r="G41" s="280">
        <f t="shared" si="9"/>
        <v>0</v>
      </c>
      <c r="H41" s="280">
        <f t="shared" si="10"/>
        <v>5</v>
      </c>
      <c r="I41" s="280">
        <f t="shared" si="11"/>
        <v>6</v>
      </c>
      <c r="J41" s="280">
        <f t="shared" si="12"/>
        <v>1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0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627</v>
      </c>
      <c r="AL41" s="285" t="s">
        <v>627</v>
      </c>
      <c r="AM41" s="280">
        <v>0</v>
      </c>
      <c r="AN41" s="286" t="s">
        <v>627</v>
      </c>
      <c r="AO41" s="280">
        <v>0</v>
      </c>
      <c r="AP41" s="285" t="s">
        <v>627</v>
      </c>
      <c r="AQ41" s="280">
        <v>0</v>
      </c>
      <c r="AR41" s="280">
        <f t="shared" si="27"/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627</v>
      </c>
      <c r="BE41" s="285" t="s">
        <v>627</v>
      </c>
      <c r="BF41" s="285" t="s">
        <v>627</v>
      </c>
      <c r="BG41" s="285" t="s">
        <v>627</v>
      </c>
      <c r="BH41" s="285" t="s">
        <v>627</v>
      </c>
      <c r="BI41" s="285" t="s">
        <v>627</v>
      </c>
      <c r="BJ41" s="285" t="s">
        <v>627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627</v>
      </c>
      <c r="BY41" s="285" t="s">
        <v>627</v>
      </c>
      <c r="BZ41" s="285" t="s">
        <v>627</v>
      </c>
      <c r="CA41" s="285" t="s">
        <v>627</v>
      </c>
      <c r="CB41" s="285" t="s">
        <v>627</v>
      </c>
      <c r="CC41" s="285" t="s">
        <v>627</v>
      </c>
      <c r="CD41" s="285" t="s">
        <v>627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627</v>
      </c>
      <c r="CS41" s="285" t="s">
        <v>627</v>
      </c>
      <c r="CT41" s="285" t="s">
        <v>627</v>
      </c>
      <c r="CU41" s="285" t="s">
        <v>627</v>
      </c>
      <c r="CV41" s="285" t="s">
        <v>627</v>
      </c>
      <c r="CW41" s="285" t="s">
        <v>627</v>
      </c>
      <c r="CX41" s="285" t="s">
        <v>627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627</v>
      </c>
      <c r="DM41" s="285" t="s">
        <v>627</v>
      </c>
      <c r="DN41" s="280">
        <v>0</v>
      </c>
      <c r="DO41" s="285" t="s">
        <v>627</v>
      </c>
      <c r="DP41" s="285" t="s">
        <v>627</v>
      </c>
      <c r="DQ41" s="285" t="s">
        <v>627</v>
      </c>
      <c r="DR41" s="285" t="s">
        <v>627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627</v>
      </c>
      <c r="EG41" s="280">
        <v>0</v>
      </c>
      <c r="EH41" s="280">
        <v>0</v>
      </c>
      <c r="EI41" s="285" t="s">
        <v>627</v>
      </c>
      <c r="EJ41" s="285" t="s">
        <v>627</v>
      </c>
      <c r="EK41" s="285" t="s">
        <v>627</v>
      </c>
      <c r="EL41" s="280">
        <v>0</v>
      </c>
      <c r="EM41" s="280">
        <v>0</v>
      </c>
      <c r="EN41" s="280">
        <f t="shared" si="32"/>
        <v>12</v>
      </c>
      <c r="EO41" s="280">
        <v>0</v>
      </c>
      <c r="EP41" s="280">
        <v>0</v>
      </c>
      <c r="EQ41" s="280">
        <v>0</v>
      </c>
      <c r="ER41" s="280">
        <v>5</v>
      </c>
      <c r="ES41" s="280">
        <v>6</v>
      </c>
      <c r="ET41" s="280">
        <v>1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627</v>
      </c>
      <c r="FA41" s="285" t="s">
        <v>627</v>
      </c>
      <c r="FB41" s="286" t="s">
        <v>627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179</v>
      </c>
      <c r="B42" s="283" t="s">
        <v>583</v>
      </c>
      <c r="C42" s="282" t="s">
        <v>622</v>
      </c>
      <c r="D42" s="280">
        <f t="shared" si="6"/>
        <v>122</v>
      </c>
      <c r="E42" s="280">
        <f t="shared" si="7"/>
        <v>24</v>
      </c>
      <c r="F42" s="280">
        <f t="shared" si="8"/>
        <v>0</v>
      </c>
      <c r="G42" s="280">
        <f t="shared" si="9"/>
        <v>0</v>
      </c>
      <c r="H42" s="280">
        <f t="shared" si="10"/>
        <v>38</v>
      </c>
      <c r="I42" s="280">
        <f t="shared" si="11"/>
        <v>53</v>
      </c>
      <c r="J42" s="280">
        <f t="shared" si="12"/>
        <v>5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2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627</v>
      </c>
      <c r="AL42" s="285" t="s">
        <v>627</v>
      </c>
      <c r="AM42" s="280">
        <v>0</v>
      </c>
      <c r="AN42" s="286" t="s">
        <v>627</v>
      </c>
      <c r="AO42" s="280">
        <v>0</v>
      </c>
      <c r="AP42" s="285" t="s">
        <v>627</v>
      </c>
      <c r="AQ42" s="280">
        <v>0</v>
      </c>
      <c r="AR42" s="280">
        <f t="shared" si="27"/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627</v>
      </c>
      <c r="BE42" s="285" t="s">
        <v>627</v>
      </c>
      <c r="BF42" s="285" t="s">
        <v>627</v>
      </c>
      <c r="BG42" s="285" t="s">
        <v>627</v>
      </c>
      <c r="BH42" s="285" t="s">
        <v>627</v>
      </c>
      <c r="BI42" s="285" t="s">
        <v>627</v>
      </c>
      <c r="BJ42" s="285" t="s">
        <v>627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627</v>
      </c>
      <c r="BY42" s="285" t="s">
        <v>627</v>
      </c>
      <c r="BZ42" s="285" t="s">
        <v>627</v>
      </c>
      <c r="CA42" s="285" t="s">
        <v>627</v>
      </c>
      <c r="CB42" s="285" t="s">
        <v>627</v>
      </c>
      <c r="CC42" s="285" t="s">
        <v>627</v>
      </c>
      <c r="CD42" s="285" t="s">
        <v>627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627</v>
      </c>
      <c r="CS42" s="285" t="s">
        <v>627</v>
      </c>
      <c r="CT42" s="285" t="s">
        <v>627</v>
      </c>
      <c r="CU42" s="285" t="s">
        <v>627</v>
      </c>
      <c r="CV42" s="285" t="s">
        <v>627</v>
      </c>
      <c r="CW42" s="285" t="s">
        <v>627</v>
      </c>
      <c r="CX42" s="285" t="s">
        <v>627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627</v>
      </c>
      <c r="DM42" s="285" t="s">
        <v>627</v>
      </c>
      <c r="DN42" s="280">
        <v>0</v>
      </c>
      <c r="DO42" s="285" t="s">
        <v>627</v>
      </c>
      <c r="DP42" s="285" t="s">
        <v>627</v>
      </c>
      <c r="DQ42" s="285" t="s">
        <v>627</v>
      </c>
      <c r="DR42" s="285" t="s">
        <v>627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627</v>
      </c>
      <c r="EG42" s="280">
        <v>0</v>
      </c>
      <c r="EH42" s="280">
        <v>0</v>
      </c>
      <c r="EI42" s="285" t="s">
        <v>627</v>
      </c>
      <c r="EJ42" s="285" t="s">
        <v>627</v>
      </c>
      <c r="EK42" s="285" t="s">
        <v>627</v>
      </c>
      <c r="EL42" s="280">
        <v>0</v>
      </c>
      <c r="EM42" s="280">
        <v>0</v>
      </c>
      <c r="EN42" s="280">
        <f t="shared" si="32"/>
        <v>122</v>
      </c>
      <c r="EO42" s="280">
        <v>24</v>
      </c>
      <c r="EP42" s="280">
        <v>0</v>
      </c>
      <c r="EQ42" s="280">
        <v>0</v>
      </c>
      <c r="ER42" s="280">
        <v>38</v>
      </c>
      <c r="ES42" s="280">
        <v>53</v>
      </c>
      <c r="ET42" s="280">
        <v>5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627</v>
      </c>
      <c r="FA42" s="285" t="s">
        <v>627</v>
      </c>
      <c r="FB42" s="286" t="s">
        <v>627</v>
      </c>
      <c r="FC42" s="280">
        <v>0</v>
      </c>
      <c r="FD42" s="280">
        <v>0</v>
      </c>
      <c r="FE42" s="280">
        <v>0</v>
      </c>
      <c r="FF42" s="280">
        <v>0</v>
      </c>
      <c r="FG42" s="280">
        <v>2</v>
      </c>
    </row>
    <row r="43" spans="1:163" ht="12" customHeight="1">
      <c r="A43" s="282" t="s">
        <v>179</v>
      </c>
      <c r="B43" s="283" t="s">
        <v>584</v>
      </c>
      <c r="C43" s="282" t="s">
        <v>623</v>
      </c>
      <c r="D43" s="280">
        <f t="shared" si="6"/>
        <v>51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51</v>
      </c>
      <c r="I43" s="280">
        <f t="shared" si="11"/>
        <v>0</v>
      </c>
      <c r="J43" s="280">
        <f t="shared" si="12"/>
        <v>0</v>
      </c>
      <c r="K43" s="280">
        <f t="shared" si="13"/>
        <v>0</v>
      </c>
      <c r="L43" s="280">
        <f t="shared" si="14"/>
        <v>0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627</v>
      </c>
      <c r="AL43" s="285" t="s">
        <v>627</v>
      </c>
      <c r="AM43" s="280">
        <v>0</v>
      </c>
      <c r="AN43" s="286" t="s">
        <v>627</v>
      </c>
      <c r="AO43" s="280">
        <v>0</v>
      </c>
      <c r="AP43" s="285" t="s">
        <v>627</v>
      </c>
      <c r="AQ43" s="280">
        <v>0</v>
      </c>
      <c r="AR43" s="280">
        <f t="shared" si="27"/>
        <v>51</v>
      </c>
      <c r="AS43" s="280">
        <v>0</v>
      </c>
      <c r="AT43" s="280">
        <v>0</v>
      </c>
      <c r="AU43" s="280">
        <v>0</v>
      </c>
      <c r="AV43" s="280">
        <v>51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627</v>
      </c>
      <c r="BE43" s="285" t="s">
        <v>627</v>
      </c>
      <c r="BF43" s="285" t="s">
        <v>627</v>
      </c>
      <c r="BG43" s="285" t="s">
        <v>627</v>
      </c>
      <c r="BH43" s="285" t="s">
        <v>627</v>
      </c>
      <c r="BI43" s="285" t="s">
        <v>627</v>
      </c>
      <c r="BJ43" s="285" t="s">
        <v>627</v>
      </c>
      <c r="BK43" s="280">
        <v>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627</v>
      </c>
      <c r="BY43" s="285" t="s">
        <v>627</v>
      </c>
      <c r="BZ43" s="285" t="s">
        <v>627</v>
      </c>
      <c r="CA43" s="285" t="s">
        <v>627</v>
      </c>
      <c r="CB43" s="285" t="s">
        <v>627</v>
      </c>
      <c r="CC43" s="285" t="s">
        <v>627</v>
      </c>
      <c r="CD43" s="285" t="s">
        <v>627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627</v>
      </c>
      <c r="CS43" s="285" t="s">
        <v>627</v>
      </c>
      <c r="CT43" s="285" t="s">
        <v>627</v>
      </c>
      <c r="CU43" s="285" t="s">
        <v>627</v>
      </c>
      <c r="CV43" s="285" t="s">
        <v>627</v>
      </c>
      <c r="CW43" s="285" t="s">
        <v>627</v>
      </c>
      <c r="CX43" s="285" t="s">
        <v>627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627</v>
      </c>
      <c r="DM43" s="285" t="s">
        <v>627</v>
      </c>
      <c r="DN43" s="280">
        <v>0</v>
      </c>
      <c r="DO43" s="285" t="s">
        <v>627</v>
      </c>
      <c r="DP43" s="285" t="s">
        <v>627</v>
      </c>
      <c r="DQ43" s="285" t="s">
        <v>627</v>
      </c>
      <c r="DR43" s="285" t="s">
        <v>627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627</v>
      </c>
      <c r="EG43" s="280">
        <v>0</v>
      </c>
      <c r="EH43" s="280">
        <v>0</v>
      </c>
      <c r="EI43" s="285" t="s">
        <v>627</v>
      </c>
      <c r="EJ43" s="285" t="s">
        <v>627</v>
      </c>
      <c r="EK43" s="285" t="s">
        <v>627</v>
      </c>
      <c r="EL43" s="280">
        <v>0</v>
      </c>
      <c r="EM43" s="280">
        <v>0</v>
      </c>
      <c r="EN43" s="280">
        <f t="shared" si="32"/>
        <v>0</v>
      </c>
      <c r="EO43" s="280">
        <v>0</v>
      </c>
      <c r="EP43" s="280">
        <v>0</v>
      </c>
      <c r="EQ43" s="280">
        <v>0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4">
        <v>0</v>
      </c>
      <c r="EZ43" s="285" t="s">
        <v>627</v>
      </c>
      <c r="FA43" s="285" t="s">
        <v>627</v>
      </c>
      <c r="FB43" s="286" t="s">
        <v>627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179</v>
      </c>
      <c r="B44" s="283" t="s">
        <v>585</v>
      </c>
      <c r="C44" s="282" t="s">
        <v>624</v>
      </c>
      <c r="D44" s="280">
        <f t="shared" si="6"/>
        <v>22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22</v>
      </c>
      <c r="I44" s="280">
        <f t="shared" si="11"/>
        <v>0</v>
      </c>
      <c r="J44" s="280">
        <f t="shared" si="12"/>
        <v>0</v>
      </c>
      <c r="K44" s="280">
        <f t="shared" si="13"/>
        <v>0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627</v>
      </c>
      <c r="AL44" s="285" t="s">
        <v>627</v>
      </c>
      <c r="AM44" s="280">
        <v>0</v>
      </c>
      <c r="AN44" s="286" t="s">
        <v>627</v>
      </c>
      <c r="AO44" s="280">
        <v>0</v>
      </c>
      <c r="AP44" s="285" t="s">
        <v>627</v>
      </c>
      <c r="AQ44" s="280">
        <v>0</v>
      </c>
      <c r="AR44" s="280">
        <f t="shared" si="27"/>
        <v>22</v>
      </c>
      <c r="AS44" s="280">
        <v>0</v>
      </c>
      <c r="AT44" s="280">
        <v>0</v>
      </c>
      <c r="AU44" s="280">
        <v>0</v>
      </c>
      <c r="AV44" s="280">
        <v>22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627</v>
      </c>
      <c r="BE44" s="285" t="s">
        <v>627</v>
      </c>
      <c r="BF44" s="285" t="s">
        <v>627</v>
      </c>
      <c r="BG44" s="285" t="s">
        <v>627</v>
      </c>
      <c r="BH44" s="285" t="s">
        <v>627</v>
      </c>
      <c r="BI44" s="285" t="s">
        <v>627</v>
      </c>
      <c r="BJ44" s="285" t="s">
        <v>627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627</v>
      </c>
      <c r="BY44" s="285" t="s">
        <v>627</v>
      </c>
      <c r="BZ44" s="285" t="s">
        <v>627</v>
      </c>
      <c r="CA44" s="285" t="s">
        <v>627</v>
      </c>
      <c r="CB44" s="285" t="s">
        <v>627</v>
      </c>
      <c r="CC44" s="285" t="s">
        <v>627</v>
      </c>
      <c r="CD44" s="285" t="s">
        <v>627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627</v>
      </c>
      <c r="CS44" s="285" t="s">
        <v>627</v>
      </c>
      <c r="CT44" s="285" t="s">
        <v>627</v>
      </c>
      <c r="CU44" s="285" t="s">
        <v>627</v>
      </c>
      <c r="CV44" s="285" t="s">
        <v>627</v>
      </c>
      <c r="CW44" s="285" t="s">
        <v>627</v>
      </c>
      <c r="CX44" s="285" t="s">
        <v>627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627</v>
      </c>
      <c r="DM44" s="285" t="s">
        <v>627</v>
      </c>
      <c r="DN44" s="280">
        <v>0</v>
      </c>
      <c r="DO44" s="285" t="s">
        <v>627</v>
      </c>
      <c r="DP44" s="285" t="s">
        <v>627</v>
      </c>
      <c r="DQ44" s="285" t="s">
        <v>627</v>
      </c>
      <c r="DR44" s="285" t="s">
        <v>627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627</v>
      </c>
      <c r="EG44" s="280">
        <v>0</v>
      </c>
      <c r="EH44" s="280">
        <v>0</v>
      </c>
      <c r="EI44" s="285" t="s">
        <v>627</v>
      </c>
      <c r="EJ44" s="285" t="s">
        <v>627</v>
      </c>
      <c r="EK44" s="285" t="s">
        <v>627</v>
      </c>
      <c r="EL44" s="280">
        <v>0</v>
      </c>
      <c r="EM44" s="280">
        <v>0</v>
      </c>
      <c r="EN44" s="280">
        <f t="shared" si="32"/>
        <v>0</v>
      </c>
      <c r="EO44" s="280">
        <v>0</v>
      </c>
      <c r="EP44" s="280">
        <v>0</v>
      </c>
      <c r="EQ44" s="280">
        <v>0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627</v>
      </c>
      <c r="FA44" s="285" t="s">
        <v>627</v>
      </c>
      <c r="FB44" s="286" t="s">
        <v>627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179</v>
      </c>
      <c r="B45" s="283" t="s">
        <v>586</v>
      </c>
      <c r="C45" s="282" t="s">
        <v>625</v>
      </c>
      <c r="D45" s="280">
        <f t="shared" si="6"/>
        <v>33</v>
      </c>
      <c r="E45" s="280">
        <f t="shared" si="7"/>
        <v>0</v>
      </c>
      <c r="F45" s="280">
        <f t="shared" si="8"/>
        <v>0</v>
      </c>
      <c r="G45" s="280">
        <f t="shared" si="9"/>
        <v>0</v>
      </c>
      <c r="H45" s="280">
        <f t="shared" si="10"/>
        <v>15</v>
      </c>
      <c r="I45" s="280">
        <f t="shared" si="11"/>
        <v>16</v>
      </c>
      <c r="J45" s="280">
        <f t="shared" si="12"/>
        <v>2</v>
      </c>
      <c r="K45" s="280">
        <f t="shared" si="13"/>
        <v>0</v>
      </c>
      <c r="L45" s="280">
        <f t="shared" si="14"/>
        <v>0</v>
      </c>
      <c r="M45" s="280">
        <f t="shared" si="15"/>
        <v>0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0</v>
      </c>
      <c r="X45" s="280">
        <f t="shared" si="26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627</v>
      </c>
      <c r="AL45" s="285" t="s">
        <v>627</v>
      </c>
      <c r="AM45" s="280">
        <v>0</v>
      </c>
      <c r="AN45" s="286" t="s">
        <v>627</v>
      </c>
      <c r="AO45" s="280">
        <v>0</v>
      </c>
      <c r="AP45" s="285" t="s">
        <v>627</v>
      </c>
      <c r="AQ45" s="280">
        <v>0</v>
      </c>
      <c r="AR45" s="280">
        <f t="shared" si="27"/>
        <v>15</v>
      </c>
      <c r="AS45" s="280">
        <v>0</v>
      </c>
      <c r="AT45" s="280">
        <v>0</v>
      </c>
      <c r="AU45" s="280">
        <v>0</v>
      </c>
      <c r="AV45" s="280">
        <v>15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627</v>
      </c>
      <c r="BE45" s="285" t="s">
        <v>627</v>
      </c>
      <c r="BF45" s="285" t="s">
        <v>627</v>
      </c>
      <c r="BG45" s="285" t="s">
        <v>627</v>
      </c>
      <c r="BH45" s="285" t="s">
        <v>627</v>
      </c>
      <c r="BI45" s="285" t="s">
        <v>627</v>
      </c>
      <c r="BJ45" s="285" t="s">
        <v>627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627</v>
      </c>
      <c r="BY45" s="285" t="s">
        <v>627</v>
      </c>
      <c r="BZ45" s="285" t="s">
        <v>627</v>
      </c>
      <c r="CA45" s="285" t="s">
        <v>627</v>
      </c>
      <c r="CB45" s="285" t="s">
        <v>627</v>
      </c>
      <c r="CC45" s="285" t="s">
        <v>627</v>
      </c>
      <c r="CD45" s="285" t="s">
        <v>627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627</v>
      </c>
      <c r="CS45" s="285" t="s">
        <v>627</v>
      </c>
      <c r="CT45" s="285" t="s">
        <v>627</v>
      </c>
      <c r="CU45" s="285" t="s">
        <v>627</v>
      </c>
      <c r="CV45" s="285" t="s">
        <v>627</v>
      </c>
      <c r="CW45" s="285" t="s">
        <v>627</v>
      </c>
      <c r="CX45" s="285" t="s">
        <v>627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627</v>
      </c>
      <c r="DM45" s="285" t="s">
        <v>627</v>
      </c>
      <c r="DN45" s="280">
        <v>0</v>
      </c>
      <c r="DO45" s="285" t="s">
        <v>627</v>
      </c>
      <c r="DP45" s="285" t="s">
        <v>627</v>
      </c>
      <c r="DQ45" s="285" t="s">
        <v>627</v>
      </c>
      <c r="DR45" s="285" t="s">
        <v>627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627</v>
      </c>
      <c r="EG45" s="280">
        <v>0</v>
      </c>
      <c r="EH45" s="280">
        <v>0</v>
      </c>
      <c r="EI45" s="285" t="s">
        <v>627</v>
      </c>
      <c r="EJ45" s="285" t="s">
        <v>627</v>
      </c>
      <c r="EK45" s="285" t="s">
        <v>627</v>
      </c>
      <c r="EL45" s="280">
        <v>0</v>
      </c>
      <c r="EM45" s="280">
        <v>0</v>
      </c>
      <c r="EN45" s="280">
        <f t="shared" si="32"/>
        <v>18</v>
      </c>
      <c r="EO45" s="280">
        <v>0</v>
      </c>
      <c r="EP45" s="280">
        <v>0</v>
      </c>
      <c r="EQ45" s="280">
        <v>0</v>
      </c>
      <c r="ER45" s="280">
        <v>0</v>
      </c>
      <c r="ES45" s="280">
        <v>16</v>
      </c>
      <c r="ET45" s="280">
        <v>2</v>
      </c>
      <c r="EU45" s="280">
        <v>0</v>
      </c>
      <c r="EV45" s="280">
        <v>0</v>
      </c>
      <c r="EW45" s="280">
        <v>0</v>
      </c>
      <c r="EX45" s="280">
        <v>0</v>
      </c>
      <c r="EY45" s="284">
        <v>0</v>
      </c>
      <c r="EZ45" s="285" t="s">
        <v>627</v>
      </c>
      <c r="FA45" s="285" t="s">
        <v>627</v>
      </c>
      <c r="FB45" s="286" t="s">
        <v>627</v>
      </c>
      <c r="FC45" s="280">
        <v>0</v>
      </c>
      <c r="FD45" s="280">
        <v>0</v>
      </c>
      <c r="FE45" s="280">
        <v>0</v>
      </c>
      <c r="FF45" s="280">
        <v>0</v>
      </c>
      <c r="FG45" s="280">
        <v>0</v>
      </c>
    </row>
    <row r="46" spans="1:163" ht="12" customHeight="1">
      <c r="A46" s="282" t="s">
        <v>179</v>
      </c>
      <c r="B46" s="283" t="s">
        <v>587</v>
      </c>
      <c r="C46" s="282" t="s">
        <v>626</v>
      </c>
      <c r="D46" s="280">
        <f t="shared" si="6"/>
        <v>87</v>
      </c>
      <c r="E46" s="280">
        <f t="shared" si="7"/>
        <v>38</v>
      </c>
      <c r="F46" s="280">
        <f t="shared" si="8"/>
        <v>0</v>
      </c>
      <c r="G46" s="280">
        <f t="shared" si="9"/>
        <v>0</v>
      </c>
      <c r="H46" s="280">
        <f t="shared" si="10"/>
        <v>25</v>
      </c>
      <c r="I46" s="280">
        <f t="shared" si="11"/>
        <v>21</v>
      </c>
      <c r="J46" s="280">
        <f t="shared" si="12"/>
        <v>3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627</v>
      </c>
      <c r="AL46" s="285" t="s">
        <v>627</v>
      </c>
      <c r="AM46" s="280">
        <v>0</v>
      </c>
      <c r="AN46" s="286" t="s">
        <v>627</v>
      </c>
      <c r="AO46" s="280">
        <v>0</v>
      </c>
      <c r="AP46" s="285" t="s">
        <v>627</v>
      </c>
      <c r="AQ46" s="280">
        <v>0</v>
      </c>
      <c r="AR46" s="280">
        <f t="shared" si="27"/>
        <v>18</v>
      </c>
      <c r="AS46" s="280">
        <v>0</v>
      </c>
      <c r="AT46" s="280">
        <v>0</v>
      </c>
      <c r="AU46" s="280">
        <v>0</v>
      </c>
      <c r="AV46" s="280">
        <v>18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627</v>
      </c>
      <c r="BE46" s="285" t="s">
        <v>627</v>
      </c>
      <c r="BF46" s="285" t="s">
        <v>627</v>
      </c>
      <c r="BG46" s="285" t="s">
        <v>627</v>
      </c>
      <c r="BH46" s="285" t="s">
        <v>627</v>
      </c>
      <c r="BI46" s="285" t="s">
        <v>627</v>
      </c>
      <c r="BJ46" s="285" t="s">
        <v>627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627</v>
      </c>
      <c r="BY46" s="285" t="s">
        <v>627</v>
      </c>
      <c r="BZ46" s="285" t="s">
        <v>627</v>
      </c>
      <c r="CA46" s="285" t="s">
        <v>627</v>
      </c>
      <c r="CB46" s="285" t="s">
        <v>627</v>
      </c>
      <c r="CC46" s="285" t="s">
        <v>627</v>
      </c>
      <c r="CD46" s="285" t="s">
        <v>627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627</v>
      </c>
      <c r="CS46" s="285" t="s">
        <v>627</v>
      </c>
      <c r="CT46" s="285" t="s">
        <v>627</v>
      </c>
      <c r="CU46" s="285" t="s">
        <v>627</v>
      </c>
      <c r="CV46" s="285" t="s">
        <v>627</v>
      </c>
      <c r="CW46" s="285" t="s">
        <v>627</v>
      </c>
      <c r="CX46" s="285" t="s">
        <v>627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627</v>
      </c>
      <c r="DM46" s="285" t="s">
        <v>627</v>
      </c>
      <c r="DN46" s="280">
        <v>0</v>
      </c>
      <c r="DO46" s="285" t="s">
        <v>627</v>
      </c>
      <c r="DP46" s="285" t="s">
        <v>627</v>
      </c>
      <c r="DQ46" s="285" t="s">
        <v>627</v>
      </c>
      <c r="DR46" s="285" t="s">
        <v>627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627</v>
      </c>
      <c r="EG46" s="280">
        <v>0</v>
      </c>
      <c r="EH46" s="280">
        <v>0</v>
      </c>
      <c r="EI46" s="285" t="s">
        <v>627</v>
      </c>
      <c r="EJ46" s="285" t="s">
        <v>627</v>
      </c>
      <c r="EK46" s="285" t="s">
        <v>627</v>
      </c>
      <c r="EL46" s="280">
        <v>0</v>
      </c>
      <c r="EM46" s="280">
        <v>0</v>
      </c>
      <c r="EN46" s="280">
        <f t="shared" si="32"/>
        <v>69</v>
      </c>
      <c r="EO46" s="280">
        <v>38</v>
      </c>
      <c r="EP46" s="280">
        <v>0</v>
      </c>
      <c r="EQ46" s="280">
        <v>0</v>
      </c>
      <c r="ER46" s="280">
        <v>7</v>
      </c>
      <c r="ES46" s="280">
        <v>21</v>
      </c>
      <c r="ET46" s="280">
        <v>3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627</v>
      </c>
      <c r="FA46" s="285" t="s">
        <v>627</v>
      </c>
      <c r="FB46" s="286" t="s">
        <v>627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629</v>
      </c>
      <c r="B7" s="278" t="s">
        <v>630</v>
      </c>
      <c r="C7" s="279" t="s">
        <v>631</v>
      </c>
      <c r="D7" s="280">
        <f aca="true" t="shared" si="0" ref="D7:AI7">SUM(D8:D46)</f>
        <v>58</v>
      </c>
      <c r="E7" s="280">
        <f t="shared" si="0"/>
        <v>0</v>
      </c>
      <c r="F7" s="280">
        <f t="shared" si="0"/>
        <v>58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58</v>
      </c>
      <c r="N7" s="280">
        <f t="shared" si="0"/>
        <v>0</v>
      </c>
      <c r="O7" s="280">
        <f t="shared" si="0"/>
        <v>0</v>
      </c>
      <c r="P7" s="280">
        <f t="shared" si="0"/>
        <v>58</v>
      </c>
      <c r="Q7" s="280">
        <f t="shared" si="0"/>
        <v>58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58</v>
      </c>
      <c r="CC7" s="280">
        <f t="shared" si="2"/>
        <v>58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SUM(CV8:CV46)</f>
        <v>0</v>
      </c>
      <c r="CW7" s="280">
        <f>SUM(CW8:CW46)</f>
        <v>0</v>
      </c>
      <c r="CX7" s="280">
        <f>SUM(CX8:CX46)</f>
        <v>0</v>
      </c>
      <c r="CY7" s="280">
        <f>SUM(CY8:CY46)</f>
        <v>0</v>
      </c>
    </row>
    <row r="8" spans="1:103" ht="12" customHeight="1">
      <c r="A8" s="287" t="s">
        <v>179</v>
      </c>
      <c r="B8" s="278" t="s">
        <v>549</v>
      </c>
      <c r="C8" s="287" t="s">
        <v>588</v>
      </c>
      <c r="D8" s="280">
        <f>SUM(E8,F8,N8,O8)</f>
        <v>58</v>
      </c>
      <c r="E8" s="280">
        <f>X8</f>
        <v>0</v>
      </c>
      <c r="F8" s="280">
        <f>SUM(G8:M8)</f>
        <v>58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58</v>
      </c>
      <c r="N8" s="280">
        <f>CJ8</f>
        <v>0</v>
      </c>
      <c r="O8" s="280">
        <f>CR8</f>
        <v>0</v>
      </c>
      <c r="P8" s="280">
        <f>SUM(Q8:W8)</f>
        <v>58</v>
      </c>
      <c r="Q8" s="280">
        <f aca="true" t="shared" si="3" ref="Q8:W8">SUM(Y8,AG8,AO8,AW8,BE8,BM8,BU8,CC8,CK8,CS8)</f>
        <v>58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58</v>
      </c>
      <c r="CC8" s="280">
        <v>58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179</v>
      </c>
      <c r="B9" s="278" t="s">
        <v>550</v>
      </c>
      <c r="C9" s="287" t="s">
        <v>589</v>
      </c>
      <c r="D9" s="280">
        <f aca="true" t="shared" si="4" ref="D9:D46">SUM(E9,F9,N9,O9)</f>
        <v>0</v>
      </c>
      <c r="E9" s="280">
        <f aca="true" t="shared" si="5" ref="E9:E46">X9</f>
        <v>0</v>
      </c>
      <c r="F9" s="280">
        <f aca="true" t="shared" si="6" ref="F9:F46">SUM(G9:M9)</f>
        <v>0</v>
      </c>
      <c r="G9" s="280">
        <f aca="true" t="shared" si="7" ref="G9:G46">AF9</f>
        <v>0</v>
      </c>
      <c r="H9" s="280">
        <f aca="true" t="shared" si="8" ref="H9:H46">AN9</f>
        <v>0</v>
      </c>
      <c r="I9" s="280">
        <f aca="true" t="shared" si="9" ref="I9:I46">AV9</f>
        <v>0</v>
      </c>
      <c r="J9" s="280">
        <f aca="true" t="shared" si="10" ref="J9:J46">BD9</f>
        <v>0</v>
      </c>
      <c r="K9" s="280">
        <f aca="true" t="shared" si="11" ref="K9:K46">BL9</f>
        <v>0</v>
      </c>
      <c r="L9" s="280">
        <f aca="true" t="shared" si="12" ref="L9:L46">BT9</f>
        <v>0</v>
      </c>
      <c r="M9" s="280">
        <f aca="true" t="shared" si="13" ref="M9:M46">CB9</f>
        <v>0</v>
      </c>
      <c r="N9" s="280">
        <f aca="true" t="shared" si="14" ref="N9:N46">CJ9</f>
        <v>0</v>
      </c>
      <c r="O9" s="280">
        <f aca="true" t="shared" si="15" ref="O9:O46">CR9</f>
        <v>0</v>
      </c>
      <c r="P9" s="280">
        <f aca="true" t="shared" si="16" ref="P9:P46">SUM(Q9:W9)</f>
        <v>0</v>
      </c>
      <c r="Q9" s="280">
        <f aca="true" t="shared" si="17" ref="Q9:Q46">SUM(Y9,AG9,AO9,AW9,BE9,BM9,BU9,CC9,CK9,CS9)</f>
        <v>0</v>
      </c>
      <c r="R9" s="280">
        <f aca="true" t="shared" si="18" ref="R9:R46">SUM(Z9,AH9,AP9,AX9,BF9,BN9,BV9,CD9,CL9,CT9)</f>
        <v>0</v>
      </c>
      <c r="S9" s="280">
        <f aca="true" t="shared" si="19" ref="S9:S46">SUM(AA9,AI9,AQ9,AY9,BG9,BO9,BW9,CE9,CM9,CU9)</f>
        <v>0</v>
      </c>
      <c r="T9" s="280">
        <f aca="true" t="shared" si="20" ref="T9:T46">SUM(AB9,AJ9,AR9,AZ9,BH9,BP9,BX9,CF9,CN9,CV9)</f>
        <v>0</v>
      </c>
      <c r="U9" s="280">
        <f aca="true" t="shared" si="21" ref="U9:U46">SUM(AC9,AK9,AS9,BA9,BI9,BQ9,BY9,CG9,CO9,CW9)</f>
        <v>0</v>
      </c>
      <c r="V9" s="280">
        <f aca="true" t="shared" si="22" ref="V9:V46">SUM(AD9,AL9,AT9,BB9,BJ9,BR9,BZ9,CH9,CP9,CX9)</f>
        <v>0</v>
      </c>
      <c r="W9" s="280">
        <f aca="true" t="shared" si="23" ref="W9:W46">SUM(AE9,AM9,AU9,BC9,BK9,BS9,CA9,CI9,CQ9,CY9)</f>
        <v>0</v>
      </c>
      <c r="X9" s="280">
        <f aca="true" t="shared" si="24" ref="X9:X46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6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6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6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6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6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6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6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6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6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179</v>
      </c>
      <c r="B10" s="278" t="s">
        <v>551</v>
      </c>
      <c r="C10" s="287" t="s">
        <v>590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179</v>
      </c>
      <c r="B11" s="278" t="s">
        <v>552</v>
      </c>
      <c r="C11" s="287" t="s">
        <v>591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179</v>
      </c>
      <c r="B12" s="278" t="s">
        <v>553</v>
      </c>
      <c r="C12" s="287" t="s">
        <v>592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179</v>
      </c>
      <c r="B13" s="278" t="s">
        <v>554</v>
      </c>
      <c r="C13" s="287" t="s">
        <v>593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179</v>
      </c>
      <c r="B14" s="278" t="s">
        <v>555</v>
      </c>
      <c r="C14" s="287" t="s">
        <v>594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179</v>
      </c>
      <c r="B15" s="278" t="s">
        <v>556</v>
      </c>
      <c r="C15" s="287" t="s">
        <v>595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179</v>
      </c>
      <c r="B16" s="278" t="s">
        <v>557</v>
      </c>
      <c r="C16" s="287" t="s">
        <v>596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179</v>
      </c>
      <c r="B17" s="278" t="s">
        <v>558</v>
      </c>
      <c r="C17" s="287" t="s">
        <v>597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179</v>
      </c>
      <c r="B18" s="278" t="s">
        <v>559</v>
      </c>
      <c r="C18" s="287" t="s">
        <v>598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179</v>
      </c>
      <c r="B19" s="278" t="s">
        <v>560</v>
      </c>
      <c r="C19" s="287" t="s">
        <v>599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179</v>
      </c>
      <c r="B20" s="278" t="s">
        <v>561</v>
      </c>
      <c r="C20" s="287" t="s">
        <v>600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179</v>
      </c>
      <c r="B21" s="278" t="s">
        <v>562</v>
      </c>
      <c r="C21" s="287" t="s">
        <v>601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179</v>
      </c>
      <c r="B22" s="278" t="s">
        <v>563</v>
      </c>
      <c r="C22" s="287" t="s">
        <v>602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179</v>
      </c>
      <c r="B23" s="278" t="s">
        <v>564</v>
      </c>
      <c r="C23" s="287" t="s">
        <v>603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179</v>
      </c>
      <c r="B24" s="278" t="s">
        <v>565</v>
      </c>
      <c r="C24" s="287" t="s">
        <v>604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179</v>
      </c>
      <c r="B25" s="278" t="s">
        <v>566</v>
      </c>
      <c r="C25" s="287" t="s">
        <v>605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179</v>
      </c>
      <c r="B26" s="278" t="s">
        <v>567</v>
      </c>
      <c r="C26" s="287" t="s">
        <v>606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179</v>
      </c>
      <c r="B27" s="278" t="s">
        <v>568</v>
      </c>
      <c r="C27" s="287" t="s">
        <v>607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179</v>
      </c>
      <c r="B28" s="278" t="s">
        <v>569</v>
      </c>
      <c r="C28" s="287" t="s">
        <v>608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179</v>
      </c>
      <c r="B29" s="278" t="s">
        <v>570</v>
      </c>
      <c r="C29" s="287" t="s">
        <v>609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179</v>
      </c>
      <c r="B30" s="278" t="s">
        <v>571</v>
      </c>
      <c r="C30" s="287" t="s">
        <v>610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179</v>
      </c>
      <c r="B31" s="278" t="s">
        <v>572</v>
      </c>
      <c r="C31" s="287" t="s">
        <v>611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179</v>
      </c>
      <c r="B32" s="278" t="s">
        <v>573</v>
      </c>
      <c r="C32" s="287" t="s">
        <v>612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179</v>
      </c>
      <c r="B33" s="278" t="s">
        <v>574</v>
      </c>
      <c r="C33" s="287" t="s">
        <v>613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179</v>
      </c>
      <c r="B34" s="278" t="s">
        <v>575</v>
      </c>
      <c r="C34" s="287" t="s">
        <v>614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179</v>
      </c>
      <c r="B35" s="278" t="s">
        <v>576</v>
      </c>
      <c r="C35" s="287" t="s">
        <v>615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179</v>
      </c>
      <c r="B36" s="278" t="s">
        <v>577</v>
      </c>
      <c r="C36" s="287" t="s">
        <v>616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179</v>
      </c>
      <c r="B37" s="278" t="s">
        <v>578</v>
      </c>
      <c r="C37" s="287" t="s">
        <v>617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179</v>
      </c>
      <c r="B38" s="278" t="s">
        <v>579</v>
      </c>
      <c r="C38" s="287" t="s">
        <v>618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179</v>
      </c>
      <c r="B39" s="278" t="s">
        <v>580</v>
      </c>
      <c r="C39" s="287" t="s">
        <v>619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179</v>
      </c>
      <c r="B40" s="278" t="s">
        <v>581</v>
      </c>
      <c r="C40" s="287" t="s">
        <v>620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179</v>
      </c>
      <c r="B41" s="278" t="s">
        <v>582</v>
      </c>
      <c r="C41" s="287" t="s">
        <v>621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179</v>
      </c>
      <c r="B42" s="278" t="s">
        <v>583</v>
      </c>
      <c r="C42" s="287" t="s">
        <v>622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179</v>
      </c>
      <c r="B43" s="278" t="s">
        <v>584</v>
      </c>
      <c r="C43" s="287" t="s">
        <v>623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179</v>
      </c>
      <c r="B44" s="278" t="s">
        <v>585</v>
      </c>
      <c r="C44" s="287" t="s">
        <v>624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179</v>
      </c>
      <c r="B45" s="278" t="s">
        <v>586</v>
      </c>
      <c r="C45" s="287" t="s">
        <v>625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179</v>
      </c>
      <c r="B46" s="278" t="s">
        <v>587</v>
      </c>
      <c r="C46" s="287" t="s">
        <v>626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632</v>
      </c>
      <c r="E2" s="65" t="s">
        <v>441</v>
      </c>
      <c r="F2" s="65"/>
      <c r="N2" s="26" t="str">
        <f>LEFT(D2,2)</f>
        <v>29</v>
      </c>
      <c r="O2" s="26" t="str">
        <f>IF(N2&gt;0,VLOOKUP(N2,$AD$6:$AE$52,2,FALSE),"-")</f>
        <v>奈良県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1422362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1422362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402955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29000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1422362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14707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11256</v>
      </c>
      <c r="Z8" s="63"/>
      <c r="AA8" s="63" t="str">
        <f>'ごみ処理概要'!B8</f>
        <v>29201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11256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29202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242666</v>
      </c>
      <c r="Z10" s="63"/>
      <c r="AA10" s="63" t="str">
        <f>'ごみ処理概要'!B10</f>
        <v>29203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14765</v>
      </c>
      <c r="Z11" s="63"/>
      <c r="AA11" s="63" t="str">
        <f>'ごみ処理概要'!B11</f>
        <v>29204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32082</v>
      </c>
      <c r="Z12" s="63"/>
      <c r="AA12" s="63" t="str">
        <f>'ごみ処理概要'!B12</f>
        <v>29205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242666</v>
      </c>
      <c r="F13" s="68">
        <f t="shared" si="3"/>
        <v>107510</v>
      </c>
      <c r="H13" s="366"/>
      <c r="I13" s="368"/>
      <c r="J13" s="378"/>
      <c r="K13" s="73" t="s">
        <v>92</v>
      </c>
      <c r="L13" s="68">
        <f t="shared" si="1"/>
        <v>1442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2916</v>
      </c>
      <c r="Z13" s="63"/>
      <c r="AA13" s="63" t="str">
        <f>'ごみ処理概要'!B13</f>
        <v>29206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14765</v>
      </c>
      <c r="F14" s="68">
        <f t="shared" si="3"/>
        <v>1716</v>
      </c>
      <c r="H14" s="366"/>
      <c r="I14" s="368"/>
      <c r="J14" s="379"/>
      <c r="K14" s="74" t="s">
        <v>94</v>
      </c>
      <c r="L14" s="163">
        <f t="shared" si="1"/>
        <v>67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11485</v>
      </c>
      <c r="Z14" s="63"/>
      <c r="AA14" s="63" t="str">
        <f>'ごみ処理概要'!B14</f>
        <v>29207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32082</v>
      </c>
      <c r="F15" s="68">
        <f t="shared" si="3"/>
        <v>1147</v>
      </c>
      <c r="H15" s="366"/>
      <c r="I15" s="37"/>
      <c r="J15" s="38" t="s">
        <v>96</v>
      </c>
      <c r="K15" s="39"/>
      <c r="L15" s="180">
        <f>SUM(L7:L14)</f>
        <v>419171</v>
      </c>
      <c r="M15" s="181" t="s">
        <v>79</v>
      </c>
      <c r="N15" s="182">
        <f>Y59</f>
        <v>58167</v>
      </c>
      <c r="O15" s="183">
        <f>Y67</f>
        <v>2030</v>
      </c>
      <c r="V15" s="63" t="s">
        <v>98</v>
      </c>
      <c r="W15" s="258" t="s">
        <v>126</v>
      </c>
      <c r="X15" s="259" t="s">
        <v>452</v>
      </c>
      <c r="Y15" s="63">
        <f ca="1" t="shared" si="0"/>
        <v>61699</v>
      </c>
      <c r="Z15" s="63"/>
      <c r="AA15" s="63" t="str">
        <f>'ごみ処理概要'!B15</f>
        <v>29208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2916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24535</v>
      </c>
      <c r="M16" s="185">
        <f aca="true" t="shared" si="5" ref="M16:M22">L8</f>
        <v>14707</v>
      </c>
      <c r="N16" s="186">
        <f>Y60</f>
        <v>5663</v>
      </c>
      <c r="O16" s="187">
        <f aca="true" t="shared" si="6" ref="O16:O21">Y68</f>
        <v>5916</v>
      </c>
      <c r="V16" s="63" t="s">
        <v>104</v>
      </c>
      <c r="W16" s="258" t="s">
        <v>125</v>
      </c>
      <c r="X16" s="259" t="s">
        <v>453</v>
      </c>
      <c r="Y16" s="63">
        <f ca="1" t="shared" si="0"/>
        <v>26224</v>
      </c>
      <c r="Z16" s="63"/>
      <c r="AA16" s="63" t="str">
        <f>'ごみ処理概要'!B16</f>
        <v>29209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11485</v>
      </c>
      <c r="F17" s="68">
        <f t="shared" si="3"/>
        <v>340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29210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303914</v>
      </c>
      <c r="F18" s="164">
        <f>SUM(F12:F17)</f>
        <v>110713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242666</v>
      </c>
      <c r="Z18" s="63"/>
      <c r="AA18" s="63" t="str">
        <f>'ごみ処理概要'!B18</f>
        <v>29211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14765</v>
      </c>
      <c r="Z19" s="63"/>
      <c r="AA19" s="63" t="str">
        <f>'ごみ処理概要'!B19</f>
        <v>29212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18501</v>
      </c>
      <c r="F20" s="68">
        <f t="shared" si="9"/>
        <v>31614</v>
      </c>
      <c r="H20" s="366"/>
      <c r="I20" s="368"/>
      <c r="J20" s="43" t="s">
        <v>90</v>
      </c>
      <c r="K20" s="44"/>
      <c r="L20" s="68">
        <f t="shared" si="4"/>
        <v>2130</v>
      </c>
      <c r="M20" s="188">
        <f t="shared" si="5"/>
        <v>0</v>
      </c>
      <c r="N20" s="189">
        <f t="shared" si="7"/>
        <v>0</v>
      </c>
      <c r="O20" s="190">
        <f t="shared" si="6"/>
        <v>2130</v>
      </c>
      <c r="V20" s="63" t="s">
        <v>303</v>
      </c>
      <c r="W20" s="258" t="s">
        <v>126</v>
      </c>
      <c r="X20" s="259" t="s">
        <v>457</v>
      </c>
      <c r="Y20" s="63">
        <f ca="1" t="shared" si="0"/>
        <v>32082</v>
      </c>
      <c r="Z20" s="63"/>
      <c r="AA20" s="63" t="str">
        <f>'ごみ処理概要'!B20</f>
        <v>29322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4535</v>
      </c>
      <c r="F21" s="68">
        <f t="shared" si="9"/>
        <v>1879</v>
      </c>
      <c r="H21" s="366"/>
      <c r="I21" s="368"/>
      <c r="J21" s="43" t="s">
        <v>92</v>
      </c>
      <c r="K21" s="44"/>
      <c r="L21" s="68">
        <f t="shared" si="4"/>
        <v>22734</v>
      </c>
      <c r="M21" s="188">
        <f t="shared" si="5"/>
        <v>1442</v>
      </c>
      <c r="N21" s="189">
        <f t="shared" si="7"/>
        <v>1577</v>
      </c>
      <c r="O21" s="190">
        <f t="shared" si="6"/>
        <v>19791</v>
      </c>
      <c r="V21" s="63" t="s">
        <v>304</v>
      </c>
      <c r="W21" s="258" t="s">
        <v>126</v>
      </c>
      <c r="X21" s="259" t="s">
        <v>458</v>
      </c>
      <c r="Y21" s="63">
        <f ca="1" t="shared" si="0"/>
        <v>2916</v>
      </c>
      <c r="Z21" s="63"/>
      <c r="AA21" s="63" t="str">
        <f>'ごみ処理概要'!B21</f>
        <v>29342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2144</v>
      </c>
      <c r="F22" s="68">
        <f t="shared" si="9"/>
        <v>154</v>
      </c>
      <c r="H22" s="366"/>
      <c r="I22" s="368"/>
      <c r="J22" s="46" t="s">
        <v>94</v>
      </c>
      <c r="K22" s="47"/>
      <c r="L22" s="163">
        <f t="shared" si="4"/>
        <v>186</v>
      </c>
      <c r="M22" s="191">
        <f t="shared" si="5"/>
        <v>67</v>
      </c>
      <c r="N22" s="192">
        <f t="shared" si="7"/>
        <v>113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11485</v>
      </c>
      <c r="Z22" s="63"/>
      <c r="AA22" s="63" t="str">
        <f>'ごみ処理概要'!B22</f>
        <v>29343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83</v>
      </c>
      <c r="F23" s="68">
        <f t="shared" si="9"/>
        <v>810</v>
      </c>
      <c r="H23" s="366"/>
      <c r="I23" s="37"/>
      <c r="J23" s="48" t="s">
        <v>96</v>
      </c>
      <c r="K23" s="49"/>
      <c r="L23" s="193">
        <f>SUM(L16:L22)</f>
        <v>49585</v>
      </c>
      <c r="M23" s="194">
        <f>SUM(M16:M22)</f>
        <v>16216</v>
      </c>
      <c r="N23" s="195">
        <f>SUM(N16:N22)</f>
        <v>7353</v>
      </c>
      <c r="O23" s="196">
        <f>SUM(O16:O21)</f>
        <v>27837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29344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1536</v>
      </c>
      <c r="F24" s="68">
        <f t="shared" si="9"/>
        <v>443</v>
      </c>
      <c r="H24" s="50"/>
      <c r="I24" s="51" t="s">
        <v>264</v>
      </c>
      <c r="J24" s="48"/>
      <c r="K24" s="48"/>
      <c r="L24" s="167">
        <f>SUM(L7,L23)</f>
        <v>452540</v>
      </c>
      <c r="M24" s="197">
        <f>M23</f>
        <v>16216</v>
      </c>
      <c r="N24" s="198">
        <f>SUM(N15,N23)</f>
        <v>65520</v>
      </c>
      <c r="O24" s="199">
        <f>SUM(O15,O23)</f>
        <v>29867</v>
      </c>
      <c r="V24" s="63" t="s">
        <v>313</v>
      </c>
      <c r="W24" s="258" t="s">
        <v>126</v>
      </c>
      <c r="X24" s="259" t="s">
        <v>461</v>
      </c>
      <c r="Y24" s="63">
        <f ca="1" t="shared" si="10"/>
        <v>18501</v>
      </c>
      <c r="Z24" s="63"/>
      <c r="AA24" s="63" t="str">
        <f>'ごみ処理概要'!B24</f>
        <v>29345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26799</v>
      </c>
      <c r="F25" s="68">
        <f>SUM(F19:F24)</f>
        <v>34900</v>
      </c>
      <c r="H25" s="52" t="s">
        <v>101</v>
      </c>
      <c r="I25" s="53"/>
      <c r="J25" s="53"/>
      <c r="K25" s="54"/>
      <c r="L25" s="184">
        <f>Y57</f>
        <v>19208</v>
      </c>
      <c r="M25" s="200" t="s">
        <v>79</v>
      </c>
      <c r="N25" s="201" t="s">
        <v>79</v>
      </c>
      <c r="O25" s="187">
        <f>L25</f>
        <v>19208</v>
      </c>
      <c r="V25" s="63" t="s">
        <v>314</v>
      </c>
      <c r="W25" s="258" t="s">
        <v>126</v>
      </c>
      <c r="X25" s="259" t="s">
        <v>462</v>
      </c>
      <c r="Y25" s="63">
        <f ca="1" t="shared" si="10"/>
        <v>4535</v>
      </c>
      <c r="Z25" s="63"/>
      <c r="AA25" s="63" t="str">
        <f>'ごみ処理概要'!B25</f>
        <v>29361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330713</v>
      </c>
      <c r="F26" s="163">
        <f>F18+F25</f>
        <v>145613</v>
      </c>
      <c r="H26" s="55" t="s">
        <v>102</v>
      </c>
      <c r="I26" s="56"/>
      <c r="J26" s="56"/>
      <c r="K26" s="57"/>
      <c r="L26" s="164">
        <f>Y58</f>
        <v>3015</v>
      </c>
      <c r="M26" s="202" t="s">
        <v>79</v>
      </c>
      <c r="N26" s="203">
        <f>L26</f>
        <v>3015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2144</v>
      </c>
      <c r="Z26" s="63"/>
      <c r="AA26" s="63" t="str">
        <f>'ごみ処理概要'!B26</f>
        <v>29362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474763</v>
      </c>
      <c r="M27" s="206">
        <f>SUM(M24:M26)</f>
        <v>16216</v>
      </c>
      <c r="N27" s="207">
        <f>SUM(N24:N26)</f>
        <v>68535</v>
      </c>
      <c r="O27" s="208">
        <f>SUM(O24:O26)</f>
        <v>49075</v>
      </c>
      <c r="V27" s="63" t="s">
        <v>316</v>
      </c>
      <c r="W27" s="258" t="s">
        <v>126</v>
      </c>
      <c r="X27" s="259" t="s">
        <v>464</v>
      </c>
      <c r="Y27" s="63">
        <f ca="1" t="shared" si="10"/>
        <v>83</v>
      </c>
      <c r="Z27" s="63"/>
      <c r="AA27" s="63" t="str">
        <f>'ごみ処理概要'!B27</f>
        <v>29363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1536</v>
      </c>
      <c r="Z28" s="63"/>
      <c r="AA28" s="63" t="str">
        <f>'ごみ処理概要'!B28</f>
        <v>29385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330713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29386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145613</v>
      </c>
      <c r="F30" s="97"/>
      <c r="L30" s="99" t="s">
        <v>327</v>
      </c>
      <c r="M30" s="189">
        <f aca="true" t="shared" si="12" ref="M30:M38">Y74</f>
        <v>13898</v>
      </c>
      <c r="N30" s="189">
        <f>Y92</f>
        <v>1576</v>
      </c>
      <c r="O30" s="190">
        <f aca="true" t="shared" si="13" ref="O30:O38">Y111</f>
        <v>24236</v>
      </c>
      <c r="V30" s="63" t="s">
        <v>307</v>
      </c>
      <c r="W30" s="258" t="s">
        <v>126</v>
      </c>
      <c r="X30" s="259" t="s">
        <v>467</v>
      </c>
      <c r="Y30" s="63">
        <f ca="1" t="shared" si="11"/>
        <v>107510</v>
      </c>
      <c r="Z30" s="63"/>
      <c r="AA30" s="63" t="str">
        <f>'ごみ処理概要'!B30</f>
        <v>29401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26224</v>
      </c>
      <c r="F31" s="97"/>
      <c r="L31" s="99" t="s">
        <v>210</v>
      </c>
      <c r="M31" s="189">
        <f t="shared" si="12"/>
        <v>126</v>
      </c>
      <c r="N31" s="189">
        <f aca="true" t="shared" si="14" ref="N31:N44">Y93</f>
        <v>29</v>
      </c>
      <c r="O31" s="190">
        <f t="shared" si="13"/>
        <v>37</v>
      </c>
      <c r="V31" s="63" t="s">
        <v>308</v>
      </c>
      <c r="W31" s="258" t="s">
        <v>126</v>
      </c>
      <c r="X31" s="259" t="s">
        <v>468</v>
      </c>
      <c r="Y31" s="63">
        <f ca="1" t="shared" si="11"/>
        <v>1716</v>
      </c>
      <c r="Z31" s="63"/>
      <c r="AA31" s="63" t="str">
        <f>'ごみ処理概要'!B31</f>
        <v>29402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502550</v>
      </c>
      <c r="F32" s="97"/>
      <c r="L32" s="99" t="s">
        <v>211</v>
      </c>
      <c r="M32" s="189">
        <f t="shared" si="12"/>
        <v>121</v>
      </c>
      <c r="N32" s="189">
        <f t="shared" si="14"/>
        <v>0</v>
      </c>
      <c r="O32" s="190">
        <f t="shared" si="13"/>
        <v>767</v>
      </c>
      <c r="V32" s="63" t="s">
        <v>309</v>
      </c>
      <c r="W32" s="258" t="s">
        <v>126</v>
      </c>
      <c r="X32" s="259" t="s">
        <v>469</v>
      </c>
      <c r="Y32" s="63">
        <f ca="1" t="shared" si="11"/>
        <v>1147</v>
      </c>
      <c r="Z32" s="63"/>
      <c r="AA32" s="63" t="str">
        <f>'ごみ処理概要'!B32</f>
        <v>29424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1325</v>
      </c>
      <c r="N33" s="189">
        <f t="shared" si="14"/>
        <v>9106</v>
      </c>
      <c r="O33" s="190">
        <f t="shared" si="13"/>
        <v>171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29425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1626</v>
      </c>
      <c r="N34" s="189">
        <f t="shared" si="14"/>
        <v>5791</v>
      </c>
      <c r="O34" s="190">
        <f t="shared" si="13"/>
        <v>27</v>
      </c>
      <c r="V34" s="63" t="s">
        <v>311</v>
      </c>
      <c r="W34" s="258" t="s">
        <v>126</v>
      </c>
      <c r="X34" s="259" t="s">
        <v>471</v>
      </c>
      <c r="Y34" s="63">
        <f ca="1" t="shared" si="11"/>
        <v>340</v>
      </c>
      <c r="Z34" s="63"/>
      <c r="AA34" s="63" t="str">
        <f>'ごみ処理概要'!B34</f>
        <v>29426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774</v>
      </c>
      <c r="N35" s="189">
        <f t="shared" si="14"/>
        <v>1163</v>
      </c>
      <c r="O35" s="190">
        <f t="shared" si="13"/>
        <v>1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29427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収集ごみ（混合ごみ＋可燃ごみ＋不燃ごみ＋資源ごみ＋粗大ごみ＋その他）＝414,627t/年</v>
      </c>
      <c r="L36" s="99" t="s">
        <v>214</v>
      </c>
      <c r="M36" s="189">
        <f t="shared" si="12"/>
        <v>13</v>
      </c>
      <c r="N36" s="189">
        <f t="shared" si="14"/>
        <v>106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31614</v>
      </c>
      <c r="Z36" s="63"/>
      <c r="AA36" s="63" t="str">
        <f>'ごみ処理概要'!B36</f>
        <v>29441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計画収集量（収集ごみ＋直接搬入ごみ）＝476,326t/年</v>
      </c>
      <c r="L37" s="99" t="s">
        <v>328</v>
      </c>
      <c r="M37" s="189">
        <f t="shared" si="12"/>
        <v>496</v>
      </c>
      <c r="N37" s="189">
        <f t="shared" si="14"/>
        <v>4342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1879</v>
      </c>
      <c r="Z37" s="63"/>
      <c r="AA37" s="63" t="str">
        <f>'ごみ処理概要'!B37</f>
        <v>29442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ごみ総排出量（計画収集量＋集団回収量）＝502,550t/年</v>
      </c>
      <c r="L38" s="99" t="s">
        <v>216</v>
      </c>
      <c r="M38" s="189">
        <f t="shared" si="12"/>
        <v>405</v>
      </c>
      <c r="N38" s="189">
        <f t="shared" si="14"/>
        <v>235</v>
      </c>
      <c r="O38" s="190">
        <f t="shared" si="13"/>
        <v>985</v>
      </c>
      <c r="V38" s="63" t="s">
        <v>321</v>
      </c>
      <c r="W38" s="258" t="s">
        <v>126</v>
      </c>
      <c r="X38" s="259" t="s">
        <v>475</v>
      </c>
      <c r="Y38" s="63">
        <f ca="1" t="shared" si="15"/>
        <v>154</v>
      </c>
      <c r="Z38" s="63"/>
      <c r="AA38" s="63" t="str">
        <f>'ごみ処理概要'!B38</f>
        <v>29443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ごみ処理量（直接最終処分量＋直接焼却量＋焼却以外の中間処理量＋直接資源化量）＝474,763t/年</v>
      </c>
      <c r="L39" s="99" t="s">
        <v>217</v>
      </c>
      <c r="M39" s="189"/>
      <c r="N39" s="189">
        <f t="shared" si="14"/>
        <v>77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810</v>
      </c>
      <c r="Z39" s="63"/>
      <c r="AA39" s="63" t="str">
        <f>'ごみ処理概要'!B39</f>
        <v>29444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１人１日あたりごみ排出量（ごみ総排出量/総人口）＝968g/人日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443</v>
      </c>
      <c r="Z40" s="63"/>
      <c r="AA40" s="63" t="str">
        <f>'ごみ処理概要'!B40</f>
        <v>29446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リサイクル率（[資源化量合計＋集団回収量]/[ごみ処理量＋集団回収量]）＝15.03％</v>
      </c>
      <c r="L41" s="99" t="s">
        <v>219</v>
      </c>
      <c r="M41" s="189"/>
      <c r="N41" s="189">
        <f t="shared" si="14"/>
        <v>0</v>
      </c>
      <c r="O41" s="190"/>
      <c r="W41" s="258"/>
      <c r="X41" s="259"/>
      <c r="Z41" s="63"/>
      <c r="AA41" s="63" t="str">
        <f>'ごみ処理概要'!B41</f>
        <v>29447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中間処理による減量化量（施設処理量-施設処理後資源化量-施設処理後残渣処分量）＝357,153t/年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402955</v>
      </c>
      <c r="Z42" s="63"/>
      <c r="AA42" s="63" t="str">
        <f>'ごみ処理概要'!B42</f>
        <v>29449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2130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14707</v>
      </c>
      <c r="Z43" s="63"/>
      <c r="AA43" s="63" t="str">
        <f>'ごみ処理概要'!B43</f>
        <v>29450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29451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29452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29453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8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416</v>
      </c>
      <c r="N48" s="189">
        <f>Y110</f>
        <v>5312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1442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19208</v>
      </c>
      <c r="N49" s="198">
        <f>SUM(N30:N48)</f>
        <v>29867</v>
      </c>
      <c r="O49" s="199">
        <f>SUM(O30:O48)</f>
        <v>26224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67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24535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2130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22734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186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19208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3015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58167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5663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1577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113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2030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5916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2130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19791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13898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126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121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1325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1626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774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496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405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8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416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1576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29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9106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5791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1163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106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4342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235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77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0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2130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5312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24236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37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767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171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27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985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70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3015</v>
      </c>
      <c r="H5" s="108"/>
      <c r="I5" s="109"/>
      <c r="L5" s="109"/>
      <c r="M5" s="109"/>
      <c r="O5" s="113" t="s">
        <v>338</v>
      </c>
      <c r="P5" s="114">
        <f>'ごみ集計結果'!N27</f>
        <v>68535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58167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402955</v>
      </c>
      <c r="H8" s="113" t="s">
        <v>341</v>
      </c>
      <c r="I8" s="114">
        <f>'ごみ集計結果'!L15</f>
        <v>419171</v>
      </c>
      <c r="K8" s="120" t="s">
        <v>110</v>
      </c>
      <c r="L8" s="121" t="s">
        <v>342</v>
      </c>
      <c r="M8" s="122">
        <f>'ごみ集計結果'!O15</f>
        <v>2030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16216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7353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350176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14707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24535</v>
      </c>
      <c r="K13" s="129" t="s">
        <v>112</v>
      </c>
      <c r="L13" s="130" t="s">
        <v>346</v>
      </c>
      <c r="M13" s="131">
        <f>'ごみ集計結果'!N16</f>
        <v>5663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16481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5916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33229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1442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22734</v>
      </c>
      <c r="K17" s="129" t="s">
        <v>112</v>
      </c>
      <c r="L17" s="130" t="s">
        <v>369</v>
      </c>
      <c r="M17" s="131">
        <f>'ごみ集計結果'!N21</f>
        <v>1577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2916</v>
      </c>
      <c r="H18" s="108"/>
      <c r="I18" s="115"/>
      <c r="K18" s="132" t="s">
        <v>110</v>
      </c>
      <c r="L18" s="133" t="s">
        <v>370</v>
      </c>
      <c r="M18" s="114">
        <f>'ごみ集計結果'!O21</f>
        <v>19791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11825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49585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61699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70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26224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2130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2130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67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186</v>
      </c>
      <c r="K37" s="132" t="s">
        <v>112</v>
      </c>
      <c r="L37" s="133" t="s">
        <v>366</v>
      </c>
      <c r="M37" s="122">
        <f>'ごみ集計結果'!N22</f>
        <v>113</v>
      </c>
      <c r="O37" s="394">
        <f>'ごみ集計結果'!O24</f>
        <v>29867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1422362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1422362</v>
      </c>
      <c r="E40" s="113" t="s">
        <v>371</v>
      </c>
      <c r="F40" s="114">
        <f>'ごみ集計結果'!L25</f>
        <v>19208</v>
      </c>
      <c r="H40" s="108"/>
      <c r="I40" s="109"/>
      <c r="L40" s="109"/>
      <c r="M40" s="109"/>
      <c r="O40" s="113"/>
      <c r="P40" s="114">
        <f>'ごみ集計結果'!O27</f>
        <v>49075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2010-04-14T07:46:42Z</dcterms:modified>
  <cp:category/>
  <cp:version/>
  <cp:contentType/>
  <cp:contentStatus/>
</cp:coreProperties>
</file>