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<sst xmlns="http://schemas.openxmlformats.org/spreadsheetml/2006/main" count="695" uniqueCount="323">
  <si>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</si>
  <si>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</si>
  <si>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</si>
  <si>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</si>
  <si>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</si>
  <si>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</si>
  <si>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</si>
  <si>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</si>
  <si>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</si>
  <si>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</si>
  <si>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</si>
  <si>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</si>
  <si>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</si>
  <si>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</si>
  <si>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</si>
  <si>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</si>
  <si>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</si>
  <si>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</si>
  <si>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</si>
  <si>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</si>
  <si>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</si>
  <si>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</si>
  <si>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</si>
  <si>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</si>
  <si>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</si>
  <si>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</si>
  <si>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</si>
  <si>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</si>
  <si>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</si>
  <si>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</si>
  <si>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</si>
  <si>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</si>
  <si>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</si>
  <si>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</si>
  <si>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</si>
  <si>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</si>
  <si>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</si>
  <si>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</si>
  <si>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</si>
  <si>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</si>
  <si>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</si>
  <si>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</si>
  <si>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</si>
  <si>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</si>
  <si>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</si>
  <si>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</si>
  <si>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</si>
  <si>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</si>
  <si>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</si>
  <si>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</si>
  <si>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</si>
  <si>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</si>
  <si>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</si>
  <si>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</si>
  <si>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</si>
  <si>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</si>
  <si>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</si>
  <si>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</si>
  <si>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</si>
  <si>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</si>
  <si>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</si>
  <si>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</si>
  <si>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</si>
  <si>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</si>
  <si>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</si>
  <si>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</si>
  <si>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</si>
  <si>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</si>
  <si>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</si>
  <si>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</si>
  <si>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</si>
  <si>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</si>
  <si>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</si>
  <si>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</si>
  <si>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</si>
  <si>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</si>
  <si>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</si>
  <si>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</si>
  <si>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</si>
  <si>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</si>
  <si>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</si>
  <si>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</si>
  <si>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</si>
  <si>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</si>
  <si>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</si>
  <si>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</si>
  <si>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</si>
  <si>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</si>
  <si>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</si>
  <si>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</si>
  <si>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</si>
  <si>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</si>
  <si>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</si>
  <si>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</si>
  <si>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</si>
  <si>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</si>
  <si>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</si>
  <si>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</si>
  <si>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</si>
  <si>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</si>
  <si>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</si>
  <si>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</si>
  <si>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</si>
  <si>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</si>
  <si>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</si>
  <si>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</si>
  <si>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</si>
  <si>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</si>
  <si>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</si>
  <si>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</si>
  <si>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</si>
  <si>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</si>
  <si>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</si>
  <si>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</si>
  <si>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</si>
  <si>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</si>
  <si>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</si>
  <si>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</si>
  <si>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</si>
  <si>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</si>
  <si>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</si>
  <si>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</si>
  <si>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</si>
  <si>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</si>
  <si>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</si>
  <si>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</si>
  <si>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</si>
  <si>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</si>
  <si>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</si>
  <si>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</si>
  <si>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</si>
  <si>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</si>
  <si>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</si>
  <si>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</si>
  <si>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</si>
  <si>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</si>
  <si>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</si>
  <si>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</si>
  <si>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</si>
  <si>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</si>
  <si>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</si>
  <si>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</si>
  <si>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</si>
  <si>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</si>
  <si>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</si>
  <si>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</si>
  <si>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</si>
  <si>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</si>
  <si>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</si>
  <si>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</si>
  <si>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</si>
  <si>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</si>
  <si>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</si>
  <si>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</si>
  <si>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</si>
  <si>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</si>
  <si>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</si>
  <si>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</si>
  <si>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</si>
  <si>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</si>
  <si>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</si>
  <si>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</si>
  <si>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</si>
  <si>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</si>
  <si>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</si>
  <si>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</si>
  <si>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</si>
  <si>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</si>
  <si>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</si>
  <si>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</si>
  <si>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</si>
  <si>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</si>
  <si>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</si>
  <si>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</si>
  <si>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</si>
  <si>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</si>
  <si>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</si>
  <si>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</si>
  <si>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</si>
  <si>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</si>
  <si>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</si>
  <si>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</si>
  <si>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</si>
  <si>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</si>
  <si>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</si>
  <si>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</si>
  <si>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</si>
  <si>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</si>
  <si>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</si>
  <si>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</si>
  <si>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</si>
  <si>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</si>
  <si>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</si>
  <si>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</si>
  <si>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</si>
  <si>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</si>
  <si>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</si>
  <si>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</si>
  <si>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</si>
  <si>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</si>
  <si>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</si>
  <si>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</si>
  <si>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</si>
  <si>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</si>
  <si>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</si>
  <si>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</si>
  <si>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</si>
  <si>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</si>
  <si>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</si>
  <si>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</si>
  <si>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</si>
  <si>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</si>
  <si>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</si>
  <si>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</si>
  <si>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</si>
  <si>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</si>
  <si>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</si>
  <si>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</si>
  <si>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</si>
  <si>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</si>
  <si>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</si>
  <si>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</si>
  <si>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</si>
  <si>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</si>
  <si>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</si>
  <si>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</si>
  <si>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</si>
  <si>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</si>
  <si>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</si>
  <si>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</si>
  <si>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</si>
  <si>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</si>
  <si>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</si>
  <si>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</si>
  <si>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</si>
  <si>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</si>
  <si>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</si>
  <si>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</si>
  <si>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</si>
  <si>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</si>
  <si>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</si>
  <si>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</si>
  <si>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</si>
  <si>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</si>
  <si>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</si>
  <si>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</si>
  <si>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</si>
  <si>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</si>
  <si>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</si>
  <si>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</si>
  <si>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</si>
  <si>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</si>
  <si>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</si>
  <si>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</si>
  <si>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</si>
  <si>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</si>
  <si>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</si>
  <si>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</si>
  <si>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</si>
  <si>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</si>
  <si>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</si>
  <si>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</si>
  <si>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</si>
  <si>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</si>
  <si>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</si>
  <si>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</si>
  <si>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</si>
  <si>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</si>
  <si>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</si>
  <si>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</si>
  <si>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</si>
  <si>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</si>
  <si>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</si>
  <si>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</si>
  <si>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</si>
  <si>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</si>
  <si>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</si>
  <si>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</si>
  <si>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</si>
  <si>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25381</t>
  </si>
  <si>
    <t>25383</t>
  </si>
  <si>
    <t>25384</t>
  </si>
  <si>
    <t>25425</t>
  </si>
  <si>
    <t>25441</t>
  </si>
  <si>
    <t>25442</t>
  </si>
  <si>
    <t>25443</t>
  </si>
  <si>
    <t>25482</t>
  </si>
  <si>
    <t>25483</t>
  </si>
  <si>
    <t>25501</t>
  </si>
  <si>
    <t>25502</t>
  </si>
  <si>
    <t>25503</t>
  </si>
  <si>
    <t>25504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</si>
  <si>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</si>
  <si>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</si>
  <si>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</si>
  <si>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</si>
  <si>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</si>
  <si>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</si>
  <si>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</si>
  <si>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</si>
  <si>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</si>
  <si>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</si>
  <si>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</si>
  <si>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</si>
  <si>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</si>
  <si>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</si>
  <si>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</si>
  <si>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</si>
  <si>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</si>
  <si>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</si>
  <si>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</si>
  <si>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</si>
  <si>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</si>
  <si>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</si>
  <si>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</si>
  <si>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</si>
  <si>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</si>
  <si>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</si>
  <si>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○</t>
  </si>
  <si>
    <t>滋賀県</t>
  </si>
  <si>
    <t>合計</t>
  </si>
  <si>
    <t>25000</t>
  </si>
  <si>
    <t>25000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</si>
</sst>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319</v>
      </c>
      <c r="B7" s="100" t="s">
        <v>321</v>
      </c>
      <c r="C7" s="99" t="s">
        <v>320</v>
      </c>
      <c r="D7" s="101">
        <f>SUM(D8:D33)</f>
        <v>1388931</v>
      </c>
      <c r="E7" s="101">
        <f>SUM(E8:E33)</f>
        <v>107551</v>
      </c>
      <c r="F7" s="102">
        <f>IF(D7&gt;0,E7/D7*100,0)</f>
        <v>7.74343721898352</v>
      </c>
      <c r="G7" s="101">
        <f>SUM(G8:G33)</f>
        <v>104850</v>
      </c>
      <c r="H7" s="101">
        <f>SUM(H8:H33)</f>
        <v>2701</v>
      </c>
      <c r="I7" s="101">
        <f>SUM(I8:I33)</f>
        <v>1281380</v>
      </c>
      <c r="J7" s="102">
        <f>IF($D7&gt;0,I7/$D7*100,0)</f>
        <v>92.25656278101648</v>
      </c>
      <c r="K7" s="101">
        <f>SUM(K8:K33)</f>
        <v>1032608</v>
      </c>
      <c r="L7" s="102">
        <f>IF($D7&gt;0,K7/$D7*100,0)</f>
        <v>74.34552184377769</v>
      </c>
      <c r="M7" s="101">
        <f>SUM(M8:M33)</f>
        <v>0</v>
      </c>
      <c r="N7" s="102">
        <f>IF($D7&gt;0,M7/$D7*100,0)</f>
        <v>0</v>
      </c>
      <c r="O7" s="101">
        <f>SUM(O8:O33)</f>
        <v>248772</v>
      </c>
      <c r="P7" s="101">
        <f>SUM(P8:P33)</f>
        <v>169676</v>
      </c>
      <c r="Q7" s="102">
        <f>IF($D7&gt;0,O7/$D7*100,0)</f>
        <v>17.911040937238784</v>
      </c>
      <c r="R7" s="101">
        <f>SUM(R8:R33)</f>
        <v>31406</v>
      </c>
      <c r="S7" s="101">
        <f aca="true" t="shared" si="0" ref="S7:Z7">COUNTIF(S8:S33,"○")</f>
        <v>26</v>
      </c>
      <c r="T7" s="101">
        <f t="shared" si="0"/>
        <v>0</v>
      </c>
      <c r="U7" s="101">
        <f t="shared" si="0"/>
        <v>0</v>
      </c>
      <c r="V7" s="101">
        <f t="shared" si="0"/>
        <v>0</v>
      </c>
      <c r="W7" s="101">
        <f t="shared" si="0"/>
        <v>21</v>
      </c>
      <c r="X7" s="101">
        <f t="shared" si="0"/>
        <v>0</v>
      </c>
      <c r="Y7" s="101">
        <f t="shared" si="0"/>
        <v>0</v>
      </c>
      <c r="Z7" s="101">
        <f t="shared" si="0"/>
        <v>5</v>
      </c>
    </row>
    <row r="8" spans="1:58" ht="12" customHeight="1">
      <c r="A8" s="103" t="s">
        <v>108</v>
      </c>
      <c r="B8" s="104" t="s">
        <v>266</v>
      </c>
      <c r="C8" s="103" t="s">
        <v>292</v>
      </c>
      <c r="D8" s="101">
        <f>+SUM(E8,+I8)</f>
        <v>329389</v>
      </c>
      <c r="E8" s="101">
        <f>+SUM(G8,+H8)</f>
        <v>7310</v>
      </c>
      <c r="F8" s="102">
        <f>IF(D8&gt;0,E8/D8*100,0)</f>
        <v>2.2192605096102174</v>
      </c>
      <c r="G8" s="101">
        <v>7211</v>
      </c>
      <c r="H8" s="101">
        <v>99</v>
      </c>
      <c r="I8" s="101">
        <f>+SUM(K8,+M8,+O8)</f>
        <v>322079</v>
      </c>
      <c r="J8" s="102">
        <f>IF($D8&gt;0,I8/$D8*100,0)</f>
        <v>97.78073949038978</v>
      </c>
      <c r="K8" s="101">
        <v>308257</v>
      </c>
      <c r="L8" s="102">
        <f>IF($D8&gt;0,K8/$D8*100,0)</f>
        <v>93.58448521353172</v>
      </c>
      <c r="M8" s="101">
        <v>0</v>
      </c>
      <c r="N8" s="102">
        <f>IF($D8&gt;0,M8/$D8*100,0)</f>
        <v>0</v>
      </c>
      <c r="O8" s="101">
        <v>13822</v>
      </c>
      <c r="P8" s="101">
        <v>7379</v>
      </c>
      <c r="Q8" s="102">
        <f>IF($D8&gt;0,O8/$D8*100,0)</f>
        <v>4.1962542768580615</v>
      </c>
      <c r="R8" s="101">
        <v>4265</v>
      </c>
      <c r="S8" s="101" t="s">
        <v>318</v>
      </c>
      <c r="T8" s="101"/>
      <c r="U8" s="101"/>
      <c r="V8" s="101"/>
      <c r="W8" s="105"/>
      <c r="X8" s="105"/>
      <c r="Y8" s="105"/>
      <c r="Z8" s="105" t="s">
        <v>318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108</v>
      </c>
      <c r="B9" s="104" t="s">
        <v>267</v>
      </c>
      <c r="C9" s="103" t="s">
        <v>293</v>
      </c>
      <c r="D9" s="101">
        <f aca="true" t="shared" si="1" ref="D9:D33">+SUM(E9,+I9)</f>
        <v>111710</v>
      </c>
      <c r="E9" s="101">
        <f aca="true" t="shared" si="2" ref="E9:E33">+SUM(G9,+H9)</f>
        <v>12342</v>
      </c>
      <c r="F9" s="102">
        <f aca="true" t="shared" si="3" ref="F9:F33">IF(D9&gt;0,E9/D9*100,0)</f>
        <v>11.048249932861873</v>
      </c>
      <c r="G9" s="101">
        <v>11750</v>
      </c>
      <c r="H9" s="101">
        <v>592</v>
      </c>
      <c r="I9" s="101">
        <f aca="true" t="shared" si="4" ref="I9:I33">+SUM(K9,+M9,+O9)</f>
        <v>99368</v>
      </c>
      <c r="J9" s="102">
        <f aca="true" t="shared" si="5" ref="J9:J33">IF($D9&gt;0,I9/$D9*100,0)</f>
        <v>88.95175006713812</v>
      </c>
      <c r="K9" s="101">
        <v>69588</v>
      </c>
      <c r="L9" s="102">
        <f aca="true" t="shared" si="6" ref="L9:L33">IF($D9&gt;0,K9/$D9*100,0)</f>
        <v>62.29343836720079</v>
      </c>
      <c r="M9" s="101">
        <v>0</v>
      </c>
      <c r="N9" s="102">
        <f aca="true" t="shared" si="7" ref="N9:N33">IF($D9&gt;0,M9/$D9*100,0)</f>
        <v>0</v>
      </c>
      <c r="O9" s="101">
        <v>29780</v>
      </c>
      <c r="P9" s="101">
        <v>23907</v>
      </c>
      <c r="Q9" s="102">
        <f aca="true" t="shared" si="8" ref="Q9:Q33">IF($D9&gt;0,O9/$D9*100,0)</f>
        <v>26.658311699937336</v>
      </c>
      <c r="R9" s="101">
        <v>2432</v>
      </c>
      <c r="S9" s="101" t="s">
        <v>318</v>
      </c>
      <c r="T9" s="101"/>
      <c r="U9" s="101"/>
      <c r="V9" s="101"/>
      <c r="W9" s="105"/>
      <c r="X9" s="105"/>
      <c r="Y9" s="105"/>
      <c r="Z9" s="105" t="s">
        <v>318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108</v>
      </c>
      <c r="B10" s="104" t="s">
        <v>268</v>
      </c>
      <c r="C10" s="103" t="s">
        <v>294</v>
      </c>
      <c r="D10" s="101">
        <f t="shared" si="1"/>
        <v>81036</v>
      </c>
      <c r="E10" s="101">
        <f t="shared" si="2"/>
        <v>1345</v>
      </c>
      <c r="F10" s="102">
        <f t="shared" si="3"/>
        <v>1.6597561577570463</v>
      </c>
      <c r="G10" s="101">
        <v>1224</v>
      </c>
      <c r="H10" s="101">
        <v>121</v>
      </c>
      <c r="I10" s="101">
        <f t="shared" si="4"/>
        <v>79691</v>
      </c>
      <c r="J10" s="102">
        <f t="shared" si="5"/>
        <v>98.34024384224296</v>
      </c>
      <c r="K10" s="101">
        <v>61038</v>
      </c>
      <c r="L10" s="102">
        <f t="shared" si="6"/>
        <v>75.32207907596624</v>
      </c>
      <c r="M10" s="101">
        <v>0</v>
      </c>
      <c r="N10" s="102">
        <f t="shared" si="7"/>
        <v>0</v>
      </c>
      <c r="O10" s="101">
        <v>18653</v>
      </c>
      <c r="P10" s="101">
        <v>2645</v>
      </c>
      <c r="Q10" s="102">
        <f t="shared" si="8"/>
        <v>23.018164766276715</v>
      </c>
      <c r="R10" s="101">
        <v>4269</v>
      </c>
      <c r="S10" s="101" t="s">
        <v>318</v>
      </c>
      <c r="T10" s="101"/>
      <c r="U10" s="101"/>
      <c r="V10" s="101"/>
      <c r="W10" s="105" t="s">
        <v>318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108</v>
      </c>
      <c r="B11" s="104" t="s">
        <v>269</v>
      </c>
      <c r="C11" s="103" t="s">
        <v>295</v>
      </c>
      <c r="D11" s="101">
        <f t="shared" si="1"/>
        <v>69595</v>
      </c>
      <c r="E11" s="101">
        <f t="shared" si="2"/>
        <v>11001</v>
      </c>
      <c r="F11" s="102">
        <f t="shared" si="3"/>
        <v>15.807170055320066</v>
      </c>
      <c r="G11" s="101">
        <v>10901</v>
      </c>
      <c r="H11" s="101">
        <v>100</v>
      </c>
      <c r="I11" s="101">
        <f t="shared" si="4"/>
        <v>58594</v>
      </c>
      <c r="J11" s="102">
        <f t="shared" si="5"/>
        <v>84.19282994467994</v>
      </c>
      <c r="K11" s="101">
        <v>35303</v>
      </c>
      <c r="L11" s="102">
        <f t="shared" si="6"/>
        <v>50.72634528342553</v>
      </c>
      <c r="M11" s="101">
        <v>0</v>
      </c>
      <c r="N11" s="102">
        <f t="shared" si="7"/>
        <v>0</v>
      </c>
      <c r="O11" s="101">
        <v>23291</v>
      </c>
      <c r="P11" s="101">
        <v>20900</v>
      </c>
      <c r="Q11" s="102">
        <f t="shared" si="8"/>
        <v>33.466484661254405</v>
      </c>
      <c r="R11" s="101">
        <v>1259</v>
      </c>
      <c r="S11" s="101" t="s">
        <v>318</v>
      </c>
      <c r="T11" s="101"/>
      <c r="U11" s="101"/>
      <c r="V11" s="101"/>
      <c r="W11" s="105" t="s">
        <v>318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108</v>
      </c>
      <c r="B12" s="104" t="s">
        <v>270</v>
      </c>
      <c r="C12" s="103" t="s">
        <v>296</v>
      </c>
      <c r="D12" s="101">
        <f t="shared" si="1"/>
        <v>116989</v>
      </c>
      <c r="E12" s="101">
        <f t="shared" si="2"/>
        <v>3069</v>
      </c>
      <c r="F12" s="102">
        <f t="shared" si="3"/>
        <v>2.6233235603347325</v>
      </c>
      <c r="G12" s="101">
        <v>3059</v>
      </c>
      <c r="H12" s="101">
        <v>10</v>
      </c>
      <c r="I12" s="101">
        <f t="shared" si="4"/>
        <v>113920</v>
      </c>
      <c r="J12" s="102">
        <f t="shared" si="5"/>
        <v>97.37667643966526</v>
      </c>
      <c r="K12" s="101">
        <v>103083</v>
      </c>
      <c r="L12" s="102">
        <f t="shared" si="6"/>
        <v>88.11341237210335</v>
      </c>
      <c r="M12" s="101">
        <v>0</v>
      </c>
      <c r="N12" s="102">
        <f t="shared" si="7"/>
        <v>0</v>
      </c>
      <c r="O12" s="101">
        <v>10837</v>
      </c>
      <c r="P12" s="101">
        <v>10682</v>
      </c>
      <c r="Q12" s="102">
        <f t="shared" si="8"/>
        <v>9.263264067561908</v>
      </c>
      <c r="R12" s="101">
        <v>2134</v>
      </c>
      <c r="S12" s="101" t="s">
        <v>318</v>
      </c>
      <c r="T12" s="101"/>
      <c r="U12" s="101"/>
      <c r="V12" s="101"/>
      <c r="W12" s="105" t="s">
        <v>318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108</v>
      </c>
      <c r="B13" s="104" t="s">
        <v>271</v>
      </c>
      <c r="C13" s="103" t="s">
        <v>297</v>
      </c>
      <c r="D13" s="101">
        <f t="shared" si="1"/>
        <v>75141</v>
      </c>
      <c r="E13" s="101">
        <f t="shared" si="2"/>
        <v>2409</v>
      </c>
      <c r="F13" s="102">
        <f t="shared" si="3"/>
        <v>3.2059727711901624</v>
      </c>
      <c r="G13" s="101">
        <v>2359</v>
      </c>
      <c r="H13" s="101">
        <v>50</v>
      </c>
      <c r="I13" s="101">
        <f t="shared" si="4"/>
        <v>72732</v>
      </c>
      <c r="J13" s="102">
        <f t="shared" si="5"/>
        <v>96.79402722880984</v>
      </c>
      <c r="K13" s="101">
        <v>66774</v>
      </c>
      <c r="L13" s="102">
        <f t="shared" si="6"/>
        <v>88.86493392422247</v>
      </c>
      <c r="M13" s="101">
        <v>0</v>
      </c>
      <c r="N13" s="102">
        <f t="shared" si="7"/>
        <v>0</v>
      </c>
      <c r="O13" s="101">
        <v>5958</v>
      </c>
      <c r="P13" s="101">
        <v>5102</v>
      </c>
      <c r="Q13" s="102">
        <f t="shared" si="8"/>
        <v>7.929093304587376</v>
      </c>
      <c r="R13" s="101">
        <v>788</v>
      </c>
      <c r="S13" s="101" t="s">
        <v>318</v>
      </c>
      <c r="T13" s="101"/>
      <c r="U13" s="101"/>
      <c r="V13" s="101"/>
      <c r="W13" s="105"/>
      <c r="X13" s="105"/>
      <c r="Y13" s="105"/>
      <c r="Z13" s="105" t="s">
        <v>318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108</v>
      </c>
      <c r="B14" s="104" t="s">
        <v>272</v>
      </c>
      <c r="C14" s="103" t="s">
        <v>298</v>
      </c>
      <c r="D14" s="101">
        <f t="shared" si="1"/>
        <v>63101</v>
      </c>
      <c r="E14" s="101">
        <f t="shared" si="2"/>
        <v>2988</v>
      </c>
      <c r="F14" s="102">
        <f t="shared" si="3"/>
        <v>4.735265685171393</v>
      </c>
      <c r="G14" s="101">
        <v>2953</v>
      </c>
      <c r="H14" s="101">
        <v>35</v>
      </c>
      <c r="I14" s="101">
        <f t="shared" si="4"/>
        <v>60113</v>
      </c>
      <c r="J14" s="102">
        <f t="shared" si="5"/>
        <v>95.2647343148286</v>
      </c>
      <c r="K14" s="101">
        <v>56920</v>
      </c>
      <c r="L14" s="102">
        <f t="shared" si="6"/>
        <v>90.20459263720068</v>
      </c>
      <c r="M14" s="101">
        <v>0</v>
      </c>
      <c r="N14" s="102">
        <f t="shared" si="7"/>
        <v>0</v>
      </c>
      <c r="O14" s="101">
        <v>3193</v>
      </c>
      <c r="P14" s="101">
        <v>2361</v>
      </c>
      <c r="Q14" s="102">
        <f t="shared" si="8"/>
        <v>5.06014167762793</v>
      </c>
      <c r="R14" s="101">
        <v>1314</v>
      </c>
      <c r="S14" s="101" t="s">
        <v>318</v>
      </c>
      <c r="T14" s="101"/>
      <c r="U14" s="101"/>
      <c r="V14" s="101"/>
      <c r="W14" s="105" t="s">
        <v>318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108</v>
      </c>
      <c r="B15" s="104" t="s">
        <v>273</v>
      </c>
      <c r="C15" s="103" t="s">
        <v>299</v>
      </c>
      <c r="D15" s="101">
        <f t="shared" si="1"/>
        <v>91540</v>
      </c>
      <c r="E15" s="101">
        <f t="shared" si="2"/>
        <v>16020</v>
      </c>
      <c r="F15" s="102">
        <f t="shared" si="3"/>
        <v>17.50054620930741</v>
      </c>
      <c r="G15" s="101">
        <v>14995</v>
      </c>
      <c r="H15" s="101">
        <v>1025</v>
      </c>
      <c r="I15" s="101">
        <f t="shared" si="4"/>
        <v>75520</v>
      </c>
      <c r="J15" s="102">
        <f t="shared" si="5"/>
        <v>82.49945379069258</v>
      </c>
      <c r="K15" s="101">
        <v>41742</v>
      </c>
      <c r="L15" s="102">
        <f t="shared" si="6"/>
        <v>45.59973781953244</v>
      </c>
      <c r="M15" s="101">
        <v>0</v>
      </c>
      <c r="N15" s="102">
        <f t="shared" si="7"/>
        <v>0</v>
      </c>
      <c r="O15" s="101">
        <v>33778</v>
      </c>
      <c r="P15" s="101">
        <v>25917</v>
      </c>
      <c r="Q15" s="102">
        <f t="shared" si="8"/>
        <v>36.89971597116015</v>
      </c>
      <c r="R15" s="101">
        <v>2633</v>
      </c>
      <c r="S15" s="101" t="s">
        <v>318</v>
      </c>
      <c r="T15" s="101"/>
      <c r="U15" s="101"/>
      <c r="V15" s="101"/>
      <c r="W15" s="105"/>
      <c r="X15" s="105"/>
      <c r="Y15" s="105"/>
      <c r="Z15" s="105" t="s">
        <v>318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108</v>
      </c>
      <c r="B16" s="104" t="s">
        <v>274</v>
      </c>
      <c r="C16" s="103" t="s">
        <v>300</v>
      </c>
      <c r="D16" s="101">
        <f t="shared" si="1"/>
        <v>49909</v>
      </c>
      <c r="E16" s="101">
        <f t="shared" si="2"/>
        <v>1356</v>
      </c>
      <c r="F16" s="102">
        <f t="shared" si="3"/>
        <v>2.716944839608087</v>
      </c>
      <c r="G16" s="101">
        <v>1331</v>
      </c>
      <c r="H16" s="101">
        <v>25</v>
      </c>
      <c r="I16" s="101">
        <f t="shared" si="4"/>
        <v>48553</v>
      </c>
      <c r="J16" s="102">
        <f t="shared" si="5"/>
        <v>97.28305516039192</v>
      </c>
      <c r="K16" s="101">
        <v>44791</v>
      </c>
      <c r="L16" s="102">
        <f t="shared" si="6"/>
        <v>89.74533651245267</v>
      </c>
      <c r="M16" s="101">
        <v>0</v>
      </c>
      <c r="N16" s="102">
        <f t="shared" si="7"/>
        <v>0</v>
      </c>
      <c r="O16" s="101">
        <v>3762</v>
      </c>
      <c r="P16" s="101">
        <v>3384</v>
      </c>
      <c r="Q16" s="102">
        <f t="shared" si="8"/>
        <v>7.53771864793925</v>
      </c>
      <c r="R16" s="101">
        <v>500</v>
      </c>
      <c r="S16" s="101" t="s">
        <v>318</v>
      </c>
      <c r="T16" s="101"/>
      <c r="U16" s="101"/>
      <c r="V16" s="101"/>
      <c r="W16" s="105" t="s">
        <v>318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108</v>
      </c>
      <c r="B17" s="104" t="s">
        <v>275</v>
      </c>
      <c r="C17" s="103" t="s">
        <v>301</v>
      </c>
      <c r="D17" s="101">
        <f t="shared" si="1"/>
        <v>53079</v>
      </c>
      <c r="E17" s="101">
        <f t="shared" si="2"/>
        <v>3175</v>
      </c>
      <c r="F17" s="102">
        <f t="shared" si="3"/>
        <v>5.981649993406055</v>
      </c>
      <c r="G17" s="101">
        <v>3175</v>
      </c>
      <c r="H17" s="101">
        <v>0</v>
      </c>
      <c r="I17" s="101">
        <f t="shared" si="4"/>
        <v>49904</v>
      </c>
      <c r="J17" s="102">
        <f t="shared" si="5"/>
        <v>94.01835000659395</v>
      </c>
      <c r="K17" s="101">
        <v>44773</v>
      </c>
      <c r="L17" s="102">
        <f t="shared" si="6"/>
        <v>84.35162682039979</v>
      </c>
      <c r="M17" s="101">
        <v>0</v>
      </c>
      <c r="N17" s="102">
        <f t="shared" si="7"/>
        <v>0</v>
      </c>
      <c r="O17" s="101">
        <v>5131</v>
      </c>
      <c r="P17" s="101">
        <v>4203</v>
      </c>
      <c r="Q17" s="102">
        <f t="shared" si="8"/>
        <v>9.666723186194163</v>
      </c>
      <c r="R17" s="101">
        <v>3314</v>
      </c>
      <c r="S17" s="101" t="s">
        <v>318</v>
      </c>
      <c r="T17" s="101"/>
      <c r="U17" s="101"/>
      <c r="V17" s="101"/>
      <c r="W17" s="105" t="s">
        <v>318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108</v>
      </c>
      <c r="B18" s="104" t="s">
        <v>276</v>
      </c>
      <c r="C18" s="103" t="s">
        <v>302</v>
      </c>
      <c r="D18" s="101">
        <f t="shared" si="1"/>
        <v>53974</v>
      </c>
      <c r="E18" s="101">
        <f t="shared" si="2"/>
        <v>6549</v>
      </c>
      <c r="F18" s="102">
        <f t="shared" si="3"/>
        <v>12.13361989105866</v>
      </c>
      <c r="G18" s="101">
        <v>6098</v>
      </c>
      <c r="H18" s="101">
        <v>451</v>
      </c>
      <c r="I18" s="101">
        <f t="shared" si="4"/>
        <v>47425</v>
      </c>
      <c r="J18" s="102">
        <f t="shared" si="5"/>
        <v>87.86638010894134</v>
      </c>
      <c r="K18" s="101">
        <v>29539</v>
      </c>
      <c r="L18" s="102">
        <f t="shared" si="6"/>
        <v>54.72820246785489</v>
      </c>
      <c r="M18" s="101">
        <v>0</v>
      </c>
      <c r="N18" s="102">
        <f t="shared" si="7"/>
        <v>0</v>
      </c>
      <c r="O18" s="101">
        <v>17886</v>
      </c>
      <c r="P18" s="101">
        <v>729</v>
      </c>
      <c r="Q18" s="102">
        <f t="shared" si="8"/>
        <v>33.13817764108645</v>
      </c>
      <c r="R18" s="101">
        <v>653</v>
      </c>
      <c r="S18" s="101" t="s">
        <v>318</v>
      </c>
      <c r="T18" s="101"/>
      <c r="U18" s="101"/>
      <c r="V18" s="101"/>
      <c r="W18" s="105"/>
      <c r="X18" s="105"/>
      <c r="Y18" s="105"/>
      <c r="Z18" s="105" t="s">
        <v>318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108</v>
      </c>
      <c r="B19" s="104" t="s">
        <v>277</v>
      </c>
      <c r="C19" s="103" t="s">
        <v>303</v>
      </c>
      <c r="D19" s="101">
        <f t="shared" si="1"/>
        <v>118942</v>
      </c>
      <c r="E19" s="101">
        <f t="shared" si="2"/>
        <v>14391</v>
      </c>
      <c r="F19" s="102">
        <f t="shared" si="3"/>
        <v>12.099174387516605</v>
      </c>
      <c r="G19" s="101">
        <v>14391</v>
      </c>
      <c r="H19" s="101">
        <v>0</v>
      </c>
      <c r="I19" s="101">
        <f t="shared" si="4"/>
        <v>104551</v>
      </c>
      <c r="J19" s="102">
        <f t="shared" si="5"/>
        <v>87.90082561248339</v>
      </c>
      <c r="K19" s="101">
        <v>62246</v>
      </c>
      <c r="L19" s="102">
        <f t="shared" si="6"/>
        <v>52.333069899614934</v>
      </c>
      <c r="M19" s="101">
        <v>0</v>
      </c>
      <c r="N19" s="102">
        <f t="shared" si="7"/>
        <v>0</v>
      </c>
      <c r="O19" s="101">
        <v>42305</v>
      </c>
      <c r="P19" s="101">
        <v>37815</v>
      </c>
      <c r="Q19" s="102">
        <f t="shared" si="8"/>
        <v>35.56775571286846</v>
      </c>
      <c r="R19" s="101">
        <v>4312</v>
      </c>
      <c r="S19" s="101" t="s">
        <v>318</v>
      </c>
      <c r="T19" s="101"/>
      <c r="U19" s="101"/>
      <c r="V19" s="101"/>
      <c r="W19" s="105" t="s">
        <v>318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108</v>
      </c>
      <c r="B20" s="104" t="s">
        <v>278</v>
      </c>
      <c r="C20" s="103" t="s">
        <v>304</v>
      </c>
      <c r="D20" s="101">
        <f t="shared" si="1"/>
        <v>41085</v>
      </c>
      <c r="E20" s="101">
        <f t="shared" si="2"/>
        <v>6437</v>
      </c>
      <c r="F20" s="102">
        <f t="shared" si="3"/>
        <v>15.667518559084826</v>
      </c>
      <c r="G20" s="101">
        <v>6437</v>
      </c>
      <c r="H20" s="101">
        <v>0</v>
      </c>
      <c r="I20" s="101">
        <f t="shared" si="4"/>
        <v>34648</v>
      </c>
      <c r="J20" s="102">
        <f t="shared" si="5"/>
        <v>84.33248144091517</v>
      </c>
      <c r="K20" s="101">
        <v>28665</v>
      </c>
      <c r="L20" s="102">
        <f t="shared" si="6"/>
        <v>69.76998904709748</v>
      </c>
      <c r="M20" s="101">
        <v>0</v>
      </c>
      <c r="N20" s="102">
        <f t="shared" si="7"/>
        <v>0</v>
      </c>
      <c r="O20" s="101">
        <v>5983</v>
      </c>
      <c r="P20" s="101">
        <v>5983</v>
      </c>
      <c r="Q20" s="102">
        <f t="shared" si="8"/>
        <v>14.562492393817694</v>
      </c>
      <c r="R20" s="101">
        <v>770</v>
      </c>
      <c r="S20" s="101" t="s">
        <v>318</v>
      </c>
      <c r="T20" s="101"/>
      <c r="U20" s="101"/>
      <c r="V20" s="101"/>
      <c r="W20" s="105" t="s">
        <v>318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108</v>
      </c>
      <c r="B21" s="104" t="s">
        <v>279</v>
      </c>
      <c r="C21" s="103" t="s">
        <v>305</v>
      </c>
      <c r="D21" s="101">
        <f t="shared" si="1"/>
        <v>12164</v>
      </c>
      <c r="E21" s="101">
        <f t="shared" si="2"/>
        <v>303</v>
      </c>
      <c r="F21" s="102">
        <f t="shared" si="3"/>
        <v>2.49095692206511</v>
      </c>
      <c r="G21" s="101">
        <v>303</v>
      </c>
      <c r="H21" s="101">
        <v>0</v>
      </c>
      <c r="I21" s="101">
        <f t="shared" si="4"/>
        <v>11861</v>
      </c>
      <c r="J21" s="102">
        <f t="shared" si="5"/>
        <v>97.50904307793489</v>
      </c>
      <c r="K21" s="101">
        <v>10980</v>
      </c>
      <c r="L21" s="102">
        <f t="shared" si="6"/>
        <v>90.26635975008222</v>
      </c>
      <c r="M21" s="101">
        <v>0</v>
      </c>
      <c r="N21" s="102">
        <f t="shared" si="7"/>
        <v>0</v>
      </c>
      <c r="O21" s="101">
        <v>881</v>
      </c>
      <c r="P21" s="101">
        <v>859</v>
      </c>
      <c r="Q21" s="102">
        <f t="shared" si="8"/>
        <v>7.24268332785268</v>
      </c>
      <c r="R21" s="101">
        <v>297</v>
      </c>
      <c r="S21" s="101" t="s">
        <v>318</v>
      </c>
      <c r="T21" s="101"/>
      <c r="U21" s="101"/>
      <c r="V21" s="101"/>
      <c r="W21" s="105" t="s">
        <v>318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108</v>
      </c>
      <c r="B22" s="104" t="s">
        <v>280</v>
      </c>
      <c r="C22" s="103" t="s">
        <v>306</v>
      </c>
      <c r="D22" s="101">
        <f t="shared" si="1"/>
        <v>22881</v>
      </c>
      <c r="E22" s="101">
        <f t="shared" si="2"/>
        <v>4383</v>
      </c>
      <c r="F22" s="102">
        <f t="shared" si="3"/>
        <v>19.155631309820375</v>
      </c>
      <c r="G22" s="101">
        <v>4383</v>
      </c>
      <c r="H22" s="101">
        <v>0</v>
      </c>
      <c r="I22" s="101">
        <f t="shared" si="4"/>
        <v>18498</v>
      </c>
      <c r="J22" s="102">
        <f t="shared" si="5"/>
        <v>80.84436869017962</v>
      </c>
      <c r="K22" s="101">
        <v>10008</v>
      </c>
      <c r="L22" s="102">
        <f t="shared" si="6"/>
        <v>43.73934705650977</v>
      </c>
      <c r="M22" s="101">
        <v>0</v>
      </c>
      <c r="N22" s="102">
        <f t="shared" si="7"/>
        <v>0</v>
      </c>
      <c r="O22" s="101">
        <v>8490</v>
      </c>
      <c r="P22" s="101">
        <v>7427</v>
      </c>
      <c r="Q22" s="102">
        <f t="shared" si="8"/>
        <v>37.10502163366986</v>
      </c>
      <c r="R22" s="101">
        <v>420</v>
      </c>
      <c r="S22" s="101" t="s">
        <v>318</v>
      </c>
      <c r="T22" s="101"/>
      <c r="U22" s="101"/>
      <c r="V22" s="101"/>
      <c r="W22" s="105" t="s">
        <v>318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108</v>
      </c>
      <c r="B23" s="104" t="s">
        <v>281</v>
      </c>
      <c r="C23" s="103" t="s">
        <v>307</v>
      </c>
      <c r="D23" s="101">
        <f t="shared" si="1"/>
        <v>13540</v>
      </c>
      <c r="E23" s="101">
        <f t="shared" si="2"/>
        <v>1166</v>
      </c>
      <c r="F23" s="102">
        <f t="shared" si="3"/>
        <v>8.61152141802068</v>
      </c>
      <c r="G23" s="101">
        <v>1129</v>
      </c>
      <c r="H23" s="101">
        <v>37</v>
      </c>
      <c r="I23" s="101">
        <f t="shared" si="4"/>
        <v>12374</v>
      </c>
      <c r="J23" s="102">
        <f t="shared" si="5"/>
        <v>91.38847858197931</v>
      </c>
      <c r="K23" s="101">
        <v>8117</v>
      </c>
      <c r="L23" s="102">
        <f t="shared" si="6"/>
        <v>59.94830132939438</v>
      </c>
      <c r="M23" s="101">
        <v>0</v>
      </c>
      <c r="N23" s="102">
        <f t="shared" si="7"/>
        <v>0</v>
      </c>
      <c r="O23" s="101">
        <v>4257</v>
      </c>
      <c r="P23" s="101">
        <v>2868</v>
      </c>
      <c r="Q23" s="102">
        <f t="shared" si="8"/>
        <v>31.440177252584935</v>
      </c>
      <c r="R23" s="101">
        <v>177</v>
      </c>
      <c r="S23" s="101" t="s">
        <v>318</v>
      </c>
      <c r="T23" s="101"/>
      <c r="U23" s="101"/>
      <c r="V23" s="101"/>
      <c r="W23" s="105" t="s">
        <v>318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108</v>
      </c>
      <c r="B24" s="104" t="s">
        <v>282</v>
      </c>
      <c r="C24" s="103" t="s">
        <v>308</v>
      </c>
      <c r="D24" s="101">
        <f t="shared" si="1"/>
        <v>19371</v>
      </c>
      <c r="E24" s="101">
        <f t="shared" si="2"/>
        <v>2383</v>
      </c>
      <c r="F24" s="102">
        <f t="shared" si="3"/>
        <v>12.301894584688451</v>
      </c>
      <c r="G24" s="101">
        <v>2318</v>
      </c>
      <c r="H24" s="101">
        <v>65</v>
      </c>
      <c r="I24" s="101">
        <f t="shared" si="4"/>
        <v>16988</v>
      </c>
      <c r="J24" s="102">
        <f t="shared" si="5"/>
        <v>87.69810541531155</v>
      </c>
      <c r="K24" s="101">
        <v>14811</v>
      </c>
      <c r="L24" s="102">
        <f t="shared" si="6"/>
        <v>76.45965618708378</v>
      </c>
      <c r="M24" s="101">
        <v>0</v>
      </c>
      <c r="N24" s="102">
        <f t="shared" si="7"/>
        <v>0</v>
      </c>
      <c r="O24" s="101">
        <v>2177</v>
      </c>
      <c r="P24" s="101">
        <v>1387</v>
      </c>
      <c r="Q24" s="102">
        <f t="shared" si="8"/>
        <v>11.238449228227763</v>
      </c>
      <c r="R24" s="101">
        <v>1118</v>
      </c>
      <c r="S24" s="101" t="s">
        <v>318</v>
      </c>
      <c r="T24" s="101"/>
      <c r="U24" s="101"/>
      <c r="V24" s="101"/>
      <c r="W24" s="105" t="s">
        <v>318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108</v>
      </c>
      <c r="B25" s="104" t="s">
        <v>283</v>
      </c>
      <c r="C25" s="103" t="s">
        <v>309</v>
      </c>
      <c r="D25" s="101">
        <f t="shared" si="1"/>
        <v>7215</v>
      </c>
      <c r="E25" s="101">
        <f t="shared" si="2"/>
        <v>910</v>
      </c>
      <c r="F25" s="102">
        <f t="shared" si="3"/>
        <v>12.612612612612612</v>
      </c>
      <c r="G25" s="101">
        <v>910</v>
      </c>
      <c r="H25" s="101">
        <v>0</v>
      </c>
      <c r="I25" s="101">
        <f t="shared" si="4"/>
        <v>6305</v>
      </c>
      <c r="J25" s="102">
        <f t="shared" si="5"/>
        <v>87.38738738738738</v>
      </c>
      <c r="K25" s="101">
        <v>5767</v>
      </c>
      <c r="L25" s="102">
        <f t="shared" si="6"/>
        <v>79.93069993069993</v>
      </c>
      <c r="M25" s="101">
        <v>0</v>
      </c>
      <c r="N25" s="102">
        <f t="shared" si="7"/>
        <v>0</v>
      </c>
      <c r="O25" s="101">
        <v>538</v>
      </c>
      <c r="P25" s="101">
        <v>155</v>
      </c>
      <c r="Q25" s="102">
        <f t="shared" si="8"/>
        <v>7.456687456687456</v>
      </c>
      <c r="R25" s="101">
        <v>136</v>
      </c>
      <c r="S25" s="101" t="s">
        <v>318</v>
      </c>
      <c r="T25" s="101"/>
      <c r="U25" s="101"/>
      <c r="V25" s="101"/>
      <c r="W25" s="105" t="s">
        <v>318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108</v>
      </c>
      <c r="B26" s="104" t="s">
        <v>284</v>
      </c>
      <c r="C26" s="103" t="s">
        <v>310</v>
      </c>
      <c r="D26" s="101">
        <f t="shared" si="1"/>
        <v>7950</v>
      </c>
      <c r="E26" s="101">
        <f t="shared" si="2"/>
        <v>2584</v>
      </c>
      <c r="F26" s="102">
        <f t="shared" si="3"/>
        <v>32.503144654088054</v>
      </c>
      <c r="G26" s="101">
        <v>2584</v>
      </c>
      <c r="H26" s="101">
        <v>0</v>
      </c>
      <c r="I26" s="101">
        <f t="shared" si="4"/>
        <v>5366</v>
      </c>
      <c r="J26" s="102">
        <f t="shared" si="5"/>
        <v>67.49685534591195</v>
      </c>
      <c r="K26" s="101">
        <v>4580</v>
      </c>
      <c r="L26" s="102">
        <f t="shared" si="6"/>
        <v>57.61006289308176</v>
      </c>
      <c r="M26" s="101">
        <v>0</v>
      </c>
      <c r="N26" s="102">
        <f t="shared" si="7"/>
        <v>0</v>
      </c>
      <c r="O26" s="101">
        <v>786</v>
      </c>
      <c r="P26" s="101">
        <v>403</v>
      </c>
      <c r="Q26" s="102">
        <f t="shared" si="8"/>
        <v>9.88679245283019</v>
      </c>
      <c r="R26" s="101">
        <v>66</v>
      </c>
      <c r="S26" s="101" t="s">
        <v>318</v>
      </c>
      <c r="T26" s="101"/>
      <c r="U26" s="101"/>
      <c r="V26" s="101"/>
      <c r="W26" s="105" t="s">
        <v>318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108</v>
      </c>
      <c r="B27" s="104" t="s">
        <v>285</v>
      </c>
      <c r="C27" s="103" t="s">
        <v>311</v>
      </c>
      <c r="D27" s="101">
        <f t="shared" si="1"/>
        <v>8212</v>
      </c>
      <c r="E27" s="101">
        <f t="shared" si="2"/>
        <v>1433</v>
      </c>
      <c r="F27" s="102">
        <f t="shared" si="3"/>
        <v>17.45007306380906</v>
      </c>
      <c r="G27" s="101">
        <v>1362</v>
      </c>
      <c r="H27" s="101">
        <v>71</v>
      </c>
      <c r="I27" s="101">
        <f t="shared" si="4"/>
        <v>6779</v>
      </c>
      <c r="J27" s="102">
        <f t="shared" si="5"/>
        <v>82.54992693619094</v>
      </c>
      <c r="K27" s="101">
        <v>5962</v>
      </c>
      <c r="L27" s="102">
        <f t="shared" si="6"/>
        <v>72.60107160253287</v>
      </c>
      <c r="M27" s="101">
        <v>0</v>
      </c>
      <c r="N27" s="102">
        <f t="shared" si="7"/>
        <v>0</v>
      </c>
      <c r="O27" s="101">
        <v>817</v>
      </c>
      <c r="P27" s="101">
        <v>437</v>
      </c>
      <c r="Q27" s="102">
        <f t="shared" si="8"/>
        <v>9.948855333658061</v>
      </c>
      <c r="R27" s="101">
        <v>39</v>
      </c>
      <c r="S27" s="101" t="s">
        <v>318</v>
      </c>
      <c r="T27" s="101"/>
      <c r="U27" s="101"/>
      <c r="V27" s="101"/>
      <c r="W27" s="105" t="s">
        <v>318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108</v>
      </c>
      <c r="B28" s="104" t="s">
        <v>286</v>
      </c>
      <c r="C28" s="103" t="s">
        <v>312</v>
      </c>
      <c r="D28" s="101">
        <f t="shared" si="1"/>
        <v>5632</v>
      </c>
      <c r="E28" s="101">
        <f t="shared" si="2"/>
        <v>1064</v>
      </c>
      <c r="F28" s="102">
        <f t="shared" si="3"/>
        <v>18.892045454545457</v>
      </c>
      <c r="G28" s="101">
        <v>1064</v>
      </c>
      <c r="H28" s="101">
        <v>0</v>
      </c>
      <c r="I28" s="101">
        <f t="shared" si="4"/>
        <v>4568</v>
      </c>
      <c r="J28" s="102">
        <f t="shared" si="5"/>
        <v>81.10795454545455</v>
      </c>
      <c r="K28" s="101">
        <v>4284</v>
      </c>
      <c r="L28" s="102">
        <f t="shared" si="6"/>
        <v>76.0653409090909</v>
      </c>
      <c r="M28" s="101">
        <v>0</v>
      </c>
      <c r="N28" s="102">
        <f t="shared" si="7"/>
        <v>0</v>
      </c>
      <c r="O28" s="101">
        <v>284</v>
      </c>
      <c r="P28" s="101">
        <v>58</v>
      </c>
      <c r="Q28" s="102">
        <f t="shared" si="8"/>
        <v>5.042613636363636</v>
      </c>
      <c r="R28" s="101">
        <v>143</v>
      </c>
      <c r="S28" s="101" t="s">
        <v>318</v>
      </c>
      <c r="T28" s="101"/>
      <c r="U28" s="101"/>
      <c r="V28" s="101"/>
      <c r="W28" s="105" t="s">
        <v>318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108</v>
      </c>
      <c r="B29" s="104" t="s">
        <v>287</v>
      </c>
      <c r="C29" s="103" t="s">
        <v>313</v>
      </c>
      <c r="D29" s="101">
        <f t="shared" si="1"/>
        <v>9134</v>
      </c>
      <c r="E29" s="101">
        <f t="shared" si="2"/>
        <v>454</v>
      </c>
      <c r="F29" s="102">
        <f t="shared" si="3"/>
        <v>4.970440113860302</v>
      </c>
      <c r="G29" s="101">
        <v>454</v>
      </c>
      <c r="H29" s="101">
        <v>0</v>
      </c>
      <c r="I29" s="101">
        <f t="shared" si="4"/>
        <v>8680</v>
      </c>
      <c r="J29" s="102">
        <f t="shared" si="5"/>
        <v>95.02955988613971</v>
      </c>
      <c r="K29" s="101">
        <v>1982</v>
      </c>
      <c r="L29" s="102">
        <f t="shared" si="6"/>
        <v>21.69914604773374</v>
      </c>
      <c r="M29" s="101">
        <v>0</v>
      </c>
      <c r="N29" s="102">
        <f t="shared" si="7"/>
        <v>0</v>
      </c>
      <c r="O29" s="101">
        <v>6698</v>
      </c>
      <c r="P29" s="101">
        <v>87</v>
      </c>
      <c r="Q29" s="102">
        <f t="shared" si="8"/>
        <v>73.33041383840596</v>
      </c>
      <c r="R29" s="101">
        <v>155</v>
      </c>
      <c r="S29" s="101" t="s">
        <v>318</v>
      </c>
      <c r="T29" s="101"/>
      <c r="U29" s="101"/>
      <c r="V29" s="101"/>
      <c r="W29" s="105" t="s">
        <v>318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108</v>
      </c>
      <c r="B30" s="104" t="s">
        <v>288</v>
      </c>
      <c r="C30" s="103" t="s">
        <v>314</v>
      </c>
      <c r="D30" s="101">
        <f t="shared" si="1"/>
        <v>10258</v>
      </c>
      <c r="E30" s="101">
        <f t="shared" si="2"/>
        <v>1893</v>
      </c>
      <c r="F30" s="102">
        <f t="shared" si="3"/>
        <v>18.4538896471047</v>
      </c>
      <c r="G30" s="101">
        <v>1893</v>
      </c>
      <c r="H30" s="101">
        <v>0</v>
      </c>
      <c r="I30" s="101">
        <f t="shared" si="4"/>
        <v>8365</v>
      </c>
      <c r="J30" s="102">
        <f t="shared" si="5"/>
        <v>81.5461103528953</v>
      </c>
      <c r="K30" s="101">
        <v>8084</v>
      </c>
      <c r="L30" s="102">
        <f t="shared" si="6"/>
        <v>78.806784948333</v>
      </c>
      <c r="M30" s="101">
        <v>0</v>
      </c>
      <c r="N30" s="102">
        <f t="shared" si="7"/>
        <v>0</v>
      </c>
      <c r="O30" s="101">
        <v>281</v>
      </c>
      <c r="P30" s="101">
        <v>120</v>
      </c>
      <c r="Q30" s="102">
        <f t="shared" si="8"/>
        <v>2.739325404562293</v>
      </c>
      <c r="R30" s="101">
        <v>78</v>
      </c>
      <c r="S30" s="101" t="s">
        <v>318</v>
      </c>
      <c r="T30" s="101"/>
      <c r="U30" s="101"/>
      <c r="V30" s="101"/>
      <c r="W30" s="105" t="s">
        <v>318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108</v>
      </c>
      <c r="B31" s="104" t="s">
        <v>289</v>
      </c>
      <c r="C31" s="103" t="s">
        <v>315</v>
      </c>
      <c r="D31" s="101">
        <f t="shared" si="1"/>
        <v>8509</v>
      </c>
      <c r="E31" s="101">
        <f t="shared" si="2"/>
        <v>2499</v>
      </c>
      <c r="F31" s="102">
        <f t="shared" si="3"/>
        <v>29.36890351392643</v>
      </c>
      <c r="G31" s="101">
        <v>2479</v>
      </c>
      <c r="H31" s="101">
        <v>20</v>
      </c>
      <c r="I31" s="101">
        <f t="shared" si="4"/>
        <v>6010</v>
      </c>
      <c r="J31" s="102">
        <f t="shared" si="5"/>
        <v>70.63109648607357</v>
      </c>
      <c r="K31" s="101">
        <v>5314</v>
      </c>
      <c r="L31" s="102">
        <f t="shared" si="6"/>
        <v>62.45152191796921</v>
      </c>
      <c r="M31" s="101">
        <v>0</v>
      </c>
      <c r="N31" s="102">
        <f t="shared" si="7"/>
        <v>0</v>
      </c>
      <c r="O31" s="101">
        <v>696</v>
      </c>
      <c r="P31" s="101">
        <v>170</v>
      </c>
      <c r="Q31" s="102">
        <f t="shared" si="8"/>
        <v>8.17957456810436</v>
      </c>
      <c r="R31" s="101">
        <v>112</v>
      </c>
      <c r="S31" s="101" t="s">
        <v>318</v>
      </c>
      <c r="T31" s="101"/>
      <c r="U31" s="101"/>
      <c r="V31" s="101"/>
      <c r="W31" s="105" t="s">
        <v>318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108</v>
      </c>
      <c r="B32" s="104" t="s">
        <v>290</v>
      </c>
      <c r="C32" s="103" t="s">
        <v>316</v>
      </c>
      <c r="D32" s="101">
        <f t="shared" si="1"/>
        <v>3893</v>
      </c>
      <c r="E32" s="101">
        <f t="shared" si="2"/>
        <v>72</v>
      </c>
      <c r="F32" s="102">
        <f t="shared" si="3"/>
        <v>1.8494734138196762</v>
      </c>
      <c r="G32" s="101">
        <v>72</v>
      </c>
      <c r="H32" s="101">
        <v>0</v>
      </c>
      <c r="I32" s="101">
        <f t="shared" si="4"/>
        <v>3821</v>
      </c>
      <c r="J32" s="102">
        <f t="shared" si="5"/>
        <v>98.15052658618032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3821</v>
      </c>
      <c r="P32" s="101">
        <v>31</v>
      </c>
      <c r="Q32" s="102">
        <f t="shared" si="8"/>
        <v>98.15052658618032</v>
      </c>
      <c r="R32" s="101">
        <v>9</v>
      </c>
      <c r="S32" s="101" t="s">
        <v>318</v>
      </c>
      <c r="T32" s="101"/>
      <c r="U32" s="101"/>
      <c r="V32" s="101"/>
      <c r="W32" s="105" t="s">
        <v>318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108</v>
      </c>
      <c r="B33" s="104" t="s">
        <v>291</v>
      </c>
      <c r="C33" s="103" t="s">
        <v>317</v>
      </c>
      <c r="D33" s="101">
        <f t="shared" si="1"/>
        <v>4682</v>
      </c>
      <c r="E33" s="101">
        <f t="shared" si="2"/>
        <v>15</v>
      </c>
      <c r="F33" s="102">
        <f t="shared" si="3"/>
        <v>0.3203759077317386</v>
      </c>
      <c r="G33" s="101">
        <v>15</v>
      </c>
      <c r="H33" s="101">
        <v>0</v>
      </c>
      <c r="I33" s="101">
        <f t="shared" si="4"/>
        <v>4667</v>
      </c>
      <c r="J33" s="102">
        <f t="shared" si="5"/>
        <v>99.67962409226826</v>
      </c>
      <c r="K33" s="101">
        <v>0</v>
      </c>
      <c r="L33" s="102">
        <f t="shared" si="6"/>
        <v>0</v>
      </c>
      <c r="M33" s="101">
        <v>0</v>
      </c>
      <c r="N33" s="102">
        <f t="shared" si="7"/>
        <v>0</v>
      </c>
      <c r="O33" s="101">
        <v>4667</v>
      </c>
      <c r="P33" s="101">
        <v>4667</v>
      </c>
      <c r="Q33" s="102">
        <f t="shared" si="8"/>
        <v>99.67962409226826</v>
      </c>
      <c r="R33" s="101">
        <v>13</v>
      </c>
      <c r="S33" s="101" t="s">
        <v>318</v>
      </c>
      <c r="T33" s="101"/>
      <c r="U33" s="101"/>
      <c r="V33" s="101"/>
      <c r="W33" s="105" t="s">
        <v>318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319</v>
      </c>
      <c r="B7" s="109" t="s">
        <v>321</v>
      </c>
      <c r="C7" s="108" t="s">
        <v>320</v>
      </c>
      <c r="D7" s="110">
        <f aca="true" t="shared" si="0" ref="D7:AI7">SUM(D8:D33)</f>
        <v>277571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139466</v>
      </c>
      <c r="I7" s="110">
        <f t="shared" si="0"/>
        <v>93607</v>
      </c>
      <c r="J7" s="110">
        <f t="shared" si="0"/>
        <v>45859</v>
      </c>
      <c r="K7" s="110">
        <f t="shared" si="0"/>
        <v>138105</v>
      </c>
      <c r="L7" s="110">
        <f t="shared" si="0"/>
        <v>11122</v>
      </c>
      <c r="M7" s="110">
        <f t="shared" si="0"/>
        <v>126983</v>
      </c>
      <c r="N7" s="110">
        <f t="shared" si="0"/>
        <v>281162</v>
      </c>
      <c r="O7" s="110">
        <f t="shared" si="0"/>
        <v>104729</v>
      </c>
      <c r="P7" s="110">
        <f t="shared" si="0"/>
        <v>102062</v>
      </c>
      <c r="Q7" s="110">
        <f t="shared" si="0"/>
        <v>0</v>
      </c>
      <c r="R7" s="110">
        <f t="shared" si="0"/>
        <v>0</v>
      </c>
      <c r="S7" s="110">
        <f t="shared" si="0"/>
        <v>2667</v>
      </c>
      <c r="T7" s="110">
        <f t="shared" si="0"/>
        <v>0</v>
      </c>
      <c r="U7" s="110">
        <f t="shared" si="0"/>
        <v>0</v>
      </c>
      <c r="V7" s="110">
        <f t="shared" si="0"/>
        <v>173720</v>
      </c>
      <c r="W7" s="110">
        <f t="shared" si="0"/>
        <v>171778</v>
      </c>
      <c r="X7" s="110">
        <f t="shared" si="0"/>
        <v>0</v>
      </c>
      <c r="Y7" s="110">
        <f t="shared" si="0"/>
        <v>0</v>
      </c>
      <c r="Z7" s="110">
        <f t="shared" si="0"/>
        <v>1942</v>
      </c>
      <c r="AA7" s="110">
        <f t="shared" si="0"/>
        <v>0</v>
      </c>
      <c r="AB7" s="110">
        <f t="shared" si="0"/>
        <v>0</v>
      </c>
      <c r="AC7" s="110">
        <f t="shared" si="0"/>
        <v>2713</v>
      </c>
      <c r="AD7" s="110">
        <f t="shared" si="0"/>
        <v>2713</v>
      </c>
      <c r="AE7" s="110">
        <f t="shared" si="0"/>
        <v>0</v>
      </c>
      <c r="AF7" s="110">
        <f t="shared" si="0"/>
        <v>1014</v>
      </c>
      <c r="AG7" s="110">
        <f t="shared" si="0"/>
        <v>1009</v>
      </c>
      <c r="AH7" s="110">
        <f t="shared" si="0"/>
        <v>5</v>
      </c>
      <c r="AI7" s="110">
        <f t="shared" si="0"/>
        <v>0</v>
      </c>
      <c r="AJ7" s="110">
        <f aca="true" t="shared" si="1" ref="AJ7:BC7">SUM(AJ8:AJ33)</f>
        <v>2957</v>
      </c>
      <c r="AK7" s="110">
        <f t="shared" si="1"/>
        <v>2197</v>
      </c>
      <c r="AL7" s="110">
        <f t="shared" si="1"/>
        <v>33</v>
      </c>
      <c r="AM7" s="110">
        <f t="shared" si="1"/>
        <v>411</v>
      </c>
      <c r="AN7" s="110">
        <f t="shared" si="1"/>
        <v>0</v>
      </c>
      <c r="AO7" s="110">
        <f t="shared" si="1"/>
        <v>0</v>
      </c>
      <c r="AP7" s="110">
        <f t="shared" si="1"/>
        <v>0</v>
      </c>
      <c r="AQ7" s="110">
        <f t="shared" si="1"/>
        <v>0</v>
      </c>
      <c r="AR7" s="110">
        <f t="shared" si="1"/>
        <v>109</v>
      </c>
      <c r="AS7" s="110">
        <f t="shared" si="1"/>
        <v>207</v>
      </c>
      <c r="AT7" s="110">
        <f t="shared" si="1"/>
        <v>307</v>
      </c>
      <c r="AU7" s="110">
        <f t="shared" si="1"/>
        <v>307</v>
      </c>
      <c r="AV7" s="110">
        <f t="shared" si="1"/>
        <v>0</v>
      </c>
      <c r="AW7" s="110">
        <f t="shared" si="1"/>
        <v>0</v>
      </c>
      <c r="AX7" s="110">
        <f t="shared" si="1"/>
        <v>0</v>
      </c>
      <c r="AY7" s="110">
        <f t="shared" si="1"/>
        <v>0</v>
      </c>
      <c r="AZ7" s="110">
        <f t="shared" si="1"/>
        <v>730</v>
      </c>
      <c r="BA7" s="110">
        <f t="shared" si="1"/>
        <v>704</v>
      </c>
      <c r="BB7" s="110">
        <f t="shared" si="1"/>
        <v>26</v>
      </c>
      <c r="BC7" s="110">
        <f t="shared" si="1"/>
        <v>0</v>
      </c>
    </row>
    <row r="8" spans="1:58" ht="12" customHeight="1">
      <c r="A8" s="111" t="s">
        <v>108</v>
      </c>
      <c r="B8" s="112" t="s">
        <v>266</v>
      </c>
      <c r="C8" s="111" t="s">
        <v>292</v>
      </c>
      <c r="D8" s="101">
        <f>SUM(E8,+H8,+K8)</f>
        <v>18673</v>
      </c>
      <c r="E8" s="101">
        <f>SUM(F8:G8)</f>
        <v>0</v>
      </c>
      <c r="F8" s="101">
        <v>0</v>
      </c>
      <c r="G8" s="101">
        <v>0</v>
      </c>
      <c r="H8" s="101">
        <f>SUM(I8:J8)</f>
        <v>2314</v>
      </c>
      <c r="I8" s="101">
        <v>2314</v>
      </c>
      <c r="J8" s="101">
        <v>0</v>
      </c>
      <c r="K8" s="101">
        <f>SUM(L8:M8)</f>
        <v>16359</v>
      </c>
      <c r="L8" s="101">
        <v>6886</v>
      </c>
      <c r="M8" s="101">
        <v>9473</v>
      </c>
      <c r="N8" s="101">
        <f>SUM(O8,+V8,+AC8)</f>
        <v>18800</v>
      </c>
      <c r="O8" s="101">
        <f>SUM(P8:U8)</f>
        <v>9200</v>
      </c>
      <c r="P8" s="101">
        <v>6533</v>
      </c>
      <c r="Q8" s="101">
        <v>0</v>
      </c>
      <c r="R8" s="101">
        <v>0</v>
      </c>
      <c r="S8" s="101">
        <v>2667</v>
      </c>
      <c r="T8" s="101">
        <v>0</v>
      </c>
      <c r="U8" s="101">
        <v>0</v>
      </c>
      <c r="V8" s="101">
        <f>SUM(W8:AB8)</f>
        <v>9473</v>
      </c>
      <c r="W8" s="101">
        <v>7531</v>
      </c>
      <c r="X8" s="101">
        <v>0</v>
      </c>
      <c r="Y8" s="101">
        <v>0</v>
      </c>
      <c r="Z8" s="101">
        <v>1942</v>
      </c>
      <c r="AA8" s="101">
        <v>0</v>
      </c>
      <c r="AB8" s="101">
        <v>0</v>
      </c>
      <c r="AC8" s="101">
        <f>SUM(AD8:AE8)</f>
        <v>127</v>
      </c>
      <c r="AD8" s="101">
        <v>127</v>
      </c>
      <c r="AE8" s="101">
        <v>0</v>
      </c>
      <c r="AF8" s="101">
        <f>SUM(AG8:AI8)</f>
        <v>55</v>
      </c>
      <c r="AG8" s="101">
        <v>55</v>
      </c>
      <c r="AH8" s="101">
        <v>0</v>
      </c>
      <c r="AI8" s="101">
        <v>0</v>
      </c>
      <c r="AJ8" s="101">
        <f>SUM(AK8:AS8)</f>
        <v>684</v>
      </c>
      <c r="AK8" s="101">
        <v>678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6</v>
      </c>
      <c r="AT8" s="101">
        <f>SUM(AU8:AY8)</f>
        <v>49</v>
      </c>
      <c r="AU8" s="101">
        <v>49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108</v>
      </c>
      <c r="B9" s="112" t="s">
        <v>267</v>
      </c>
      <c r="C9" s="111" t="s">
        <v>293</v>
      </c>
      <c r="D9" s="101">
        <f aca="true" t="shared" si="2" ref="D9:D33">SUM(E9,+H9,+K9)</f>
        <v>32785</v>
      </c>
      <c r="E9" s="101">
        <f aca="true" t="shared" si="3" ref="E9:E33">SUM(F9:G9)</f>
        <v>0</v>
      </c>
      <c r="F9" s="101">
        <v>0</v>
      </c>
      <c r="G9" s="101">
        <v>0</v>
      </c>
      <c r="H9" s="101">
        <f aca="true" t="shared" si="4" ref="H9:H33">SUM(I9:J9)</f>
        <v>12338</v>
      </c>
      <c r="I9" s="101">
        <v>12338</v>
      </c>
      <c r="J9" s="101">
        <v>0</v>
      </c>
      <c r="K9" s="101">
        <f aca="true" t="shared" si="5" ref="K9:K33">SUM(L9:M9)</f>
        <v>20447</v>
      </c>
      <c r="L9" s="101">
        <v>0</v>
      </c>
      <c r="M9" s="101">
        <v>20447</v>
      </c>
      <c r="N9" s="101">
        <f aca="true" t="shared" si="6" ref="N9:N33">SUM(O9,+V9,+AC9)</f>
        <v>33088</v>
      </c>
      <c r="O9" s="101">
        <f aca="true" t="shared" si="7" ref="O9:O33">SUM(P9:U9)</f>
        <v>12338</v>
      </c>
      <c r="P9" s="101">
        <v>12338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3">SUM(W9:AB9)</f>
        <v>20447</v>
      </c>
      <c r="W9" s="101">
        <v>20447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3">SUM(AD9:AE9)</f>
        <v>303</v>
      </c>
      <c r="AD9" s="101">
        <v>303</v>
      </c>
      <c r="AE9" s="101">
        <v>0</v>
      </c>
      <c r="AF9" s="101">
        <f aca="true" t="shared" si="10" ref="AF9:AF33">SUM(AG9:AI9)</f>
        <v>58</v>
      </c>
      <c r="AG9" s="101">
        <v>58</v>
      </c>
      <c r="AH9" s="101">
        <v>0</v>
      </c>
      <c r="AI9" s="101">
        <v>0</v>
      </c>
      <c r="AJ9" s="101">
        <f aca="true" t="shared" si="11" ref="AJ9:AJ33">SUM(AK9:AS9)</f>
        <v>58</v>
      </c>
      <c r="AK9" s="101">
        <v>0</v>
      </c>
      <c r="AL9" s="101">
        <v>0</v>
      </c>
      <c r="AM9" s="101">
        <v>58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3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3">SUM(BA9:BC9)</f>
        <v>325</v>
      </c>
      <c r="BA9" s="101">
        <v>325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108</v>
      </c>
      <c r="B10" s="112" t="s">
        <v>268</v>
      </c>
      <c r="C10" s="111" t="s">
        <v>294</v>
      </c>
      <c r="D10" s="101">
        <f t="shared" si="2"/>
        <v>15862</v>
      </c>
      <c r="E10" s="101">
        <f t="shared" si="3"/>
        <v>0</v>
      </c>
      <c r="F10" s="101">
        <v>0</v>
      </c>
      <c r="G10" s="101">
        <v>0</v>
      </c>
      <c r="H10" s="101">
        <f t="shared" si="4"/>
        <v>5074</v>
      </c>
      <c r="I10" s="101">
        <v>5074</v>
      </c>
      <c r="J10" s="101">
        <v>0</v>
      </c>
      <c r="K10" s="101">
        <f t="shared" si="5"/>
        <v>10788</v>
      </c>
      <c r="L10" s="101">
        <v>0</v>
      </c>
      <c r="M10" s="101">
        <v>10788</v>
      </c>
      <c r="N10" s="101">
        <f t="shared" si="6"/>
        <v>16364</v>
      </c>
      <c r="O10" s="101">
        <f t="shared" si="7"/>
        <v>5074</v>
      </c>
      <c r="P10" s="101">
        <v>5074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10788</v>
      </c>
      <c r="W10" s="101">
        <v>10788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502</v>
      </c>
      <c r="AD10" s="101">
        <v>502</v>
      </c>
      <c r="AE10" s="101">
        <v>0</v>
      </c>
      <c r="AF10" s="101">
        <f t="shared" si="10"/>
        <v>129</v>
      </c>
      <c r="AG10" s="101">
        <v>129</v>
      </c>
      <c r="AH10" s="101">
        <v>0</v>
      </c>
      <c r="AI10" s="101">
        <v>0</v>
      </c>
      <c r="AJ10" s="101">
        <f t="shared" si="11"/>
        <v>129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61</v>
      </c>
      <c r="AS10" s="101">
        <v>68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27</v>
      </c>
      <c r="BA10" s="101">
        <v>27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108</v>
      </c>
      <c r="B11" s="112" t="s">
        <v>269</v>
      </c>
      <c r="C11" s="111" t="s">
        <v>295</v>
      </c>
      <c r="D11" s="101">
        <f t="shared" si="2"/>
        <v>30534</v>
      </c>
      <c r="E11" s="101">
        <f t="shared" si="3"/>
        <v>0</v>
      </c>
      <c r="F11" s="101">
        <v>0</v>
      </c>
      <c r="G11" s="101">
        <v>0</v>
      </c>
      <c r="H11" s="101">
        <f t="shared" si="4"/>
        <v>30534</v>
      </c>
      <c r="I11" s="101">
        <v>11683</v>
      </c>
      <c r="J11" s="101">
        <v>18851</v>
      </c>
      <c r="K11" s="101">
        <f t="shared" si="5"/>
        <v>0</v>
      </c>
      <c r="L11" s="101">
        <v>0</v>
      </c>
      <c r="M11" s="101">
        <v>0</v>
      </c>
      <c r="N11" s="101">
        <f t="shared" si="6"/>
        <v>30585</v>
      </c>
      <c r="O11" s="101">
        <f t="shared" si="7"/>
        <v>11683</v>
      </c>
      <c r="P11" s="101">
        <v>11683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18851</v>
      </c>
      <c r="W11" s="101">
        <v>18851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51</v>
      </c>
      <c r="AD11" s="101">
        <v>51</v>
      </c>
      <c r="AE11" s="101">
        <v>0</v>
      </c>
      <c r="AF11" s="101">
        <f t="shared" si="10"/>
        <v>0</v>
      </c>
      <c r="AG11" s="101">
        <v>0</v>
      </c>
      <c r="AH11" s="101">
        <v>0</v>
      </c>
      <c r="AI11" s="101">
        <v>0</v>
      </c>
      <c r="AJ11" s="101">
        <f t="shared" si="11"/>
        <v>258</v>
      </c>
      <c r="AK11" s="101">
        <v>238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20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93</v>
      </c>
      <c r="BA11" s="101">
        <v>93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108</v>
      </c>
      <c r="B12" s="112" t="s">
        <v>270</v>
      </c>
      <c r="C12" s="111" t="s">
        <v>296</v>
      </c>
      <c r="D12" s="101">
        <f t="shared" si="2"/>
        <v>10696</v>
      </c>
      <c r="E12" s="101">
        <f t="shared" si="3"/>
        <v>0</v>
      </c>
      <c r="F12" s="101">
        <v>0</v>
      </c>
      <c r="G12" s="101">
        <v>0</v>
      </c>
      <c r="H12" s="101">
        <f t="shared" si="4"/>
        <v>4558</v>
      </c>
      <c r="I12" s="101">
        <v>4558</v>
      </c>
      <c r="J12" s="101">
        <v>0</v>
      </c>
      <c r="K12" s="101">
        <f t="shared" si="5"/>
        <v>6138</v>
      </c>
      <c r="L12" s="101">
        <v>0</v>
      </c>
      <c r="M12" s="101">
        <v>6138</v>
      </c>
      <c r="N12" s="101">
        <f t="shared" si="6"/>
        <v>10711</v>
      </c>
      <c r="O12" s="101">
        <f t="shared" si="7"/>
        <v>4558</v>
      </c>
      <c r="P12" s="101">
        <v>4558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6138</v>
      </c>
      <c r="W12" s="101">
        <v>6138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15</v>
      </c>
      <c r="AD12" s="101">
        <v>15</v>
      </c>
      <c r="AE12" s="101">
        <v>0</v>
      </c>
      <c r="AF12" s="101">
        <f t="shared" si="10"/>
        <v>4</v>
      </c>
      <c r="AG12" s="101">
        <v>4</v>
      </c>
      <c r="AH12" s="101">
        <v>0</v>
      </c>
      <c r="AI12" s="101">
        <v>0</v>
      </c>
      <c r="AJ12" s="101">
        <f t="shared" si="11"/>
        <v>36</v>
      </c>
      <c r="AK12" s="101">
        <v>36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4</v>
      </c>
      <c r="AU12" s="101">
        <v>4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32</v>
      </c>
      <c r="BA12" s="101">
        <v>32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108</v>
      </c>
      <c r="B13" s="112" t="s">
        <v>271</v>
      </c>
      <c r="C13" s="111" t="s">
        <v>297</v>
      </c>
      <c r="D13" s="101">
        <f t="shared" si="2"/>
        <v>8788</v>
      </c>
      <c r="E13" s="101">
        <f t="shared" si="3"/>
        <v>0</v>
      </c>
      <c r="F13" s="101">
        <v>0</v>
      </c>
      <c r="G13" s="101">
        <v>0</v>
      </c>
      <c r="H13" s="101">
        <f t="shared" si="4"/>
        <v>2368</v>
      </c>
      <c r="I13" s="101">
        <v>2368</v>
      </c>
      <c r="J13" s="101">
        <v>0</v>
      </c>
      <c r="K13" s="101">
        <f t="shared" si="5"/>
        <v>6420</v>
      </c>
      <c r="L13" s="101">
        <v>0</v>
      </c>
      <c r="M13" s="101">
        <v>6420</v>
      </c>
      <c r="N13" s="101">
        <f t="shared" si="6"/>
        <v>8839</v>
      </c>
      <c r="O13" s="101">
        <f t="shared" si="7"/>
        <v>2368</v>
      </c>
      <c r="P13" s="101">
        <v>2368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6420</v>
      </c>
      <c r="W13" s="101">
        <v>6420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51</v>
      </c>
      <c r="AD13" s="101">
        <v>51</v>
      </c>
      <c r="AE13" s="101">
        <v>0</v>
      </c>
      <c r="AF13" s="101">
        <f t="shared" si="10"/>
        <v>3</v>
      </c>
      <c r="AG13" s="101">
        <v>3</v>
      </c>
      <c r="AH13" s="101">
        <v>0</v>
      </c>
      <c r="AI13" s="101">
        <v>0</v>
      </c>
      <c r="AJ13" s="101">
        <f t="shared" si="11"/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3</v>
      </c>
      <c r="AU13" s="101">
        <v>3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27</v>
      </c>
      <c r="BA13" s="101">
        <v>27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108</v>
      </c>
      <c r="B14" s="112" t="s">
        <v>272</v>
      </c>
      <c r="C14" s="111" t="s">
        <v>298</v>
      </c>
      <c r="D14" s="101">
        <f t="shared" si="2"/>
        <v>5833</v>
      </c>
      <c r="E14" s="101">
        <f t="shared" si="3"/>
        <v>0</v>
      </c>
      <c r="F14" s="101">
        <v>0</v>
      </c>
      <c r="G14" s="101">
        <v>0</v>
      </c>
      <c r="H14" s="101">
        <f t="shared" si="4"/>
        <v>1580</v>
      </c>
      <c r="I14" s="101">
        <v>1580</v>
      </c>
      <c r="J14" s="101">
        <v>0</v>
      </c>
      <c r="K14" s="101">
        <f t="shared" si="5"/>
        <v>4253</v>
      </c>
      <c r="L14" s="101">
        <v>0</v>
      </c>
      <c r="M14" s="101">
        <v>4253</v>
      </c>
      <c r="N14" s="101">
        <f t="shared" si="6"/>
        <v>6730</v>
      </c>
      <c r="O14" s="101">
        <f t="shared" si="7"/>
        <v>1580</v>
      </c>
      <c r="P14" s="101">
        <v>1580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5131</v>
      </c>
      <c r="W14" s="101">
        <v>5131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19</v>
      </c>
      <c r="AD14" s="101">
        <v>19</v>
      </c>
      <c r="AE14" s="101">
        <v>0</v>
      </c>
      <c r="AF14" s="101">
        <f t="shared" si="10"/>
        <v>2</v>
      </c>
      <c r="AG14" s="101">
        <v>2</v>
      </c>
      <c r="AH14" s="101">
        <v>0</v>
      </c>
      <c r="AI14" s="101">
        <v>0</v>
      </c>
      <c r="AJ14" s="101">
        <f t="shared" si="11"/>
        <v>2</v>
      </c>
      <c r="AK14" s="101">
        <v>2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2</v>
      </c>
      <c r="AU14" s="101">
        <v>2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18</v>
      </c>
      <c r="BA14" s="101">
        <v>18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108</v>
      </c>
      <c r="B15" s="112" t="s">
        <v>273</v>
      </c>
      <c r="C15" s="111" t="s">
        <v>299</v>
      </c>
      <c r="D15" s="101">
        <f t="shared" si="2"/>
        <v>38316</v>
      </c>
      <c r="E15" s="101">
        <f t="shared" si="3"/>
        <v>0</v>
      </c>
      <c r="F15" s="101">
        <v>0</v>
      </c>
      <c r="G15" s="101">
        <v>0</v>
      </c>
      <c r="H15" s="101">
        <f t="shared" si="4"/>
        <v>38316</v>
      </c>
      <c r="I15" s="101">
        <v>13952</v>
      </c>
      <c r="J15" s="101">
        <v>24364</v>
      </c>
      <c r="K15" s="101">
        <f t="shared" si="5"/>
        <v>0</v>
      </c>
      <c r="L15" s="101">
        <v>0</v>
      </c>
      <c r="M15" s="101">
        <v>0</v>
      </c>
      <c r="N15" s="101">
        <f t="shared" si="6"/>
        <v>39270</v>
      </c>
      <c r="O15" s="101">
        <f t="shared" si="7"/>
        <v>13952</v>
      </c>
      <c r="P15" s="101">
        <v>13952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24364</v>
      </c>
      <c r="W15" s="101">
        <v>24364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954</v>
      </c>
      <c r="AD15" s="101">
        <v>954</v>
      </c>
      <c r="AE15" s="101">
        <v>0</v>
      </c>
      <c r="AF15" s="101">
        <f t="shared" si="10"/>
        <v>99</v>
      </c>
      <c r="AG15" s="101">
        <v>99</v>
      </c>
      <c r="AH15" s="101">
        <v>0</v>
      </c>
      <c r="AI15" s="101">
        <v>0</v>
      </c>
      <c r="AJ15" s="101">
        <f t="shared" si="11"/>
        <v>363</v>
      </c>
      <c r="AK15" s="101">
        <v>337</v>
      </c>
      <c r="AL15" s="101">
        <v>26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99</v>
      </c>
      <c r="AU15" s="101">
        <v>99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26</v>
      </c>
      <c r="BA15" s="101">
        <v>26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108</v>
      </c>
      <c r="B16" s="112" t="s">
        <v>274</v>
      </c>
      <c r="C16" s="111" t="s">
        <v>300</v>
      </c>
      <c r="D16" s="101">
        <f t="shared" si="2"/>
        <v>4168</v>
      </c>
      <c r="E16" s="101">
        <f t="shared" si="3"/>
        <v>0</v>
      </c>
      <c r="F16" s="101">
        <v>0</v>
      </c>
      <c r="G16" s="101">
        <v>0</v>
      </c>
      <c r="H16" s="101">
        <f t="shared" si="4"/>
        <v>4168</v>
      </c>
      <c r="I16" s="101">
        <v>1524</v>
      </c>
      <c r="J16" s="101">
        <v>2644</v>
      </c>
      <c r="K16" s="101">
        <f t="shared" si="5"/>
        <v>0</v>
      </c>
      <c r="L16" s="101">
        <v>0</v>
      </c>
      <c r="M16" s="101">
        <v>0</v>
      </c>
      <c r="N16" s="101">
        <f t="shared" si="6"/>
        <v>4196</v>
      </c>
      <c r="O16" s="101">
        <f t="shared" si="7"/>
        <v>1524</v>
      </c>
      <c r="P16" s="101">
        <v>1524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2644</v>
      </c>
      <c r="W16" s="101">
        <v>2644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28</v>
      </c>
      <c r="AD16" s="101">
        <v>28</v>
      </c>
      <c r="AE16" s="101">
        <v>0</v>
      </c>
      <c r="AF16" s="101">
        <f t="shared" si="10"/>
        <v>1</v>
      </c>
      <c r="AG16" s="101">
        <v>1</v>
      </c>
      <c r="AH16" s="101">
        <v>0</v>
      </c>
      <c r="AI16" s="101">
        <v>0</v>
      </c>
      <c r="AJ16" s="101">
        <f t="shared" si="11"/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13</v>
      </c>
      <c r="BA16" s="101">
        <v>13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108</v>
      </c>
      <c r="B17" s="112" t="s">
        <v>275</v>
      </c>
      <c r="C17" s="111" t="s">
        <v>301</v>
      </c>
      <c r="D17" s="101">
        <f t="shared" si="2"/>
        <v>10736</v>
      </c>
      <c r="E17" s="101">
        <f t="shared" si="3"/>
        <v>0</v>
      </c>
      <c r="F17" s="101">
        <v>0</v>
      </c>
      <c r="G17" s="101">
        <v>0</v>
      </c>
      <c r="H17" s="101">
        <f t="shared" si="4"/>
        <v>3549</v>
      </c>
      <c r="I17" s="101">
        <v>3549</v>
      </c>
      <c r="J17" s="101">
        <v>0</v>
      </c>
      <c r="K17" s="101">
        <f t="shared" si="5"/>
        <v>7187</v>
      </c>
      <c r="L17" s="101">
        <v>0</v>
      </c>
      <c r="M17" s="101">
        <v>7187</v>
      </c>
      <c r="N17" s="101">
        <f t="shared" si="6"/>
        <v>10736</v>
      </c>
      <c r="O17" s="101">
        <f t="shared" si="7"/>
        <v>3549</v>
      </c>
      <c r="P17" s="101">
        <v>3549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7187</v>
      </c>
      <c r="W17" s="101">
        <v>7187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28</v>
      </c>
      <c r="AG17" s="101">
        <v>28</v>
      </c>
      <c r="AH17" s="101">
        <v>0</v>
      </c>
      <c r="AI17" s="101">
        <v>0</v>
      </c>
      <c r="AJ17" s="101">
        <f t="shared" si="11"/>
        <v>102</v>
      </c>
      <c r="AK17" s="101">
        <v>95</v>
      </c>
      <c r="AL17" s="101">
        <v>7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28</v>
      </c>
      <c r="AU17" s="101">
        <v>28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7</v>
      </c>
      <c r="BA17" s="101">
        <v>7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108</v>
      </c>
      <c r="B18" s="112" t="s">
        <v>276</v>
      </c>
      <c r="C18" s="111" t="s">
        <v>302</v>
      </c>
      <c r="D18" s="101">
        <f t="shared" si="2"/>
        <v>17905</v>
      </c>
      <c r="E18" s="101">
        <f t="shared" si="3"/>
        <v>0</v>
      </c>
      <c r="F18" s="101">
        <v>0</v>
      </c>
      <c r="G18" s="101">
        <v>0</v>
      </c>
      <c r="H18" s="101">
        <f t="shared" si="4"/>
        <v>6903</v>
      </c>
      <c r="I18" s="101">
        <v>6903</v>
      </c>
      <c r="J18" s="101">
        <v>0</v>
      </c>
      <c r="K18" s="101">
        <f t="shared" si="5"/>
        <v>11002</v>
      </c>
      <c r="L18" s="101">
        <v>0</v>
      </c>
      <c r="M18" s="101">
        <v>11002</v>
      </c>
      <c r="N18" s="101">
        <f t="shared" si="6"/>
        <v>18416</v>
      </c>
      <c r="O18" s="101">
        <f t="shared" si="7"/>
        <v>6903</v>
      </c>
      <c r="P18" s="101">
        <v>6903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11002</v>
      </c>
      <c r="W18" s="101">
        <v>11002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511</v>
      </c>
      <c r="AD18" s="101">
        <v>511</v>
      </c>
      <c r="AE18" s="101">
        <v>0</v>
      </c>
      <c r="AF18" s="101">
        <f t="shared" si="10"/>
        <v>353</v>
      </c>
      <c r="AG18" s="101">
        <v>353</v>
      </c>
      <c r="AH18" s="101">
        <v>0</v>
      </c>
      <c r="AI18" s="101">
        <v>0</v>
      </c>
      <c r="AJ18" s="101">
        <f t="shared" si="11"/>
        <v>353</v>
      </c>
      <c r="AK18" s="101">
        <v>0</v>
      </c>
      <c r="AL18" s="101">
        <v>0</v>
      </c>
      <c r="AM18" s="101">
        <v>353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108</v>
      </c>
      <c r="B19" s="112" t="s">
        <v>277</v>
      </c>
      <c r="C19" s="111" t="s">
        <v>303</v>
      </c>
      <c r="D19" s="101">
        <f t="shared" si="2"/>
        <v>37578</v>
      </c>
      <c r="E19" s="101">
        <f t="shared" si="3"/>
        <v>0</v>
      </c>
      <c r="F19" s="101">
        <v>0</v>
      </c>
      <c r="G19" s="101">
        <v>0</v>
      </c>
      <c r="H19" s="101">
        <f t="shared" si="4"/>
        <v>13209</v>
      </c>
      <c r="I19" s="101">
        <v>13209</v>
      </c>
      <c r="J19" s="101">
        <v>0</v>
      </c>
      <c r="K19" s="101">
        <f t="shared" si="5"/>
        <v>24369</v>
      </c>
      <c r="L19" s="101">
        <v>296</v>
      </c>
      <c r="M19" s="101">
        <v>24073</v>
      </c>
      <c r="N19" s="101">
        <f t="shared" si="6"/>
        <v>37578</v>
      </c>
      <c r="O19" s="101">
        <f t="shared" si="7"/>
        <v>13505</v>
      </c>
      <c r="P19" s="101">
        <v>13505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24073</v>
      </c>
      <c r="W19" s="101">
        <v>24073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56</v>
      </c>
      <c r="AG19" s="101">
        <v>56</v>
      </c>
      <c r="AH19" s="101">
        <v>0</v>
      </c>
      <c r="AI19" s="101">
        <v>0</v>
      </c>
      <c r="AJ19" s="101">
        <f t="shared" si="11"/>
        <v>271</v>
      </c>
      <c r="AK19" s="101">
        <v>240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31</v>
      </c>
      <c r="AT19" s="101">
        <f t="shared" si="12"/>
        <v>25</v>
      </c>
      <c r="AU19" s="101">
        <v>25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93</v>
      </c>
      <c r="BA19" s="101">
        <v>93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108</v>
      </c>
      <c r="B20" s="112" t="s">
        <v>278</v>
      </c>
      <c r="C20" s="111" t="s">
        <v>304</v>
      </c>
      <c r="D20" s="101">
        <f t="shared" si="2"/>
        <v>8645</v>
      </c>
      <c r="E20" s="101">
        <f t="shared" si="3"/>
        <v>0</v>
      </c>
      <c r="F20" s="101">
        <v>0</v>
      </c>
      <c r="G20" s="101">
        <v>0</v>
      </c>
      <c r="H20" s="101">
        <f t="shared" si="4"/>
        <v>4184</v>
      </c>
      <c r="I20" s="101">
        <v>4184</v>
      </c>
      <c r="J20" s="101">
        <v>0</v>
      </c>
      <c r="K20" s="101">
        <f t="shared" si="5"/>
        <v>4461</v>
      </c>
      <c r="L20" s="101">
        <v>0</v>
      </c>
      <c r="M20" s="101">
        <v>4461</v>
      </c>
      <c r="N20" s="101">
        <f t="shared" si="6"/>
        <v>8645</v>
      </c>
      <c r="O20" s="101">
        <f t="shared" si="7"/>
        <v>4184</v>
      </c>
      <c r="P20" s="101">
        <v>4184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4461</v>
      </c>
      <c r="W20" s="101">
        <v>4461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71</v>
      </c>
      <c r="AG20" s="101">
        <v>71</v>
      </c>
      <c r="AH20" s="101">
        <v>0</v>
      </c>
      <c r="AI20" s="101">
        <v>0</v>
      </c>
      <c r="AJ20" s="101">
        <f t="shared" si="11"/>
        <v>71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34</v>
      </c>
      <c r="AS20" s="101">
        <v>37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15</v>
      </c>
      <c r="BA20" s="101">
        <v>15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108</v>
      </c>
      <c r="B21" s="112" t="s">
        <v>279</v>
      </c>
      <c r="C21" s="111" t="s">
        <v>305</v>
      </c>
      <c r="D21" s="101">
        <f t="shared" si="2"/>
        <v>2122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2122</v>
      </c>
      <c r="L21" s="101">
        <v>794</v>
      </c>
      <c r="M21" s="101">
        <v>1328</v>
      </c>
      <c r="N21" s="101">
        <f t="shared" si="6"/>
        <v>2122</v>
      </c>
      <c r="O21" s="101">
        <f t="shared" si="7"/>
        <v>794</v>
      </c>
      <c r="P21" s="101">
        <v>794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1328</v>
      </c>
      <c r="W21" s="101">
        <v>1328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18</v>
      </c>
      <c r="AK21" s="101">
        <v>17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1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6</v>
      </c>
      <c r="BA21" s="101">
        <v>6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108</v>
      </c>
      <c r="B22" s="112" t="s">
        <v>280</v>
      </c>
      <c r="C22" s="111" t="s">
        <v>306</v>
      </c>
      <c r="D22" s="101">
        <f t="shared" si="2"/>
        <v>8458</v>
      </c>
      <c r="E22" s="101">
        <f t="shared" si="3"/>
        <v>0</v>
      </c>
      <c r="F22" s="101">
        <v>0</v>
      </c>
      <c r="G22" s="101">
        <v>0</v>
      </c>
      <c r="H22" s="101">
        <f t="shared" si="4"/>
        <v>4069</v>
      </c>
      <c r="I22" s="101">
        <v>4069</v>
      </c>
      <c r="J22" s="101">
        <v>0</v>
      </c>
      <c r="K22" s="101">
        <f t="shared" si="5"/>
        <v>4389</v>
      </c>
      <c r="L22" s="101">
        <v>0</v>
      </c>
      <c r="M22" s="101">
        <v>4389</v>
      </c>
      <c r="N22" s="101">
        <f t="shared" si="6"/>
        <v>8458</v>
      </c>
      <c r="O22" s="101">
        <f t="shared" si="7"/>
        <v>4069</v>
      </c>
      <c r="P22" s="101">
        <v>4069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4389</v>
      </c>
      <c r="W22" s="101">
        <v>4389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5</v>
      </c>
      <c r="AG22" s="101">
        <v>0</v>
      </c>
      <c r="AH22" s="101">
        <v>5</v>
      </c>
      <c r="AI22" s="101">
        <v>0</v>
      </c>
      <c r="AJ22" s="101">
        <f t="shared" si="11"/>
        <v>71</v>
      </c>
      <c r="AK22" s="101">
        <v>66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5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26</v>
      </c>
      <c r="BA22" s="101">
        <v>0</v>
      </c>
      <c r="BB22" s="101">
        <v>26</v>
      </c>
      <c r="BC22" s="101">
        <v>0</v>
      </c>
      <c r="BD22" s="79"/>
      <c r="BE22" s="79"/>
      <c r="BF22" s="79"/>
    </row>
    <row r="23" spans="1:58" ht="12" customHeight="1">
      <c r="A23" s="111" t="s">
        <v>108</v>
      </c>
      <c r="B23" s="112" t="s">
        <v>281</v>
      </c>
      <c r="C23" s="111" t="s">
        <v>307</v>
      </c>
      <c r="D23" s="101">
        <f t="shared" si="2"/>
        <v>5139</v>
      </c>
      <c r="E23" s="101">
        <f t="shared" si="3"/>
        <v>0</v>
      </c>
      <c r="F23" s="101">
        <v>0</v>
      </c>
      <c r="G23" s="101">
        <v>0</v>
      </c>
      <c r="H23" s="101">
        <f t="shared" si="4"/>
        <v>1254</v>
      </c>
      <c r="I23" s="101">
        <v>1254</v>
      </c>
      <c r="J23" s="101">
        <v>0</v>
      </c>
      <c r="K23" s="101">
        <f t="shared" si="5"/>
        <v>3885</v>
      </c>
      <c r="L23" s="101">
        <v>0</v>
      </c>
      <c r="M23" s="101">
        <v>3885</v>
      </c>
      <c r="N23" s="101">
        <f t="shared" si="6"/>
        <v>5180</v>
      </c>
      <c r="O23" s="101">
        <f t="shared" si="7"/>
        <v>1254</v>
      </c>
      <c r="P23" s="101">
        <v>1254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3885</v>
      </c>
      <c r="W23" s="101">
        <v>3885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41</v>
      </c>
      <c r="AD23" s="101">
        <v>41</v>
      </c>
      <c r="AE23" s="101">
        <v>0</v>
      </c>
      <c r="AF23" s="101">
        <f t="shared" si="10"/>
        <v>3</v>
      </c>
      <c r="AG23" s="101">
        <v>3</v>
      </c>
      <c r="AH23" s="101">
        <v>0</v>
      </c>
      <c r="AI23" s="101">
        <v>0</v>
      </c>
      <c r="AJ23" s="101">
        <f t="shared" si="11"/>
        <v>43</v>
      </c>
      <c r="AK23" s="101">
        <v>40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3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16</v>
      </c>
      <c r="BA23" s="101">
        <v>16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108</v>
      </c>
      <c r="B24" s="112" t="s">
        <v>282</v>
      </c>
      <c r="C24" s="111" t="s">
        <v>308</v>
      </c>
      <c r="D24" s="101">
        <f t="shared" si="2"/>
        <v>3517</v>
      </c>
      <c r="E24" s="101">
        <f t="shared" si="3"/>
        <v>0</v>
      </c>
      <c r="F24" s="101">
        <v>0</v>
      </c>
      <c r="G24" s="101">
        <v>0</v>
      </c>
      <c r="H24" s="101">
        <f t="shared" si="4"/>
        <v>1630</v>
      </c>
      <c r="I24" s="101">
        <v>1630</v>
      </c>
      <c r="J24" s="101">
        <v>0</v>
      </c>
      <c r="K24" s="101">
        <f t="shared" si="5"/>
        <v>1887</v>
      </c>
      <c r="L24" s="101">
        <v>0</v>
      </c>
      <c r="M24" s="101">
        <v>1887</v>
      </c>
      <c r="N24" s="101">
        <f t="shared" si="6"/>
        <v>3542</v>
      </c>
      <c r="O24" s="101">
        <f t="shared" si="7"/>
        <v>1630</v>
      </c>
      <c r="P24" s="101">
        <v>1630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1887</v>
      </c>
      <c r="W24" s="101">
        <v>1887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25</v>
      </c>
      <c r="AD24" s="101">
        <v>25</v>
      </c>
      <c r="AE24" s="101">
        <v>0</v>
      </c>
      <c r="AF24" s="101">
        <f t="shared" si="10"/>
        <v>20</v>
      </c>
      <c r="AG24" s="101">
        <v>20</v>
      </c>
      <c r="AH24" s="101">
        <v>0</v>
      </c>
      <c r="AI24" s="101">
        <v>0</v>
      </c>
      <c r="AJ24" s="101">
        <f t="shared" si="11"/>
        <v>20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20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108</v>
      </c>
      <c r="B25" s="112" t="s">
        <v>283</v>
      </c>
      <c r="C25" s="111" t="s">
        <v>309</v>
      </c>
      <c r="D25" s="101">
        <f t="shared" si="2"/>
        <v>974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974</v>
      </c>
      <c r="L25" s="101">
        <v>582</v>
      </c>
      <c r="M25" s="101">
        <v>392</v>
      </c>
      <c r="N25" s="101">
        <f t="shared" si="6"/>
        <v>974</v>
      </c>
      <c r="O25" s="101">
        <f t="shared" si="7"/>
        <v>582</v>
      </c>
      <c r="P25" s="101">
        <v>582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392</v>
      </c>
      <c r="W25" s="101">
        <v>392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6</v>
      </c>
      <c r="AG25" s="101">
        <v>6</v>
      </c>
      <c r="AH25" s="101">
        <v>0</v>
      </c>
      <c r="AI25" s="101">
        <v>0</v>
      </c>
      <c r="AJ25" s="101">
        <f t="shared" si="11"/>
        <v>13</v>
      </c>
      <c r="AK25" s="101">
        <v>13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6</v>
      </c>
      <c r="AU25" s="101">
        <v>6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108</v>
      </c>
      <c r="B26" s="112" t="s">
        <v>284</v>
      </c>
      <c r="C26" s="111" t="s">
        <v>310</v>
      </c>
      <c r="D26" s="101">
        <f t="shared" si="2"/>
        <v>2620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2620</v>
      </c>
      <c r="L26" s="101">
        <v>1423</v>
      </c>
      <c r="M26" s="101">
        <v>1197</v>
      </c>
      <c r="N26" s="101">
        <f t="shared" si="6"/>
        <v>2620</v>
      </c>
      <c r="O26" s="101">
        <f t="shared" si="7"/>
        <v>1423</v>
      </c>
      <c r="P26" s="101">
        <v>1423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1197</v>
      </c>
      <c r="W26" s="101">
        <v>1197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15</v>
      </c>
      <c r="AG26" s="101">
        <v>15</v>
      </c>
      <c r="AH26" s="101">
        <v>0</v>
      </c>
      <c r="AI26" s="101">
        <v>0</v>
      </c>
      <c r="AJ26" s="101">
        <f t="shared" si="11"/>
        <v>35</v>
      </c>
      <c r="AK26" s="101">
        <v>35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15</v>
      </c>
      <c r="AU26" s="101">
        <v>15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108</v>
      </c>
      <c r="B27" s="112" t="s">
        <v>285</v>
      </c>
      <c r="C27" s="111" t="s">
        <v>311</v>
      </c>
      <c r="D27" s="101">
        <f t="shared" si="2"/>
        <v>2085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2085</v>
      </c>
      <c r="L27" s="101">
        <v>1141</v>
      </c>
      <c r="M27" s="101">
        <v>944</v>
      </c>
      <c r="N27" s="101">
        <f t="shared" si="6"/>
        <v>2121</v>
      </c>
      <c r="O27" s="101">
        <f t="shared" si="7"/>
        <v>1141</v>
      </c>
      <c r="P27" s="101">
        <v>1141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944</v>
      </c>
      <c r="W27" s="101">
        <v>944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36</v>
      </c>
      <c r="AD27" s="101">
        <v>36</v>
      </c>
      <c r="AE27" s="101">
        <v>0</v>
      </c>
      <c r="AF27" s="101">
        <f t="shared" si="10"/>
        <v>12</v>
      </c>
      <c r="AG27" s="101">
        <v>12</v>
      </c>
      <c r="AH27" s="101">
        <v>0</v>
      </c>
      <c r="AI27" s="101">
        <v>0</v>
      </c>
      <c r="AJ27" s="101">
        <f t="shared" si="11"/>
        <v>28</v>
      </c>
      <c r="AK27" s="101">
        <v>28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12</v>
      </c>
      <c r="AU27" s="101">
        <v>12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108</v>
      </c>
      <c r="B28" s="112" t="s">
        <v>286</v>
      </c>
      <c r="C28" s="111" t="s">
        <v>312</v>
      </c>
      <c r="D28" s="101">
        <f t="shared" si="2"/>
        <v>822</v>
      </c>
      <c r="E28" s="101">
        <f t="shared" si="3"/>
        <v>0</v>
      </c>
      <c r="F28" s="101">
        <v>0</v>
      </c>
      <c r="G28" s="101">
        <v>0</v>
      </c>
      <c r="H28" s="101">
        <f t="shared" si="4"/>
        <v>432</v>
      </c>
      <c r="I28" s="101">
        <v>432</v>
      </c>
      <c r="J28" s="101">
        <v>0</v>
      </c>
      <c r="K28" s="101">
        <f t="shared" si="5"/>
        <v>390</v>
      </c>
      <c r="L28" s="101">
        <v>0</v>
      </c>
      <c r="M28" s="101">
        <v>390</v>
      </c>
      <c r="N28" s="101">
        <f t="shared" si="6"/>
        <v>822</v>
      </c>
      <c r="O28" s="101">
        <f t="shared" si="7"/>
        <v>432</v>
      </c>
      <c r="P28" s="101">
        <v>432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390</v>
      </c>
      <c r="W28" s="101">
        <v>390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7</v>
      </c>
      <c r="AG28" s="101">
        <v>7</v>
      </c>
      <c r="AH28" s="101">
        <v>0</v>
      </c>
      <c r="AI28" s="101">
        <v>0</v>
      </c>
      <c r="AJ28" s="101">
        <f t="shared" si="11"/>
        <v>7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3</v>
      </c>
      <c r="AS28" s="101">
        <v>4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1</v>
      </c>
      <c r="BA28" s="101">
        <v>1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108</v>
      </c>
      <c r="B29" s="112" t="s">
        <v>287</v>
      </c>
      <c r="C29" s="111" t="s">
        <v>313</v>
      </c>
      <c r="D29" s="101">
        <f t="shared" si="2"/>
        <v>2768</v>
      </c>
      <c r="E29" s="101">
        <f t="shared" si="3"/>
        <v>0</v>
      </c>
      <c r="F29" s="101">
        <v>0</v>
      </c>
      <c r="G29" s="101">
        <v>0</v>
      </c>
      <c r="H29" s="101">
        <f t="shared" si="4"/>
        <v>227</v>
      </c>
      <c r="I29" s="101">
        <v>227</v>
      </c>
      <c r="J29" s="101">
        <v>0</v>
      </c>
      <c r="K29" s="101">
        <f t="shared" si="5"/>
        <v>2541</v>
      </c>
      <c r="L29" s="101">
        <v>0</v>
      </c>
      <c r="M29" s="101">
        <v>2541</v>
      </c>
      <c r="N29" s="101">
        <f t="shared" si="6"/>
        <v>2768</v>
      </c>
      <c r="O29" s="101">
        <f t="shared" si="7"/>
        <v>227</v>
      </c>
      <c r="P29" s="101">
        <v>227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2541</v>
      </c>
      <c r="W29" s="101">
        <v>2541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23</v>
      </c>
      <c r="AG29" s="101">
        <v>23</v>
      </c>
      <c r="AH29" s="101">
        <v>0</v>
      </c>
      <c r="AI29" s="101">
        <v>0</v>
      </c>
      <c r="AJ29" s="101">
        <f t="shared" si="11"/>
        <v>23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11</v>
      </c>
      <c r="AS29" s="101">
        <v>12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5</v>
      </c>
      <c r="BA29" s="101">
        <v>5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108</v>
      </c>
      <c r="B30" s="112" t="s">
        <v>288</v>
      </c>
      <c r="C30" s="111" t="s">
        <v>314</v>
      </c>
      <c r="D30" s="101">
        <f t="shared" si="2"/>
        <v>1642</v>
      </c>
      <c r="E30" s="101">
        <f t="shared" si="3"/>
        <v>0</v>
      </c>
      <c r="F30" s="101">
        <v>0</v>
      </c>
      <c r="G30" s="101">
        <v>0</v>
      </c>
      <c r="H30" s="101">
        <f t="shared" si="4"/>
        <v>845</v>
      </c>
      <c r="I30" s="101">
        <v>845</v>
      </c>
      <c r="J30" s="101">
        <v>0</v>
      </c>
      <c r="K30" s="101">
        <f t="shared" si="5"/>
        <v>797</v>
      </c>
      <c r="L30" s="101">
        <v>0</v>
      </c>
      <c r="M30" s="101">
        <v>797</v>
      </c>
      <c r="N30" s="101">
        <f t="shared" si="6"/>
        <v>1642</v>
      </c>
      <c r="O30" s="101">
        <f t="shared" si="7"/>
        <v>845</v>
      </c>
      <c r="P30" s="101">
        <v>845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797</v>
      </c>
      <c r="W30" s="101">
        <v>797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12</v>
      </c>
      <c r="AG30" s="101">
        <v>12</v>
      </c>
      <c r="AH30" s="101">
        <v>0</v>
      </c>
      <c r="AI30" s="101">
        <v>0</v>
      </c>
      <c r="AJ30" s="101">
        <f t="shared" si="11"/>
        <v>44</v>
      </c>
      <c r="AK30" s="101">
        <v>44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12</v>
      </c>
      <c r="AU30" s="101">
        <v>12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108</v>
      </c>
      <c r="B31" s="112" t="s">
        <v>289</v>
      </c>
      <c r="C31" s="111" t="s">
        <v>315</v>
      </c>
      <c r="D31" s="101">
        <f t="shared" si="2"/>
        <v>2245</v>
      </c>
      <c r="E31" s="101">
        <f t="shared" si="3"/>
        <v>0</v>
      </c>
      <c r="F31" s="101">
        <v>0</v>
      </c>
      <c r="G31" s="101">
        <v>0</v>
      </c>
      <c r="H31" s="101">
        <f t="shared" si="4"/>
        <v>1494</v>
      </c>
      <c r="I31" s="101">
        <v>1494</v>
      </c>
      <c r="J31" s="101">
        <v>0</v>
      </c>
      <c r="K31" s="101">
        <f t="shared" si="5"/>
        <v>751</v>
      </c>
      <c r="L31" s="101">
        <v>0</v>
      </c>
      <c r="M31" s="101">
        <v>751</v>
      </c>
      <c r="N31" s="101">
        <f t="shared" si="6"/>
        <v>2295</v>
      </c>
      <c r="O31" s="101">
        <f t="shared" si="7"/>
        <v>1494</v>
      </c>
      <c r="P31" s="101">
        <v>1494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751</v>
      </c>
      <c r="W31" s="101">
        <v>751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50</v>
      </c>
      <c r="AD31" s="101">
        <v>50</v>
      </c>
      <c r="AE31" s="101">
        <v>0</v>
      </c>
      <c r="AF31" s="101">
        <f t="shared" si="10"/>
        <v>17</v>
      </c>
      <c r="AG31" s="101">
        <v>17</v>
      </c>
      <c r="AH31" s="101">
        <v>0</v>
      </c>
      <c r="AI31" s="101">
        <v>0</v>
      </c>
      <c r="AJ31" s="101">
        <f t="shared" si="11"/>
        <v>61</v>
      </c>
      <c r="AK31" s="101">
        <v>61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17</v>
      </c>
      <c r="AU31" s="101">
        <v>17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108</v>
      </c>
      <c r="B32" s="112" t="s">
        <v>290</v>
      </c>
      <c r="C32" s="111" t="s">
        <v>316</v>
      </c>
      <c r="D32" s="101">
        <f t="shared" si="2"/>
        <v>2435</v>
      </c>
      <c r="E32" s="101">
        <f t="shared" si="3"/>
        <v>0</v>
      </c>
      <c r="F32" s="101">
        <v>0</v>
      </c>
      <c r="G32" s="101">
        <v>0</v>
      </c>
      <c r="H32" s="101">
        <f t="shared" si="4"/>
        <v>200</v>
      </c>
      <c r="I32" s="101">
        <v>200</v>
      </c>
      <c r="J32" s="101">
        <v>0</v>
      </c>
      <c r="K32" s="101">
        <f t="shared" si="5"/>
        <v>2235</v>
      </c>
      <c r="L32" s="101">
        <v>0</v>
      </c>
      <c r="M32" s="101">
        <v>2235</v>
      </c>
      <c r="N32" s="101">
        <f t="shared" si="6"/>
        <v>2435</v>
      </c>
      <c r="O32" s="101">
        <f t="shared" si="7"/>
        <v>200</v>
      </c>
      <c r="P32" s="101">
        <v>200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2235</v>
      </c>
      <c r="W32" s="101">
        <v>2235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18</v>
      </c>
      <c r="AG32" s="101">
        <v>18</v>
      </c>
      <c r="AH32" s="101">
        <v>0</v>
      </c>
      <c r="AI32" s="101">
        <v>0</v>
      </c>
      <c r="AJ32" s="101">
        <f t="shared" si="11"/>
        <v>207</v>
      </c>
      <c r="AK32" s="101">
        <v>207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18</v>
      </c>
      <c r="AU32" s="101">
        <v>18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108</v>
      </c>
      <c r="B33" s="112" t="s">
        <v>291</v>
      </c>
      <c r="C33" s="111" t="s">
        <v>317</v>
      </c>
      <c r="D33" s="101">
        <f t="shared" si="2"/>
        <v>2225</v>
      </c>
      <c r="E33" s="101">
        <f t="shared" si="3"/>
        <v>0</v>
      </c>
      <c r="F33" s="101">
        <v>0</v>
      </c>
      <c r="G33" s="101">
        <v>0</v>
      </c>
      <c r="H33" s="101">
        <f t="shared" si="4"/>
        <v>220</v>
      </c>
      <c r="I33" s="101">
        <v>220</v>
      </c>
      <c r="J33" s="101">
        <v>0</v>
      </c>
      <c r="K33" s="101">
        <f t="shared" si="5"/>
        <v>2005</v>
      </c>
      <c r="L33" s="101">
        <v>0</v>
      </c>
      <c r="M33" s="101">
        <v>2005</v>
      </c>
      <c r="N33" s="101">
        <f t="shared" si="6"/>
        <v>2225</v>
      </c>
      <c r="O33" s="101">
        <f t="shared" si="7"/>
        <v>220</v>
      </c>
      <c r="P33" s="101">
        <v>220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2005</v>
      </c>
      <c r="W33" s="101">
        <v>2005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17</v>
      </c>
      <c r="AG33" s="101">
        <v>17</v>
      </c>
      <c r="AH33" s="101">
        <v>0</v>
      </c>
      <c r="AI33" s="101">
        <v>0</v>
      </c>
      <c r="AJ33" s="101">
        <f t="shared" si="11"/>
        <v>60</v>
      </c>
      <c r="AK33" s="101">
        <v>60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17</v>
      </c>
      <c r="AU33" s="101">
        <v>17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322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25</v>
      </c>
      <c r="M2" s="19" t="str">
        <f>IF(L2&lt;&gt;"",VLOOKUP(L2,$AI$6:$AJ$52,2,FALSE),"-")</f>
        <v>滋賀県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104850</v>
      </c>
      <c r="F7" s="164" t="s">
        <v>45</v>
      </c>
      <c r="G7" s="23" t="s">
        <v>46</v>
      </c>
      <c r="H7" s="37">
        <f aca="true" t="shared" si="0" ref="H7:H12">AD14</f>
        <v>102062</v>
      </c>
      <c r="I7" s="37">
        <f aca="true" t="shared" si="1" ref="I7:I12">AD24</f>
        <v>171778</v>
      </c>
      <c r="J7" s="37">
        <f aca="true" t="shared" si="2" ref="J7:J12">SUM(H7:I7)</f>
        <v>273840</v>
      </c>
      <c r="K7" s="38">
        <f aca="true" t="shared" si="3" ref="K7:K12">IF(J$13&gt;0,J7/J$13,0)</f>
        <v>0.9834475972260629</v>
      </c>
      <c r="L7" s="39">
        <f>AD34</f>
        <v>1009</v>
      </c>
      <c r="M7" s="40">
        <f>AD37</f>
        <v>704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104850</v>
      </c>
      <c r="AF7" s="28" t="str">
        <f>'水洗化人口等'!B7</f>
        <v>25000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2701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5</v>
      </c>
      <c r="M8" s="40">
        <f>AD38</f>
        <v>26</v>
      </c>
      <c r="AA8" s="20" t="s">
        <v>47</v>
      </c>
      <c r="AB8" s="81" t="s">
        <v>82</v>
      </c>
      <c r="AC8" s="81" t="s">
        <v>140</v>
      </c>
      <c r="AD8" s="28">
        <f ca="1" t="shared" si="4"/>
        <v>2701</v>
      </c>
      <c r="AF8" s="28" t="str">
        <f>'水洗化人口等'!B8</f>
        <v>25201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107551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1032608</v>
      </c>
      <c r="AF9" s="28" t="str">
        <f>'水洗化人口等'!B9</f>
        <v>25202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1032608</v>
      </c>
      <c r="F10" s="165"/>
      <c r="G10" s="23" t="s">
        <v>53</v>
      </c>
      <c r="H10" s="37">
        <f t="shared" si="0"/>
        <v>2667</v>
      </c>
      <c r="I10" s="37">
        <f t="shared" si="1"/>
        <v>1942</v>
      </c>
      <c r="J10" s="37">
        <f t="shared" si="2"/>
        <v>4609</v>
      </c>
      <c r="K10" s="38">
        <f t="shared" si="3"/>
        <v>0.016552402773937058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0</v>
      </c>
      <c r="AF10" s="28" t="str">
        <f>'水洗化人口等'!B10</f>
        <v>25203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248772</v>
      </c>
      <c r="AF11" s="28" t="str">
        <f>'水洗化人口等'!B11</f>
        <v>25204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248772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169676</v>
      </c>
      <c r="AF12" s="28" t="str">
        <f>'水洗化人口等'!B12</f>
        <v>25206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1281380</v>
      </c>
      <c r="F13" s="166"/>
      <c r="G13" s="23" t="s">
        <v>49</v>
      </c>
      <c r="H13" s="37">
        <f>SUM(H7:H12)</f>
        <v>104729</v>
      </c>
      <c r="I13" s="37">
        <f>SUM(I7:I12)</f>
        <v>173720</v>
      </c>
      <c r="J13" s="37">
        <f>SUM(J7:J12)</f>
        <v>278449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31406</v>
      </c>
      <c r="AF13" s="28" t="str">
        <f>'水洗化人口等'!B13</f>
        <v>25207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1388931</v>
      </c>
      <c r="F14" s="167" t="s">
        <v>59</v>
      </c>
      <c r="G14" s="168"/>
      <c r="H14" s="37">
        <f>AD20</f>
        <v>2713</v>
      </c>
      <c r="I14" s="37">
        <f>AD30</f>
        <v>0</v>
      </c>
      <c r="J14" s="37">
        <f>SUM(H14:I14)</f>
        <v>2713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102062</v>
      </c>
      <c r="AF14" s="28" t="str">
        <f>'水洗化人口等'!B14</f>
        <v>25208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31406</v>
      </c>
      <c r="F15" s="156" t="s">
        <v>4</v>
      </c>
      <c r="G15" s="157"/>
      <c r="H15" s="47">
        <f>SUM(H13:H14)</f>
        <v>107442</v>
      </c>
      <c r="I15" s="47">
        <f>SUM(I13:I14)</f>
        <v>173720</v>
      </c>
      <c r="J15" s="47">
        <f>SUM(J13:J14)</f>
        <v>281162</v>
      </c>
      <c r="K15" s="48" t="s">
        <v>152</v>
      </c>
      <c r="L15" s="49">
        <f>SUM(L7:L9)</f>
        <v>1014</v>
      </c>
      <c r="M15" s="50">
        <f>SUM(M7:M9)</f>
        <v>730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25209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25210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169676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2667</v>
      </c>
      <c r="AF17" s="28" t="str">
        <f>'水洗化人口等'!B17</f>
        <v>25211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25212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0.9225656278101648</v>
      </c>
      <c r="F19" s="167" t="s">
        <v>65</v>
      </c>
      <c r="G19" s="168"/>
      <c r="H19" s="37">
        <f>AD21</f>
        <v>0</v>
      </c>
      <c r="I19" s="37">
        <f>AD31</f>
        <v>0</v>
      </c>
      <c r="J19" s="41">
        <f>SUM(H19:I19)</f>
        <v>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25213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0.0774343721898352</v>
      </c>
      <c r="F20" s="167" t="s">
        <v>67</v>
      </c>
      <c r="G20" s="168"/>
      <c r="H20" s="37">
        <f>AD22</f>
        <v>93607</v>
      </c>
      <c r="I20" s="37">
        <f>AD32</f>
        <v>45859</v>
      </c>
      <c r="J20" s="41">
        <f>SUM(H20:I20)</f>
        <v>139466</v>
      </c>
      <c r="AA20" s="20" t="s">
        <v>59</v>
      </c>
      <c r="AB20" s="81" t="s">
        <v>83</v>
      </c>
      <c r="AC20" s="81" t="s">
        <v>158</v>
      </c>
      <c r="AD20" s="28">
        <f ca="1" t="shared" si="4"/>
        <v>2713</v>
      </c>
      <c r="AF20" s="28" t="str">
        <f>'水洗化人口等'!B20</f>
        <v>25214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0.743455218437777</v>
      </c>
      <c r="F21" s="167" t="s">
        <v>69</v>
      </c>
      <c r="G21" s="168"/>
      <c r="H21" s="37">
        <f>AD23</f>
        <v>11122</v>
      </c>
      <c r="I21" s="37">
        <f>AD33</f>
        <v>126983</v>
      </c>
      <c r="J21" s="41">
        <f>SUM(H21:I21)</f>
        <v>138105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25381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0.17911040937238784</v>
      </c>
      <c r="F22" s="156" t="s">
        <v>4</v>
      </c>
      <c r="G22" s="157"/>
      <c r="H22" s="47">
        <f>SUM(H19:H21)</f>
        <v>104729</v>
      </c>
      <c r="I22" s="47">
        <f>SUM(I19:I21)</f>
        <v>172842</v>
      </c>
      <c r="J22" s="52">
        <f>SUM(J19:J21)</f>
        <v>277571</v>
      </c>
      <c r="AA22" s="20" t="s">
        <v>67</v>
      </c>
      <c r="AB22" s="81" t="s">
        <v>83</v>
      </c>
      <c r="AC22" s="81" t="s">
        <v>160</v>
      </c>
      <c r="AD22" s="28">
        <f ca="1" t="shared" si="4"/>
        <v>93607</v>
      </c>
      <c r="AF22" s="28" t="str">
        <f>'水洗化人口等'!B22</f>
        <v>25383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0.12216301601735435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11122</v>
      </c>
      <c r="AF23" s="28" t="str">
        <f>'水洗化人口等'!B23</f>
        <v>25384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0.9748863329955091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171778</v>
      </c>
      <c r="AF24" s="28" t="str">
        <f>'水洗化人口等'!B24</f>
        <v>25425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0.025113667004490893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25441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25442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2197</v>
      </c>
      <c r="J27" s="55">
        <f>AD49</f>
        <v>307</v>
      </c>
      <c r="AA27" s="20" t="s">
        <v>53</v>
      </c>
      <c r="AB27" s="81" t="s">
        <v>83</v>
      </c>
      <c r="AC27" s="81" t="s">
        <v>165</v>
      </c>
      <c r="AD27" s="28">
        <f ca="1" t="shared" si="4"/>
        <v>1942</v>
      </c>
      <c r="AF27" s="28" t="str">
        <f>'水洗化人口等'!B27</f>
        <v>25443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33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25482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411</v>
      </c>
      <c r="J29" s="55">
        <f>AD51</f>
        <v>0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25483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25501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25502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45859</v>
      </c>
      <c r="AF32" s="28" t="str">
        <f>'水洗化人口等'!B32</f>
        <v>25503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0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126983</v>
      </c>
      <c r="AF33" s="28" t="str">
        <f>'水洗化人口等'!B33</f>
        <v>25504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109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1009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207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5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2957</v>
      </c>
      <c r="J36" s="57">
        <f>SUM(J27:J31)</f>
        <v>307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704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26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2197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33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411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0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109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207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307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0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2010-04-10T02:08:00Z</dcterms:modified>
  <cp:category/>
  <cp:version/>
  <cp:contentType/>
  <cp:contentStatus/>
</cp:coreProperties>
</file>