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<sst xmlns="http://schemas.openxmlformats.org/spreadsheetml/2006/main" count="2692" uniqueCount="507">
  <si>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</si>
  <si>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</si>
  <si>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</si>
  <si>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</si>
  <si>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</si>
  <si>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</si>
  <si>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</si>
  <si>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</si>
  <si>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</si>
  <si>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</si>
  <si>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</si>
  <si>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</si>
  <si>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</si>
  <si>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</si>
  <si>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</si>
  <si>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</si>
  <si>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</si>
  <si>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</si>
  <si>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</si>
  <si>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</si>
  <si>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</si>
  <si>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</si>
  <si>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</si>
  <si>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</si>
  <si>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</si>
  <si>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</si>
  <si>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</si>
  <si>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</si>
  <si>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</si>
  <si>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</si>
  <si>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</si>
  <si>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</si>
  <si>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</si>
  <si>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</si>
  <si>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</si>
  <si>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</si>
  <si>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</si>
  <si>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</si>
  <si>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</si>
  <si>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</si>
  <si>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</si>
  <si>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</si>
  <si>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</si>
  <si>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</si>
  <si>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</si>
  <si>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</si>
  <si>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</si>
  <si>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</si>
  <si>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</si>
  <si>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</si>
  <si>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</si>
  <si>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</si>
  <si>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</si>
  <si>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</si>
  <si>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</si>
  <si>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</si>
  <si>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</si>
  <si>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</si>
  <si>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</si>
  <si>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</si>
  <si>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</si>
  <si>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</si>
  <si>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</si>
  <si>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</si>
  <si>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</si>
  <si>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</si>
  <si>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</si>
  <si>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</si>
  <si>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</si>
  <si>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</si>
  <si>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</si>
  <si>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</si>
  <si>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</si>
  <si>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</si>
  <si>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</si>
  <si>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</si>
  <si>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</si>
  <si>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</si>
  <si>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</si>
  <si>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</si>
  <si>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</si>
  <si>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</si>
  <si>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</si>
  <si>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</si>
  <si>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</si>
  <si>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</si>
  <si>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</si>
  <si>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</si>
  <si>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</si>
  <si>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</si>
  <si>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</si>
  <si>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</si>
  <si>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</si>
  <si>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</si>
  <si>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</si>
  <si>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</si>
  <si>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</si>
  <si>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</si>
  <si>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</si>
  <si>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</si>
  <si>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</si>
  <si>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</si>
  <si>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</si>
  <si>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</si>
  <si>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</si>
  <si>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</si>
  <si>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</si>
  <si>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</si>
  <si>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</si>
  <si>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</si>
  <si>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</si>
  <si>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</si>
  <si>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</si>
  <si>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</si>
  <si>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</si>
  <si>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</si>
  <si>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</si>
  <si>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</si>
  <si>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</si>
  <si>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</si>
  <si>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</si>
  <si>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</si>
  <si>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</si>
  <si>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</si>
  <si>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</si>
  <si>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</si>
  <si>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</si>
  <si>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</si>
  <si>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</si>
  <si>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</si>
  <si>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</si>
  <si>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</si>
  <si>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</si>
  <si>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</si>
  <si>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</si>
  <si>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</si>
  <si>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</si>
  <si>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</si>
  <si>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</si>
  <si>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</si>
  <si>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</si>
  <si>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</si>
  <si>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</si>
  <si>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</si>
  <si>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</si>
  <si>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</si>
  <si>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</si>
  <si>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</si>
  <si>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</si>
  <si>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</si>
  <si>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</si>
  <si>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</si>
  <si>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</si>
  <si>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</si>
  <si>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</si>
  <si>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</si>
  <si>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</si>
  <si>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</si>
  <si>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</si>
  <si>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</si>
  <si>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</si>
  <si>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</si>
  <si>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</si>
  <si>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</si>
  <si>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</si>
  <si>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</si>
  <si>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</si>
  <si>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</si>
  <si>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</si>
  <si>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</si>
  <si>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</si>
  <si>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</si>
  <si>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</si>
  <si>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</si>
  <si>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</si>
  <si>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</si>
  <si>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</si>
  <si>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</si>
  <si>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</si>
  <si>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</si>
  <si>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</si>
  <si>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</si>
  <si>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</si>
  <si>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</si>
  <si>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</si>
  <si>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</si>
  <si>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</si>
  <si>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</si>
  <si>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</si>
  <si>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</si>
  <si>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</si>
  <si>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</si>
  <si>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</si>
  <si>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</si>
  <si>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</si>
  <si>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</si>
  <si>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</si>
  <si>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</si>
  <si>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</si>
  <si>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</si>
  <si>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</si>
  <si>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</si>
  <si>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</si>
  <si>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</si>
  <si>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</si>
  <si>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</si>
  <si>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</si>
  <si>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</si>
  <si>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</si>
  <si>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</si>
  <si>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</si>
  <si>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</si>
  <si>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</si>
  <si>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</si>
  <si>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</si>
  <si>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</si>
  <si>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</si>
  <si>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</si>
  <si>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</si>
  <si>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</si>
  <si>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</si>
  <si>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</si>
  <si>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</si>
  <si>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</si>
  <si>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</si>
  <si>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</si>
  <si>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</si>
  <si>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</si>
  <si>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</si>
  <si>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</si>
  <si>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</si>
  <si>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</si>
  <si>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</si>
  <si>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</si>
  <si>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</si>
  <si>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</si>
  <si>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</si>
  <si>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</si>
  <si>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</si>
  <si>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</si>
  <si>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</si>
  <si>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</si>
  <si>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</si>
  <si>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</si>
  <si>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</si>
  <si>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</si>
  <si>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</si>
  <si>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</si>
  <si>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</si>
  <si>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</si>
  <si>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</si>
  <si>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</si>
  <si>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</si>
  <si>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</si>
  <si>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</si>
  <si>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</si>
  <si>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</si>
  <si>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</si>
  <si>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</si>
  <si>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</si>
  <si>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</si>
  <si>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</si>
  <si>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</si>
  <si>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</si>
  <si>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</si>
  <si>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</si>
  <si>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</si>
  <si>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</si>
  <si>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</si>
  <si>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</si>
  <si>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</si>
  <si>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</si>
  <si>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</si>
  <si>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</si>
  <si>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</si>
  <si>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</si>
  <si>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</si>
  <si>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</si>
  <si>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</si>
  <si>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</si>
  <si>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</si>
  <si>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</si>
  <si>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</si>
  <si>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</si>
  <si>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</si>
  <si>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</si>
  <si>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</si>
  <si>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</si>
  <si>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</si>
  <si>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</si>
  <si>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</si>
  <si>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</si>
  <si>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</si>
  <si>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</si>
  <si>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</si>
  <si>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</si>
  <si>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</si>
  <si>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</si>
  <si>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</si>
  <si>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</si>
  <si>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</si>
  <si>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</si>
  <si>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</si>
  <si>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</si>
  <si>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</si>
  <si>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</si>
  <si>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</si>
  <si>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</si>
  <si>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</si>
  <si>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</si>
  <si>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</si>
  <si>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</si>
  <si>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</si>
  <si>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</si>
  <si>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</si>
  <si>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</si>
  <si>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</si>
  <si>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</si>
  <si>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</si>
  <si>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</si>
  <si>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</si>
  <si>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</si>
  <si>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</si>
  <si>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</si>
  <si>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</si>
  <si>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</si>
  <si>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23100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</si>
  <si>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</si>
  <si>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</si>
  <si>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</si>
  <si>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</si>
  <si>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</si>
  <si>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</si>
  <si>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</si>
  <si>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</si>
  <si>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</si>
  <si>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</si>
  <si>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</si>
  <si>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</si>
  <si>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</si>
  <si>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</si>
  <si>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</si>
  <si>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</si>
  <si>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</si>
  <si>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</si>
  <si>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</si>
  <si>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</si>
  <si>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</si>
  <si>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</si>
  <si>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</si>
  <si>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</si>
  <si>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</si>
  <si>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</si>
  <si>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</si>
  <si>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</si>
  <si>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</si>
  <si>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</si>
  <si>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</si>
  <si>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</si>
  <si>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</si>
  <si>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</si>
  <si>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23302</t>
  </si>
  <si>
    <t>23304</t>
  </si>
  <si>
    <t>23342</t>
  </si>
  <si>
    <t>23345</t>
  </si>
  <si>
    <t>23361</t>
  </si>
  <si>
    <t>23362</t>
  </si>
  <si>
    <t>23421</t>
  </si>
  <si>
    <t>23422</t>
  </si>
  <si>
    <t>23423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</si>
  <si>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</si>
  <si>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</si>
  <si>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</si>
  <si>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</si>
  <si>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</si>
  <si>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</si>
  <si>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</si>
  <si>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</si>
  <si>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23481</t>
  </si>
  <si>
    <t>23482</t>
  </si>
  <si>
    <t>23483</t>
  </si>
  <si>
    <t>23501</t>
  </si>
  <si>
    <t>23521</t>
  </si>
  <si>
    <t>23561</t>
  </si>
  <si>
    <t>23562</t>
  </si>
  <si>
    <t>23563</t>
  </si>
  <si>
    <t>23603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</si>
  <si>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</si>
  <si>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</si>
  <si>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</si>
  <si>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</si>
  <si>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</si>
  <si>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</si>
  <si>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</si>
  <si>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</si>
  <si>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</si>
  <si>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</si>
  <si>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</si>
  <si>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</si>
  <si>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</si>
  <si>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</si>
  <si>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</si>
  <si>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</si>
  <si>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</si>
  <si>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</si>
  <si>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</si>
  <si>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</si>
  <si>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</si>
  <si>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</si>
  <si>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</si>
  <si>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</si>
  <si>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</si>
  <si>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</si>
  <si>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</si>
  <si>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</si>
  <si>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</si>
  <si>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</si>
  <si>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</si>
  <si>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</si>
  <si>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</si>
  <si>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</si>
  <si>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</si>
  <si>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</si>
  <si>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</si>
  <si>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</si>
  <si>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</si>
  <si>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</si>
  <si>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</si>
  <si>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</si>
  <si>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</si>
  <si>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</si>
  <si>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</si>
  <si>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</si>
  <si>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</si>
  <si>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</si>
  <si>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</si>
  <si>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</si>
  <si>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</si>
  <si>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</si>
  <si>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</si>
  <si>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</si>
  <si>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</si>
  <si>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</si>
  <si>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</si>
  <si>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</si>
  <si>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</si>
  <si>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</si>
  <si>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</si>
  <si>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23000</t>
  </si>
  <si>
    <t>合計</t>
  </si>
  <si>
    <t>23833</t>
  </si>
  <si>
    <t>23835</t>
  </si>
  <si>
    <t>23837</t>
  </si>
  <si>
    <t>23838</t>
  </si>
  <si>
    <t>23841</t>
  </si>
  <si>
    <t>23842</t>
  </si>
  <si>
    <t>23843</t>
  </si>
  <si>
    <t>23844</t>
  </si>
  <si>
    <t>23846</t>
  </si>
  <si>
    <t>23848</t>
  </si>
  <si>
    <t>23849</t>
  </si>
  <si>
    <t>23851</t>
  </si>
  <si>
    <t>23853</t>
  </si>
  <si>
    <t>23854</t>
  </si>
  <si>
    <t>23858</t>
  </si>
  <si>
    <t>23859</t>
  </si>
  <si>
    <t>23869</t>
  </si>
  <si>
    <t>23874</t>
  </si>
  <si>
    <t>23887</t>
  </si>
  <si>
    <t>23893</t>
  </si>
  <si>
    <t>23899</t>
  </si>
  <si>
    <t>23921</t>
  </si>
  <si>
    <t>愛北広域事務組合</t>
  </si>
  <si>
    <t>中部知多衛生組合</t>
  </si>
  <si>
    <t>東部知多衛生組合</t>
  </si>
  <si>
    <t>衣浦衛生組合</t>
  </si>
  <si>
    <t>常滑武豊衛生組合</t>
  </si>
  <si>
    <t>蒲郡市幸田町衛生組合</t>
  </si>
  <si>
    <t>豊川宝飯衛生組合</t>
  </si>
  <si>
    <t>逢妻衛生処理組合</t>
  </si>
  <si>
    <t>西知多厚生組合</t>
  </si>
  <si>
    <t>尾張東部衛生組合</t>
  </si>
  <si>
    <t>海部地区環境事務組合</t>
  </si>
  <si>
    <t>小牧岩倉衛生組合</t>
  </si>
  <si>
    <t>知多南部衛生組合</t>
  </si>
  <si>
    <t>尾張旭市長久手町衛生組合</t>
  </si>
  <si>
    <t>刈谷知立環境組合</t>
  </si>
  <si>
    <t>江南丹羽環境管理組合</t>
  </si>
  <si>
    <t>北設広域事務組合</t>
  </si>
  <si>
    <t>北名古屋衛生組合</t>
  </si>
  <si>
    <t>尾三衛生組合</t>
  </si>
  <si>
    <t>日東衛生組合</t>
  </si>
  <si>
    <t>五条広域事務組合</t>
  </si>
  <si>
    <t>西尾幡豆広域連合</t>
  </si>
  <si>
    <t>23850</t>
  </si>
  <si>
    <t>13846</t>
  </si>
  <si>
    <t>23889</t>
  </si>
  <si>
    <t/>
  </si>
  <si>
    <t>愛知郡長久手町</t>
  </si>
  <si>
    <t>根羽村</t>
  </si>
  <si>
    <t>23000</t>
  </si>
  <si>
    <t>合計</t>
  </si>
  <si>
    <t>愛知県</t>
  </si>
  <si>
    <t>愛知県</t>
  </si>
  <si>
    <t>23000</t>
  </si>
  <si>
    <t>愛知県</t>
  </si>
  <si>
    <t>23000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</si>
</sst>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502</v>
      </c>
      <c r="B7" s="140" t="s">
        <v>500</v>
      </c>
      <c r="C7" s="139" t="s">
        <v>501</v>
      </c>
      <c r="D7" s="141">
        <f aca="true" t="shared" si="0" ref="D7:AI7">SUM(D8:D68)</f>
        <v>103955096</v>
      </c>
      <c r="E7" s="141">
        <f t="shared" si="0"/>
        <v>20482090</v>
      </c>
      <c r="F7" s="141">
        <f t="shared" si="0"/>
        <v>1366628</v>
      </c>
      <c r="G7" s="141">
        <f t="shared" si="0"/>
        <v>36523</v>
      </c>
      <c r="H7" s="141">
        <f t="shared" si="0"/>
        <v>6046401</v>
      </c>
      <c r="I7" s="141">
        <f t="shared" si="0"/>
        <v>8555199</v>
      </c>
      <c r="J7" s="141">
        <f t="shared" si="0"/>
        <v>0</v>
      </c>
      <c r="K7" s="141">
        <f t="shared" si="0"/>
        <v>4477339</v>
      </c>
      <c r="L7" s="141">
        <f t="shared" si="0"/>
        <v>83473006</v>
      </c>
      <c r="M7" s="141">
        <f t="shared" si="0"/>
        <v>10953907</v>
      </c>
      <c r="N7" s="141">
        <f t="shared" si="0"/>
        <v>1043845</v>
      </c>
      <c r="O7" s="141">
        <f t="shared" si="0"/>
        <v>94599</v>
      </c>
      <c r="P7" s="141">
        <f t="shared" si="0"/>
        <v>56088</v>
      </c>
      <c r="Q7" s="141">
        <f t="shared" si="0"/>
        <v>156200</v>
      </c>
      <c r="R7" s="141">
        <f t="shared" si="0"/>
        <v>665803</v>
      </c>
      <c r="S7" s="141">
        <f t="shared" si="0"/>
        <v>0</v>
      </c>
      <c r="T7" s="141">
        <f t="shared" si="0"/>
        <v>71155</v>
      </c>
      <c r="U7" s="141">
        <f t="shared" si="0"/>
        <v>9910062</v>
      </c>
      <c r="V7" s="141">
        <f t="shared" si="0"/>
        <v>114909003</v>
      </c>
      <c r="W7" s="141">
        <f t="shared" si="0"/>
        <v>21525935</v>
      </c>
      <c r="X7" s="141">
        <f t="shared" si="0"/>
        <v>1461227</v>
      </c>
      <c r="Y7" s="141">
        <f t="shared" si="0"/>
        <v>92611</v>
      </c>
      <c r="Z7" s="141">
        <f t="shared" si="0"/>
        <v>6202601</v>
      </c>
      <c r="AA7" s="141">
        <f t="shared" si="0"/>
        <v>9221002</v>
      </c>
      <c r="AB7" s="141">
        <f t="shared" si="0"/>
        <v>0</v>
      </c>
      <c r="AC7" s="141">
        <f t="shared" si="0"/>
        <v>4548494</v>
      </c>
      <c r="AD7" s="141">
        <f t="shared" si="0"/>
        <v>93383068</v>
      </c>
      <c r="AE7" s="141">
        <f t="shared" si="0"/>
        <v>11742102</v>
      </c>
      <c r="AF7" s="141">
        <f t="shared" si="0"/>
        <v>11691104</v>
      </c>
      <c r="AG7" s="141">
        <f t="shared" si="0"/>
        <v>93228</v>
      </c>
      <c r="AH7" s="141">
        <f t="shared" si="0"/>
        <v>9990752</v>
      </c>
      <c r="AI7" s="141">
        <f t="shared" si="0"/>
        <v>1592542</v>
      </c>
      <c r="AJ7" s="141">
        <f aca="true" t="shared" si="1" ref="AJ7:BO7">SUM(AJ8:AJ68)</f>
        <v>14582</v>
      </c>
      <c r="AK7" s="141">
        <f t="shared" si="1"/>
        <v>50998</v>
      </c>
      <c r="AL7" s="141">
        <f t="shared" si="1"/>
        <v>2401944</v>
      </c>
      <c r="AM7" s="141">
        <f t="shared" si="1"/>
        <v>74038247</v>
      </c>
      <c r="AN7" s="141">
        <f t="shared" si="1"/>
        <v>27063689</v>
      </c>
      <c r="AO7" s="141">
        <f t="shared" si="1"/>
        <v>7922826</v>
      </c>
      <c r="AP7" s="141">
        <f t="shared" si="1"/>
        <v>15843342</v>
      </c>
      <c r="AQ7" s="141">
        <f t="shared" si="1"/>
        <v>2859985</v>
      </c>
      <c r="AR7" s="141">
        <f t="shared" si="1"/>
        <v>437536</v>
      </c>
      <c r="AS7" s="141">
        <f t="shared" si="1"/>
        <v>17905923</v>
      </c>
      <c r="AT7" s="141">
        <f t="shared" si="1"/>
        <v>4038446</v>
      </c>
      <c r="AU7" s="141">
        <f t="shared" si="1"/>
        <v>12619071</v>
      </c>
      <c r="AV7" s="141">
        <f t="shared" si="1"/>
        <v>1248406</v>
      </c>
      <c r="AW7" s="141">
        <f t="shared" si="1"/>
        <v>680037</v>
      </c>
      <c r="AX7" s="141">
        <f t="shared" si="1"/>
        <v>28350365</v>
      </c>
      <c r="AY7" s="141">
        <f t="shared" si="1"/>
        <v>14509236</v>
      </c>
      <c r="AZ7" s="141">
        <f t="shared" si="1"/>
        <v>10653220</v>
      </c>
      <c r="BA7" s="141">
        <f t="shared" si="1"/>
        <v>2906796</v>
      </c>
      <c r="BB7" s="141">
        <f t="shared" si="1"/>
        <v>281113</v>
      </c>
      <c r="BC7" s="141">
        <f t="shared" si="1"/>
        <v>12151243</v>
      </c>
      <c r="BD7" s="141">
        <f t="shared" si="1"/>
        <v>38233</v>
      </c>
      <c r="BE7" s="141">
        <f t="shared" si="1"/>
        <v>3621560</v>
      </c>
      <c r="BF7" s="141">
        <f t="shared" si="1"/>
        <v>89401909</v>
      </c>
      <c r="BG7" s="141">
        <f t="shared" si="1"/>
        <v>247498</v>
      </c>
      <c r="BH7" s="141">
        <f t="shared" si="1"/>
        <v>247498</v>
      </c>
      <c r="BI7" s="141">
        <f t="shared" si="1"/>
        <v>0</v>
      </c>
      <c r="BJ7" s="141">
        <f t="shared" si="1"/>
        <v>247498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25299</v>
      </c>
      <c r="BO7" s="141">
        <f t="shared" si="1"/>
        <v>5322733</v>
      </c>
      <c r="BP7" s="141">
        <f aca="true" t="shared" si="2" ref="BP7:CU7">SUM(BP8:BP68)</f>
        <v>1915099</v>
      </c>
      <c r="BQ7" s="141">
        <f t="shared" si="2"/>
        <v>888603</v>
      </c>
      <c r="BR7" s="141">
        <f t="shared" si="2"/>
        <v>651197</v>
      </c>
      <c r="BS7" s="141">
        <f t="shared" si="2"/>
        <v>170007</v>
      </c>
      <c r="BT7" s="141">
        <f t="shared" si="2"/>
        <v>205292</v>
      </c>
      <c r="BU7" s="141">
        <f t="shared" si="2"/>
        <v>1217347</v>
      </c>
      <c r="BV7" s="141">
        <f t="shared" si="2"/>
        <v>127017</v>
      </c>
      <c r="BW7" s="141">
        <f t="shared" si="2"/>
        <v>905824</v>
      </c>
      <c r="BX7" s="141">
        <f t="shared" si="2"/>
        <v>184506</v>
      </c>
      <c r="BY7" s="141">
        <f t="shared" si="2"/>
        <v>1648</v>
      </c>
      <c r="BZ7" s="141">
        <f t="shared" si="2"/>
        <v>2188639</v>
      </c>
      <c r="CA7" s="141">
        <f t="shared" si="2"/>
        <v>1140723</v>
      </c>
      <c r="CB7" s="141">
        <f t="shared" si="2"/>
        <v>897727</v>
      </c>
      <c r="CC7" s="141">
        <f t="shared" si="2"/>
        <v>83488</v>
      </c>
      <c r="CD7" s="141">
        <f t="shared" si="2"/>
        <v>66701</v>
      </c>
      <c r="CE7" s="141">
        <f t="shared" si="2"/>
        <v>4499858</v>
      </c>
      <c r="CF7" s="141">
        <f t="shared" si="2"/>
        <v>0</v>
      </c>
      <c r="CG7" s="141">
        <f t="shared" si="2"/>
        <v>858519</v>
      </c>
      <c r="CH7" s="141">
        <f t="shared" si="2"/>
        <v>6428750</v>
      </c>
      <c r="CI7" s="141">
        <f t="shared" si="2"/>
        <v>11989600</v>
      </c>
      <c r="CJ7" s="141">
        <f t="shared" si="2"/>
        <v>11938602</v>
      </c>
      <c r="CK7" s="141">
        <f t="shared" si="2"/>
        <v>93228</v>
      </c>
      <c r="CL7" s="141">
        <f t="shared" si="2"/>
        <v>10238250</v>
      </c>
      <c r="CM7" s="141">
        <f t="shared" si="2"/>
        <v>1592542</v>
      </c>
      <c r="CN7" s="141">
        <f t="shared" si="2"/>
        <v>14582</v>
      </c>
      <c r="CO7" s="141">
        <f t="shared" si="2"/>
        <v>50998</v>
      </c>
      <c r="CP7" s="141">
        <f t="shared" si="2"/>
        <v>2427243</v>
      </c>
      <c r="CQ7" s="141">
        <f t="shared" si="2"/>
        <v>79360980</v>
      </c>
      <c r="CR7" s="141">
        <f t="shared" si="2"/>
        <v>28978788</v>
      </c>
      <c r="CS7" s="141">
        <f t="shared" si="2"/>
        <v>8811429</v>
      </c>
      <c r="CT7" s="141">
        <f t="shared" si="2"/>
        <v>16494539</v>
      </c>
      <c r="CU7" s="141">
        <f t="shared" si="2"/>
        <v>3029992</v>
      </c>
      <c r="CV7" s="141">
        <f aca="true" t="shared" si="3" ref="CV7:DJ7">SUM(CV8:CV68)</f>
        <v>642828</v>
      </c>
      <c r="CW7" s="141">
        <f t="shared" si="3"/>
        <v>19123270</v>
      </c>
      <c r="CX7" s="141">
        <f t="shared" si="3"/>
        <v>4165463</v>
      </c>
      <c r="CY7" s="141">
        <f t="shared" si="3"/>
        <v>13524895</v>
      </c>
      <c r="CZ7" s="141">
        <f t="shared" si="3"/>
        <v>1432912</v>
      </c>
      <c r="DA7" s="141">
        <f t="shared" si="3"/>
        <v>681685</v>
      </c>
      <c r="DB7" s="141">
        <f t="shared" si="3"/>
        <v>30539004</v>
      </c>
      <c r="DC7" s="141">
        <f t="shared" si="3"/>
        <v>15649959</v>
      </c>
      <c r="DD7" s="141">
        <f t="shared" si="3"/>
        <v>11550947</v>
      </c>
      <c r="DE7" s="141">
        <f t="shared" si="3"/>
        <v>2990284</v>
      </c>
      <c r="DF7" s="141">
        <f t="shared" si="3"/>
        <v>347814</v>
      </c>
      <c r="DG7" s="141">
        <f t="shared" si="3"/>
        <v>16651101</v>
      </c>
      <c r="DH7" s="141">
        <f t="shared" si="3"/>
        <v>38233</v>
      </c>
      <c r="DI7" s="141">
        <f t="shared" si="3"/>
        <v>4480079</v>
      </c>
      <c r="DJ7" s="141">
        <f t="shared" si="3"/>
        <v>95830659</v>
      </c>
    </row>
    <row r="8" spans="1:114" ht="12" customHeight="1">
      <c r="A8" s="142" t="s">
        <v>101</v>
      </c>
      <c r="B8" s="140" t="s">
        <v>326</v>
      </c>
      <c r="C8" s="142" t="s">
        <v>387</v>
      </c>
      <c r="D8" s="141">
        <f>SUM(E8,+L8)</f>
        <v>36192001</v>
      </c>
      <c r="E8" s="141">
        <f>SUM(F8:I8)+K8</f>
        <v>10289544</v>
      </c>
      <c r="F8" s="141">
        <v>12550</v>
      </c>
      <c r="G8" s="141">
        <v>13942</v>
      </c>
      <c r="H8" s="141">
        <v>3892201</v>
      </c>
      <c r="I8" s="141">
        <v>4682329</v>
      </c>
      <c r="J8" s="141"/>
      <c r="K8" s="141">
        <v>1688522</v>
      </c>
      <c r="L8" s="141">
        <v>25902457</v>
      </c>
      <c r="M8" s="141">
        <f>SUM(N8,+U8)</f>
        <v>1423069</v>
      </c>
      <c r="N8" s="141">
        <f>SUM(O8:R8)+T8</f>
        <v>91044</v>
      </c>
      <c r="O8" s="141">
        <v>0</v>
      </c>
      <c r="P8" s="141">
        <v>18</v>
      </c>
      <c r="Q8" s="141">
        <v>0</v>
      </c>
      <c r="R8" s="141">
        <v>60452</v>
      </c>
      <c r="S8" s="141"/>
      <c r="T8" s="141">
        <v>30574</v>
      </c>
      <c r="U8" s="141">
        <v>1332025</v>
      </c>
      <c r="V8" s="141">
        <f aca="true" t="shared" si="4" ref="V8:AD8">+SUM(D8,M8)</f>
        <v>37615070</v>
      </c>
      <c r="W8" s="141">
        <f t="shared" si="4"/>
        <v>10380588</v>
      </c>
      <c r="X8" s="141">
        <f t="shared" si="4"/>
        <v>12550</v>
      </c>
      <c r="Y8" s="141">
        <f t="shared" si="4"/>
        <v>13960</v>
      </c>
      <c r="Z8" s="141">
        <f t="shared" si="4"/>
        <v>3892201</v>
      </c>
      <c r="AA8" s="141">
        <f t="shared" si="4"/>
        <v>4742781</v>
      </c>
      <c r="AB8" s="141">
        <f t="shared" si="4"/>
        <v>0</v>
      </c>
      <c r="AC8" s="141">
        <f t="shared" si="4"/>
        <v>1719096</v>
      </c>
      <c r="AD8" s="141">
        <f t="shared" si="4"/>
        <v>27234482</v>
      </c>
      <c r="AE8" s="141">
        <f>SUM(AF8,+AK8)</f>
        <v>5048967</v>
      </c>
      <c r="AF8" s="141">
        <f>SUM(AG8:AJ8)</f>
        <v>5030120</v>
      </c>
      <c r="AG8" s="141">
        <v>90179</v>
      </c>
      <c r="AH8" s="141">
        <v>4575653</v>
      </c>
      <c r="AI8" s="141">
        <v>364288</v>
      </c>
      <c r="AJ8" s="141">
        <v>0</v>
      </c>
      <c r="AK8" s="141">
        <v>18847</v>
      </c>
      <c r="AL8" s="141">
        <v>0</v>
      </c>
      <c r="AM8" s="141">
        <f>SUM(AN8,AS8,AW8,AX8,BD8)</f>
        <v>30006319</v>
      </c>
      <c r="AN8" s="141">
        <f>SUM(AO8:AR8)</f>
        <v>14364646</v>
      </c>
      <c r="AO8" s="141">
        <v>3804236</v>
      </c>
      <c r="AP8" s="141">
        <v>9380839</v>
      </c>
      <c r="AQ8" s="141">
        <v>1068115</v>
      </c>
      <c r="AR8" s="141">
        <v>111456</v>
      </c>
      <c r="AS8" s="141">
        <f>SUM(AT8:AV8)</f>
        <v>8847402</v>
      </c>
      <c r="AT8" s="141">
        <v>2680081</v>
      </c>
      <c r="AU8" s="141">
        <v>5841919</v>
      </c>
      <c r="AV8" s="141">
        <v>325402</v>
      </c>
      <c r="AW8" s="141">
        <v>326215</v>
      </c>
      <c r="AX8" s="141">
        <f>SUM(AY8:BB8)</f>
        <v>6458354</v>
      </c>
      <c r="AY8" s="141">
        <v>4068114</v>
      </c>
      <c r="AZ8" s="141">
        <v>2151228</v>
      </c>
      <c r="BA8" s="141">
        <v>239012</v>
      </c>
      <c r="BB8" s="141">
        <v>0</v>
      </c>
      <c r="BC8" s="141">
        <v>0</v>
      </c>
      <c r="BD8" s="141">
        <v>9702</v>
      </c>
      <c r="BE8" s="141">
        <v>1136715</v>
      </c>
      <c r="BF8" s="141">
        <f>SUM(AE8,+AM8,+BE8)</f>
        <v>36192001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1258795</v>
      </c>
      <c r="BP8" s="141">
        <f>SUM(BQ8:BT8)</f>
        <v>999352</v>
      </c>
      <c r="BQ8" s="141">
        <v>290612</v>
      </c>
      <c r="BR8" s="141">
        <v>527012</v>
      </c>
      <c r="BS8" s="141">
        <v>0</v>
      </c>
      <c r="BT8" s="141">
        <v>181728</v>
      </c>
      <c r="BU8" s="141">
        <f>SUM(BV8:BX8)</f>
        <v>192495</v>
      </c>
      <c r="BV8" s="141">
        <v>23509</v>
      </c>
      <c r="BW8" s="141">
        <v>0</v>
      </c>
      <c r="BX8" s="141">
        <v>168986</v>
      </c>
      <c r="BY8" s="141">
        <v>0</v>
      </c>
      <c r="BZ8" s="141">
        <f>SUM(CA8:CD8)</f>
        <v>66948</v>
      </c>
      <c r="CA8" s="141">
        <v>0</v>
      </c>
      <c r="CB8" s="141">
        <v>0</v>
      </c>
      <c r="CC8" s="141">
        <v>66948</v>
      </c>
      <c r="CD8" s="141">
        <v>0</v>
      </c>
      <c r="CE8" s="141">
        <v>0</v>
      </c>
      <c r="CF8" s="141">
        <v>0</v>
      </c>
      <c r="CG8" s="141">
        <v>164274</v>
      </c>
      <c r="CH8" s="141">
        <f>SUM(BG8,+BO8,+CG8)</f>
        <v>1423069</v>
      </c>
      <c r="CI8" s="141">
        <f aca="true" t="shared" si="5" ref="CI8:DJ8">SUM(AE8,+BG8)</f>
        <v>5048967</v>
      </c>
      <c r="CJ8" s="141">
        <f t="shared" si="5"/>
        <v>5030120</v>
      </c>
      <c r="CK8" s="141">
        <f t="shared" si="5"/>
        <v>90179</v>
      </c>
      <c r="CL8" s="141">
        <f t="shared" si="5"/>
        <v>4575653</v>
      </c>
      <c r="CM8" s="141">
        <f t="shared" si="5"/>
        <v>364288</v>
      </c>
      <c r="CN8" s="141">
        <f t="shared" si="5"/>
        <v>0</v>
      </c>
      <c r="CO8" s="141">
        <f t="shared" si="5"/>
        <v>18847</v>
      </c>
      <c r="CP8" s="141">
        <f t="shared" si="5"/>
        <v>0</v>
      </c>
      <c r="CQ8" s="141">
        <f t="shared" si="5"/>
        <v>31265114</v>
      </c>
      <c r="CR8" s="141">
        <f t="shared" si="5"/>
        <v>15363998</v>
      </c>
      <c r="CS8" s="141">
        <f t="shared" si="5"/>
        <v>4094848</v>
      </c>
      <c r="CT8" s="141">
        <f t="shared" si="5"/>
        <v>9907851</v>
      </c>
      <c r="CU8" s="141">
        <f t="shared" si="5"/>
        <v>1068115</v>
      </c>
      <c r="CV8" s="141">
        <f t="shared" si="5"/>
        <v>293184</v>
      </c>
      <c r="CW8" s="141">
        <f t="shared" si="5"/>
        <v>9039897</v>
      </c>
      <c r="CX8" s="141">
        <f t="shared" si="5"/>
        <v>2703590</v>
      </c>
      <c r="CY8" s="141">
        <f t="shared" si="5"/>
        <v>5841919</v>
      </c>
      <c r="CZ8" s="141">
        <f t="shared" si="5"/>
        <v>494388</v>
      </c>
      <c r="DA8" s="141">
        <f t="shared" si="5"/>
        <v>326215</v>
      </c>
      <c r="DB8" s="141">
        <f t="shared" si="5"/>
        <v>6525302</v>
      </c>
      <c r="DC8" s="141">
        <f t="shared" si="5"/>
        <v>4068114</v>
      </c>
      <c r="DD8" s="141">
        <f t="shared" si="5"/>
        <v>2151228</v>
      </c>
      <c r="DE8" s="141">
        <f t="shared" si="5"/>
        <v>305960</v>
      </c>
      <c r="DF8" s="141">
        <f t="shared" si="5"/>
        <v>0</v>
      </c>
      <c r="DG8" s="141">
        <f t="shared" si="5"/>
        <v>0</v>
      </c>
      <c r="DH8" s="141">
        <f t="shared" si="5"/>
        <v>9702</v>
      </c>
      <c r="DI8" s="141">
        <f t="shared" si="5"/>
        <v>1300989</v>
      </c>
      <c r="DJ8" s="141">
        <f t="shared" si="5"/>
        <v>37615070</v>
      </c>
    </row>
    <row r="9" spans="1:114" ht="12" customHeight="1">
      <c r="A9" s="142" t="s">
        <v>101</v>
      </c>
      <c r="B9" s="140" t="s">
        <v>327</v>
      </c>
      <c r="C9" s="142" t="s">
        <v>388</v>
      </c>
      <c r="D9" s="141">
        <f aca="true" t="shared" si="6" ref="D9:D68">SUM(E9,+L9)</f>
        <v>4307522</v>
      </c>
      <c r="E9" s="141">
        <f aca="true" t="shared" si="7" ref="E9:E68">SUM(F9:I9)+K9</f>
        <v>793674</v>
      </c>
      <c r="F9" s="141">
        <v>10605</v>
      </c>
      <c r="G9" s="141">
        <v>0</v>
      </c>
      <c r="H9" s="141">
        <v>180600</v>
      </c>
      <c r="I9" s="141">
        <v>446469</v>
      </c>
      <c r="J9" s="141"/>
      <c r="K9" s="141">
        <v>156000</v>
      </c>
      <c r="L9" s="141">
        <v>3513848</v>
      </c>
      <c r="M9" s="141">
        <f aca="true" t="shared" si="8" ref="M9:M68">SUM(N9,+U9)</f>
        <v>282814</v>
      </c>
      <c r="N9" s="141">
        <f aca="true" t="shared" si="9" ref="N9:N68">SUM(O9:R9)+T9</f>
        <v>3978</v>
      </c>
      <c r="O9" s="141">
        <v>0</v>
      </c>
      <c r="P9" s="141">
        <v>0</v>
      </c>
      <c r="Q9" s="141">
        <v>0</v>
      </c>
      <c r="R9" s="141">
        <v>3978</v>
      </c>
      <c r="S9" s="141"/>
      <c r="T9" s="141">
        <v>0</v>
      </c>
      <c r="U9" s="141">
        <v>278836</v>
      </c>
      <c r="V9" s="141">
        <f aca="true" t="shared" si="10" ref="V9:V68">+SUM(D9,M9)</f>
        <v>4590336</v>
      </c>
      <c r="W9" s="141">
        <f aca="true" t="shared" si="11" ref="W9:W68">+SUM(E9,N9)</f>
        <v>797652</v>
      </c>
      <c r="X9" s="141">
        <f aca="true" t="shared" si="12" ref="X9:X68">+SUM(F9,O9)</f>
        <v>10605</v>
      </c>
      <c r="Y9" s="141">
        <f aca="true" t="shared" si="13" ref="Y9:Y68">+SUM(G9,P9)</f>
        <v>0</v>
      </c>
      <c r="Z9" s="141">
        <f aca="true" t="shared" si="14" ref="Z9:Z68">+SUM(H9,Q9)</f>
        <v>180600</v>
      </c>
      <c r="AA9" s="141">
        <f aca="true" t="shared" si="15" ref="AA9:AA68">+SUM(I9,R9)</f>
        <v>450447</v>
      </c>
      <c r="AB9" s="141">
        <f aca="true" t="shared" si="16" ref="AB9:AB68">+SUM(J9,S9)</f>
        <v>0</v>
      </c>
      <c r="AC9" s="141">
        <f aca="true" t="shared" si="17" ref="AC9:AC68">+SUM(K9,T9)</f>
        <v>156000</v>
      </c>
      <c r="AD9" s="141">
        <f aca="true" t="shared" si="18" ref="AD9:AD68">+SUM(L9,U9)</f>
        <v>3792684</v>
      </c>
      <c r="AE9" s="141">
        <f aca="true" t="shared" si="19" ref="AE9:AE68">SUM(AF9,+AK9)</f>
        <v>658032</v>
      </c>
      <c r="AF9" s="141">
        <f aca="true" t="shared" si="20" ref="AF9:AF68">SUM(AG9:AJ9)</f>
        <v>634470</v>
      </c>
      <c r="AG9" s="141">
        <v>0</v>
      </c>
      <c r="AH9" s="141">
        <v>396492</v>
      </c>
      <c r="AI9" s="141">
        <v>237978</v>
      </c>
      <c r="AJ9" s="141">
        <v>0</v>
      </c>
      <c r="AK9" s="141">
        <v>23562</v>
      </c>
      <c r="AL9" s="141">
        <v>0</v>
      </c>
      <c r="AM9" s="141">
        <f aca="true" t="shared" si="21" ref="AM9:AM68">SUM(AN9,AS9,AW9,AX9,BD9)</f>
        <v>3649490</v>
      </c>
      <c r="AN9" s="141">
        <f aca="true" t="shared" si="22" ref="AN9:AN68">SUM(AO9:AR9)</f>
        <v>2088228</v>
      </c>
      <c r="AO9" s="141">
        <v>325426</v>
      </c>
      <c r="AP9" s="141">
        <v>1274584</v>
      </c>
      <c r="AQ9" s="141">
        <v>420239</v>
      </c>
      <c r="AR9" s="141">
        <v>67979</v>
      </c>
      <c r="AS9" s="141">
        <f aca="true" t="shared" si="23" ref="AS9:AS68">SUM(AT9:AV9)</f>
        <v>1246953</v>
      </c>
      <c r="AT9" s="141">
        <v>251993</v>
      </c>
      <c r="AU9" s="141">
        <v>899415</v>
      </c>
      <c r="AV9" s="141">
        <v>95545</v>
      </c>
      <c r="AW9" s="141">
        <v>55784</v>
      </c>
      <c r="AX9" s="141">
        <f aca="true" t="shared" si="24" ref="AX9:AX68">SUM(AY9:BB9)</f>
        <v>258525</v>
      </c>
      <c r="AY9" s="141">
        <v>122714</v>
      </c>
      <c r="AZ9" s="141">
        <v>135811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f aca="true" t="shared" si="25" ref="BF9:BF68">SUM(AE9,+AM9,+BE9)</f>
        <v>4307522</v>
      </c>
      <c r="BG9" s="141">
        <f aca="true" t="shared" si="26" ref="BG9:BG68">SUM(BH9,+BM9)</f>
        <v>0</v>
      </c>
      <c r="BH9" s="141">
        <f aca="true" t="shared" si="27" ref="BH9:BH68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68">SUM(BP9,BU9,BY9,BZ9,CF9)</f>
        <v>282814</v>
      </c>
      <c r="BP9" s="141">
        <f aca="true" t="shared" si="29" ref="BP9:BP68">SUM(BQ9:BT9)</f>
        <v>92844</v>
      </c>
      <c r="BQ9" s="141">
        <v>52959</v>
      </c>
      <c r="BR9" s="141">
        <v>17372</v>
      </c>
      <c r="BS9" s="141">
        <v>22513</v>
      </c>
      <c r="BT9" s="141">
        <v>0</v>
      </c>
      <c r="BU9" s="141">
        <f aca="true" t="shared" si="30" ref="BU9:BU68">SUM(BV9:BX9)</f>
        <v>189970</v>
      </c>
      <c r="BV9" s="141">
        <v>3106</v>
      </c>
      <c r="BW9" s="141">
        <v>186864</v>
      </c>
      <c r="BX9" s="141">
        <v>0</v>
      </c>
      <c r="BY9" s="141">
        <v>0</v>
      </c>
      <c r="BZ9" s="141">
        <f aca="true" t="shared" si="31" ref="BZ9:BZ68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f aca="true" t="shared" si="32" ref="CH9:CH68">SUM(BG9,+BO9,+CG9)</f>
        <v>282814</v>
      </c>
      <c r="CI9" s="141">
        <f aca="true" t="shared" si="33" ref="CI9:CI68">SUM(AE9,+BG9)</f>
        <v>658032</v>
      </c>
      <c r="CJ9" s="141">
        <f aca="true" t="shared" si="34" ref="CJ9:CJ68">SUM(AF9,+BH9)</f>
        <v>634470</v>
      </c>
      <c r="CK9" s="141">
        <f aca="true" t="shared" si="35" ref="CK9:CK68">SUM(AG9,+BI9)</f>
        <v>0</v>
      </c>
      <c r="CL9" s="141">
        <f aca="true" t="shared" si="36" ref="CL9:CL68">SUM(AH9,+BJ9)</f>
        <v>396492</v>
      </c>
      <c r="CM9" s="141">
        <f aca="true" t="shared" si="37" ref="CM9:CM68">SUM(AI9,+BK9)</f>
        <v>237978</v>
      </c>
      <c r="CN9" s="141">
        <f aca="true" t="shared" si="38" ref="CN9:CN68">SUM(AJ9,+BL9)</f>
        <v>0</v>
      </c>
      <c r="CO9" s="141">
        <f aca="true" t="shared" si="39" ref="CO9:CO68">SUM(AK9,+BM9)</f>
        <v>23562</v>
      </c>
      <c r="CP9" s="141">
        <f aca="true" t="shared" si="40" ref="CP9:CP68">SUM(AL9,+BN9)</f>
        <v>0</v>
      </c>
      <c r="CQ9" s="141">
        <f aca="true" t="shared" si="41" ref="CQ9:CQ68">SUM(AM9,+BO9)</f>
        <v>3932304</v>
      </c>
      <c r="CR9" s="141">
        <f aca="true" t="shared" si="42" ref="CR9:CR68">SUM(AN9,+BP9)</f>
        <v>2181072</v>
      </c>
      <c r="CS9" s="141">
        <f aca="true" t="shared" si="43" ref="CS9:CS68">SUM(AO9,+BQ9)</f>
        <v>378385</v>
      </c>
      <c r="CT9" s="141">
        <f aca="true" t="shared" si="44" ref="CT9:CT68">SUM(AP9,+BR9)</f>
        <v>1291956</v>
      </c>
      <c r="CU9" s="141">
        <f aca="true" t="shared" si="45" ref="CU9:CU68">SUM(AQ9,+BS9)</f>
        <v>442752</v>
      </c>
      <c r="CV9" s="141">
        <f aca="true" t="shared" si="46" ref="CV9:CV68">SUM(AR9,+BT9)</f>
        <v>67979</v>
      </c>
      <c r="CW9" s="141">
        <f aca="true" t="shared" si="47" ref="CW9:CW68">SUM(AS9,+BU9)</f>
        <v>1436923</v>
      </c>
      <c r="CX9" s="141">
        <f aca="true" t="shared" si="48" ref="CX9:CX68">SUM(AT9,+BV9)</f>
        <v>255099</v>
      </c>
      <c r="CY9" s="141">
        <f aca="true" t="shared" si="49" ref="CY9:CY68">SUM(AU9,+BW9)</f>
        <v>1086279</v>
      </c>
      <c r="CZ9" s="141">
        <f aca="true" t="shared" si="50" ref="CZ9:CZ68">SUM(AV9,+BX9)</f>
        <v>95545</v>
      </c>
      <c r="DA9" s="141">
        <f aca="true" t="shared" si="51" ref="DA9:DA68">SUM(AW9,+BY9)</f>
        <v>55784</v>
      </c>
      <c r="DB9" s="141">
        <f aca="true" t="shared" si="52" ref="DB9:DB68">SUM(AX9,+BZ9)</f>
        <v>258525</v>
      </c>
      <c r="DC9" s="141">
        <f aca="true" t="shared" si="53" ref="DC9:DC68">SUM(AY9,+CA9)</f>
        <v>122714</v>
      </c>
      <c r="DD9" s="141">
        <f aca="true" t="shared" si="54" ref="DD9:DD68">SUM(AZ9,+CB9)</f>
        <v>135811</v>
      </c>
      <c r="DE9" s="141">
        <f aca="true" t="shared" si="55" ref="DE9:DE68">SUM(BA9,+CC9)</f>
        <v>0</v>
      </c>
      <c r="DF9" s="141">
        <f aca="true" t="shared" si="56" ref="DF9:DF68">SUM(BB9,+CD9)</f>
        <v>0</v>
      </c>
      <c r="DG9" s="141">
        <f aca="true" t="shared" si="57" ref="DG9:DG68">SUM(BC9,+CE9)</f>
        <v>0</v>
      </c>
      <c r="DH9" s="141">
        <f aca="true" t="shared" si="58" ref="DH9:DH68">SUM(BD9,+CF9)</f>
        <v>0</v>
      </c>
      <c r="DI9" s="141">
        <f aca="true" t="shared" si="59" ref="DI9:DI68">SUM(BE9,+CG9)</f>
        <v>0</v>
      </c>
      <c r="DJ9" s="141">
        <f aca="true" t="shared" si="60" ref="DJ9:DJ68">SUM(BF9,+CH9)</f>
        <v>4590336</v>
      </c>
    </row>
    <row r="10" spans="1:114" ht="12" customHeight="1">
      <c r="A10" s="142" t="s">
        <v>101</v>
      </c>
      <c r="B10" s="140" t="s">
        <v>328</v>
      </c>
      <c r="C10" s="142" t="s">
        <v>389</v>
      </c>
      <c r="D10" s="141">
        <f t="shared" si="6"/>
        <v>6298924</v>
      </c>
      <c r="E10" s="141">
        <f t="shared" si="7"/>
        <v>2552666</v>
      </c>
      <c r="F10" s="141">
        <v>1024865</v>
      </c>
      <c r="G10" s="141">
        <v>0</v>
      </c>
      <c r="H10" s="141">
        <v>922000</v>
      </c>
      <c r="I10" s="141">
        <v>497894</v>
      </c>
      <c r="J10" s="141"/>
      <c r="K10" s="141">
        <v>107907</v>
      </c>
      <c r="L10" s="141">
        <v>3746258</v>
      </c>
      <c r="M10" s="141">
        <f t="shared" si="8"/>
        <v>325856</v>
      </c>
      <c r="N10" s="141">
        <f t="shared" si="9"/>
        <v>42660</v>
      </c>
      <c r="O10" s="141">
        <v>0</v>
      </c>
      <c r="P10" s="141">
        <v>0</v>
      </c>
      <c r="Q10" s="141">
        <v>0</v>
      </c>
      <c r="R10" s="141">
        <v>42660</v>
      </c>
      <c r="S10" s="141"/>
      <c r="T10" s="141">
        <v>0</v>
      </c>
      <c r="U10" s="141">
        <v>283196</v>
      </c>
      <c r="V10" s="141">
        <f t="shared" si="10"/>
        <v>6624780</v>
      </c>
      <c r="W10" s="141">
        <f t="shared" si="11"/>
        <v>2595326</v>
      </c>
      <c r="X10" s="141">
        <f t="shared" si="12"/>
        <v>1024865</v>
      </c>
      <c r="Y10" s="141">
        <f t="shared" si="13"/>
        <v>0</v>
      </c>
      <c r="Z10" s="141">
        <f t="shared" si="14"/>
        <v>922000</v>
      </c>
      <c r="AA10" s="141">
        <f t="shared" si="15"/>
        <v>540554</v>
      </c>
      <c r="AB10" s="141">
        <f t="shared" si="16"/>
        <v>0</v>
      </c>
      <c r="AC10" s="141">
        <f t="shared" si="17"/>
        <v>107907</v>
      </c>
      <c r="AD10" s="141">
        <f t="shared" si="18"/>
        <v>4029454</v>
      </c>
      <c r="AE10" s="141">
        <f t="shared" si="19"/>
        <v>2573232</v>
      </c>
      <c r="AF10" s="141">
        <f t="shared" si="20"/>
        <v>2573232</v>
      </c>
      <c r="AG10" s="141">
        <v>0</v>
      </c>
      <c r="AH10" s="141">
        <v>2573232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3658137</v>
      </c>
      <c r="AN10" s="141">
        <f t="shared" si="22"/>
        <v>1603777</v>
      </c>
      <c r="AO10" s="141">
        <v>273455</v>
      </c>
      <c r="AP10" s="141">
        <v>849928</v>
      </c>
      <c r="AQ10" s="141">
        <v>443441</v>
      </c>
      <c r="AR10" s="141">
        <v>36953</v>
      </c>
      <c r="AS10" s="141">
        <f t="shared" si="23"/>
        <v>759878</v>
      </c>
      <c r="AT10" s="141">
        <v>161495</v>
      </c>
      <c r="AU10" s="141">
        <v>474418</v>
      </c>
      <c r="AV10" s="141">
        <v>123965</v>
      </c>
      <c r="AW10" s="141">
        <v>46315</v>
      </c>
      <c r="AX10" s="141">
        <f t="shared" si="24"/>
        <v>1248167</v>
      </c>
      <c r="AY10" s="141">
        <v>213768</v>
      </c>
      <c r="AZ10" s="141">
        <v>999777</v>
      </c>
      <c r="BA10" s="141">
        <v>34622</v>
      </c>
      <c r="BB10" s="141">
        <v>0</v>
      </c>
      <c r="BC10" s="141">
        <v>0</v>
      </c>
      <c r="BD10" s="141">
        <v>0</v>
      </c>
      <c r="BE10" s="141">
        <v>67555</v>
      </c>
      <c r="BF10" s="141">
        <f t="shared" si="25"/>
        <v>6298924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325856</v>
      </c>
      <c r="BP10" s="141">
        <f t="shared" si="29"/>
        <v>160793</v>
      </c>
      <c r="BQ10" s="141">
        <v>45941</v>
      </c>
      <c r="BR10" s="141">
        <v>0</v>
      </c>
      <c r="BS10" s="141">
        <v>114852</v>
      </c>
      <c r="BT10" s="141">
        <v>0</v>
      </c>
      <c r="BU10" s="141">
        <f t="shared" si="30"/>
        <v>109371</v>
      </c>
      <c r="BV10" s="141">
        <v>3199</v>
      </c>
      <c r="BW10" s="141">
        <v>106172</v>
      </c>
      <c r="BX10" s="141">
        <v>0</v>
      </c>
      <c r="BY10" s="141">
        <v>0</v>
      </c>
      <c r="BZ10" s="141">
        <f t="shared" si="31"/>
        <v>55692</v>
      </c>
      <c r="CA10" s="141">
        <v>542</v>
      </c>
      <c r="CB10" s="141">
        <v>55150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2"/>
        <v>325856</v>
      </c>
      <c r="CI10" s="141">
        <f t="shared" si="33"/>
        <v>2573232</v>
      </c>
      <c r="CJ10" s="141">
        <f t="shared" si="34"/>
        <v>2573232</v>
      </c>
      <c r="CK10" s="141">
        <f t="shared" si="35"/>
        <v>0</v>
      </c>
      <c r="CL10" s="141">
        <f t="shared" si="36"/>
        <v>2573232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3983993</v>
      </c>
      <c r="CR10" s="141">
        <f t="shared" si="42"/>
        <v>1764570</v>
      </c>
      <c r="CS10" s="141">
        <f t="shared" si="43"/>
        <v>319396</v>
      </c>
      <c r="CT10" s="141">
        <f t="shared" si="44"/>
        <v>849928</v>
      </c>
      <c r="CU10" s="141">
        <f t="shared" si="45"/>
        <v>558293</v>
      </c>
      <c r="CV10" s="141">
        <f t="shared" si="46"/>
        <v>36953</v>
      </c>
      <c r="CW10" s="141">
        <f t="shared" si="47"/>
        <v>869249</v>
      </c>
      <c r="CX10" s="141">
        <f t="shared" si="48"/>
        <v>164694</v>
      </c>
      <c r="CY10" s="141">
        <f t="shared" si="49"/>
        <v>580590</v>
      </c>
      <c r="CZ10" s="141">
        <f t="shared" si="50"/>
        <v>123965</v>
      </c>
      <c r="DA10" s="141">
        <f t="shared" si="51"/>
        <v>46315</v>
      </c>
      <c r="DB10" s="141">
        <f t="shared" si="52"/>
        <v>1303859</v>
      </c>
      <c r="DC10" s="141">
        <f t="shared" si="53"/>
        <v>214310</v>
      </c>
      <c r="DD10" s="141">
        <f t="shared" si="54"/>
        <v>1054927</v>
      </c>
      <c r="DE10" s="141">
        <f t="shared" si="55"/>
        <v>34622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67555</v>
      </c>
      <c r="DJ10" s="141">
        <f t="shared" si="60"/>
        <v>6624780</v>
      </c>
    </row>
    <row r="11" spans="1:114" ht="12" customHeight="1">
      <c r="A11" s="142" t="s">
        <v>101</v>
      </c>
      <c r="B11" s="140" t="s">
        <v>329</v>
      </c>
      <c r="C11" s="142" t="s">
        <v>390</v>
      </c>
      <c r="D11" s="141">
        <f t="shared" si="6"/>
        <v>3598256</v>
      </c>
      <c r="E11" s="141">
        <f t="shared" si="7"/>
        <v>625424</v>
      </c>
      <c r="F11" s="141">
        <v>1969</v>
      </c>
      <c r="G11" s="141">
        <v>0</v>
      </c>
      <c r="H11" s="141">
        <v>0</v>
      </c>
      <c r="I11" s="141">
        <v>454047</v>
      </c>
      <c r="J11" s="141"/>
      <c r="K11" s="141">
        <v>169408</v>
      </c>
      <c r="L11" s="141">
        <v>2972832</v>
      </c>
      <c r="M11" s="141">
        <f t="shared" si="8"/>
        <v>595490</v>
      </c>
      <c r="N11" s="141">
        <f t="shared" si="9"/>
        <v>78710</v>
      </c>
      <c r="O11" s="141">
        <v>49057</v>
      </c>
      <c r="P11" s="141">
        <v>28891</v>
      </c>
      <c r="Q11" s="141">
        <v>0</v>
      </c>
      <c r="R11" s="141">
        <v>762</v>
      </c>
      <c r="S11" s="141"/>
      <c r="T11" s="141">
        <v>0</v>
      </c>
      <c r="U11" s="141">
        <v>516780</v>
      </c>
      <c r="V11" s="141">
        <f t="shared" si="10"/>
        <v>4193746</v>
      </c>
      <c r="W11" s="141">
        <f t="shared" si="11"/>
        <v>704134</v>
      </c>
      <c r="X11" s="141">
        <f t="shared" si="12"/>
        <v>51026</v>
      </c>
      <c r="Y11" s="141">
        <f t="shared" si="13"/>
        <v>28891</v>
      </c>
      <c r="Z11" s="141">
        <f t="shared" si="14"/>
        <v>0</v>
      </c>
      <c r="AA11" s="141">
        <f t="shared" si="15"/>
        <v>454809</v>
      </c>
      <c r="AB11" s="141">
        <f t="shared" si="16"/>
        <v>0</v>
      </c>
      <c r="AC11" s="141">
        <f t="shared" si="17"/>
        <v>169408</v>
      </c>
      <c r="AD11" s="141">
        <f t="shared" si="18"/>
        <v>3489612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3286774</v>
      </c>
      <c r="AN11" s="141">
        <f t="shared" si="22"/>
        <v>1045324</v>
      </c>
      <c r="AO11" s="141">
        <v>285196</v>
      </c>
      <c r="AP11" s="141">
        <v>617918</v>
      </c>
      <c r="AQ11" s="141">
        <v>142210</v>
      </c>
      <c r="AR11" s="141">
        <v>0</v>
      </c>
      <c r="AS11" s="141">
        <f t="shared" si="23"/>
        <v>976412</v>
      </c>
      <c r="AT11" s="141">
        <v>50214</v>
      </c>
      <c r="AU11" s="141">
        <v>910214</v>
      </c>
      <c r="AV11" s="141">
        <v>15984</v>
      </c>
      <c r="AW11" s="141">
        <v>22957</v>
      </c>
      <c r="AX11" s="141">
        <f t="shared" si="24"/>
        <v>1231823</v>
      </c>
      <c r="AY11" s="141">
        <v>571422</v>
      </c>
      <c r="AZ11" s="141">
        <v>603418</v>
      </c>
      <c r="BA11" s="141">
        <v>45273</v>
      </c>
      <c r="BB11" s="141">
        <v>11710</v>
      </c>
      <c r="BC11" s="141">
        <v>0</v>
      </c>
      <c r="BD11" s="141">
        <v>10258</v>
      </c>
      <c r="BE11" s="141">
        <v>311482</v>
      </c>
      <c r="BF11" s="141">
        <f t="shared" si="25"/>
        <v>3598256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382456</v>
      </c>
      <c r="BP11" s="141">
        <f t="shared" si="29"/>
        <v>91490</v>
      </c>
      <c r="BQ11" s="141">
        <v>91490</v>
      </c>
      <c r="BR11" s="141">
        <v>0</v>
      </c>
      <c r="BS11" s="141">
        <v>0</v>
      </c>
      <c r="BT11" s="141">
        <v>0</v>
      </c>
      <c r="BU11" s="141">
        <f t="shared" si="30"/>
        <v>210506</v>
      </c>
      <c r="BV11" s="141">
        <v>0</v>
      </c>
      <c r="BW11" s="141">
        <v>194986</v>
      </c>
      <c r="BX11" s="141">
        <v>15520</v>
      </c>
      <c r="BY11" s="141">
        <v>305</v>
      </c>
      <c r="BZ11" s="141">
        <f t="shared" si="31"/>
        <v>80155</v>
      </c>
      <c r="CA11" s="141">
        <v>0</v>
      </c>
      <c r="CB11" s="141">
        <v>80155</v>
      </c>
      <c r="CC11" s="141">
        <v>0</v>
      </c>
      <c r="CD11" s="141">
        <v>0</v>
      </c>
      <c r="CE11" s="141">
        <v>0</v>
      </c>
      <c r="CF11" s="141">
        <v>0</v>
      </c>
      <c r="CG11" s="141">
        <v>213034</v>
      </c>
      <c r="CH11" s="141">
        <f t="shared" si="32"/>
        <v>595490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3669230</v>
      </c>
      <c r="CR11" s="141">
        <f t="shared" si="42"/>
        <v>1136814</v>
      </c>
      <c r="CS11" s="141">
        <f t="shared" si="43"/>
        <v>376686</v>
      </c>
      <c r="CT11" s="141">
        <f t="shared" si="44"/>
        <v>617918</v>
      </c>
      <c r="CU11" s="141">
        <f t="shared" si="45"/>
        <v>142210</v>
      </c>
      <c r="CV11" s="141">
        <f t="shared" si="46"/>
        <v>0</v>
      </c>
      <c r="CW11" s="141">
        <f t="shared" si="47"/>
        <v>1186918</v>
      </c>
      <c r="CX11" s="141">
        <f t="shared" si="48"/>
        <v>50214</v>
      </c>
      <c r="CY11" s="141">
        <f t="shared" si="49"/>
        <v>1105200</v>
      </c>
      <c r="CZ11" s="141">
        <f t="shared" si="50"/>
        <v>31504</v>
      </c>
      <c r="DA11" s="141">
        <f t="shared" si="51"/>
        <v>23262</v>
      </c>
      <c r="DB11" s="141">
        <f t="shared" si="52"/>
        <v>1311978</v>
      </c>
      <c r="DC11" s="141">
        <f t="shared" si="53"/>
        <v>571422</v>
      </c>
      <c r="DD11" s="141">
        <f t="shared" si="54"/>
        <v>683573</v>
      </c>
      <c r="DE11" s="141">
        <f t="shared" si="55"/>
        <v>45273</v>
      </c>
      <c r="DF11" s="141">
        <f t="shared" si="56"/>
        <v>11710</v>
      </c>
      <c r="DG11" s="141">
        <f t="shared" si="57"/>
        <v>0</v>
      </c>
      <c r="DH11" s="141">
        <f t="shared" si="58"/>
        <v>10258</v>
      </c>
      <c r="DI11" s="141">
        <f t="shared" si="59"/>
        <v>524516</v>
      </c>
      <c r="DJ11" s="141">
        <f t="shared" si="60"/>
        <v>4193746</v>
      </c>
    </row>
    <row r="12" spans="1:114" ht="12" customHeight="1">
      <c r="A12" s="142" t="s">
        <v>101</v>
      </c>
      <c r="B12" s="140" t="s">
        <v>330</v>
      </c>
      <c r="C12" s="142" t="s">
        <v>391</v>
      </c>
      <c r="D12" s="141">
        <f t="shared" si="6"/>
        <v>868004</v>
      </c>
      <c r="E12" s="141">
        <f t="shared" si="7"/>
        <v>64386</v>
      </c>
      <c r="F12" s="141">
        <v>0</v>
      </c>
      <c r="G12" s="141">
        <v>0</v>
      </c>
      <c r="H12" s="141">
        <v>0</v>
      </c>
      <c r="I12" s="141">
        <v>935</v>
      </c>
      <c r="J12" s="141"/>
      <c r="K12" s="141">
        <v>63451</v>
      </c>
      <c r="L12" s="141">
        <v>803618</v>
      </c>
      <c r="M12" s="141">
        <f t="shared" si="8"/>
        <v>262924</v>
      </c>
      <c r="N12" s="141">
        <f t="shared" si="9"/>
        <v>54085</v>
      </c>
      <c r="O12" s="141">
        <v>0</v>
      </c>
      <c r="P12" s="141">
        <v>0</v>
      </c>
      <c r="Q12" s="141">
        <v>0</v>
      </c>
      <c r="R12" s="141">
        <v>54085</v>
      </c>
      <c r="S12" s="141"/>
      <c r="T12" s="141">
        <v>0</v>
      </c>
      <c r="U12" s="141">
        <v>208839</v>
      </c>
      <c r="V12" s="141">
        <f t="shared" si="10"/>
        <v>1130928</v>
      </c>
      <c r="W12" s="141">
        <f t="shared" si="11"/>
        <v>118471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55020</v>
      </c>
      <c r="AB12" s="141">
        <f t="shared" si="16"/>
        <v>0</v>
      </c>
      <c r="AC12" s="141">
        <f t="shared" si="17"/>
        <v>63451</v>
      </c>
      <c r="AD12" s="141">
        <f t="shared" si="18"/>
        <v>1012457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486506</v>
      </c>
      <c r="AN12" s="141">
        <f t="shared" si="22"/>
        <v>309679</v>
      </c>
      <c r="AO12" s="141">
        <v>75354</v>
      </c>
      <c r="AP12" s="141">
        <v>234325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4925</v>
      </c>
      <c r="AX12" s="141">
        <f t="shared" si="24"/>
        <v>171902</v>
      </c>
      <c r="AY12" s="141">
        <v>151319</v>
      </c>
      <c r="AZ12" s="141">
        <v>20583</v>
      </c>
      <c r="BA12" s="141">
        <v>0</v>
      </c>
      <c r="BB12" s="141">
        <v>0</v>
      </c>
      <c r="BC12" s="141">
        <v>316074</v>
      </c>
      <c r="BD12" s="141">
        <v>0</v>
      </c>
      <c r="BE12" s="141">
        <v>65424</v>
      </c>
      <c r="BF12" s="141">
        <f t="shared" si="25"/>
        <v>551930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262266</v>
      </c>
      <c r="BP12" s="141">
        <f t="shared" si="29"/>
        <v>55071</v>
      </c>
      <c r="BQ12" s="141">
        <v>30962</v>
      </c>
      <c r="BR12" s="141">
        <v>0</v>
      </c>
      <c r="BS12" s="141">
        <v>24109</v>
      </c>
      <c r="BT12" s="141">
        <v>0</v>
      </c>
      <c r="BU12" s="141">
        <f t="shared" si="30"/>
        <v>107897</v>
      </c>
      <c r="BV12" s="141">
        <v>0</v>
      </c>
      <c r="BW12" s="141">
        <v>107897</v>
      </c>
      <c r="BX12" s="141">
        <v>0</v>
      </c>
      <c r="BY12" s="141">
        <v>0</v>
      </c>
      <c r="BZ12" s="141">
        <f t="shared" si="31"/>
        <v>99298</v>
      </c>
      <c r="CA12" s="141">
        <v>74773</v>
      </c>
      <c r="CB12" s="141">
        <v>24525</v>
      </c>
      <c r="CC12" s="141">
        <v>0</v>
      </c>
      <c r="CD12" s="141">
        <v>0</v>
      </c>
      <c r="CE12" s="141">
        <v>0</v>
      </c>
      <c r="CF12" s="141">
        <v>0</v>
      </c>
      <c r="CG12" s="141">
        <v>658</v>
      </c>
      <c r="CH12" s="141">
        <f t="shared" si="32"/>
        <v>262924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748772</v>
      </c>
      <c r="CR12" s="141">
        <f t="shared" si="42"/>
        <v>364750</v>
      </c>
      <c r="CS12" s="141">
        <f t="shared" si="43"/>
        <v>106316</v>
      </c>
      <c r="CT12" s="141">
        <f t="shared" si="44"/>
        <v>234325</v>
      </c>
      <c r="CU12" s="141">
        <f t="shared" si="45"/>
        <v>24109</v>
      </c>
      <c r="CV12" s="141">
        <f t="shared" si="46"/>
        <v>0</v>
      </c>
      <c r="CW12" s="141">
        <f t="shared" si="47"/>
        <v>107897</v>
      </c>
      <c r="CX12" s="141">
        <f t="shared" si="48"/>
        <v>0</v>
      </c>
      <c r="CY12" s="141">
        <f t="shared" si="49"/>
        <v>107897</v>
      </c>
      <c r="CZ12" s="141">
        <f t="shared" si="50"/>
        <v>0</v>
      </c>
      <c r="DA12" s="141">
        <f t="shared" si="51"/>
        <v>4925</v>
      </c>
      <c r="DB12" s="141">
        <f t="shared" si="52"/>
        <v>271200</v>
      </c>
      <c r="DC12" s="141">
        <f t="shared" si="53"/>
        <v>226092</v>
      </c>
      <c r="DD12" s="141">
        <f t="shared" si="54"/>
        <v>45108</v>
      </c>
      <c r="DE12" s="141">
        <f t="shared" si="55"/>
        <v>0</v>
      </c>
      <c r="DF12" s="141">
        <f t="shared" si="56"/>
        <v>0</v>
      </c>
      <c r="DG12" s="141">
        <f t="shared" si="57"/>
        <v>316074</v>
      </c>
      <c r="DH12" s="141">
        <f t="shared" si="58"/>
        <v>0</v>
      </c>
      <c r="DI12" s="141">
        <f t="shared" si="59"/>
        <v>66082</v>
      </c>
      <c r="DJ12" s="141">
        <f t="shared" si="60"/>
        <v>814854</v>
      </c>
    </row>
    <row r="13" spans="1:114" ht="12" customHeight="1">
      <c r="A13" s="142" t="s">
        <v>101</v>
      </c>
      <c r="B13" s="140" t="s">
        <v>331</v>
      </c>
      <c r="C13" s="142" t="s">
        <v>392</v>
      </c>
      <c r="D13" s="141">
        <f t="shared" si="6"/>
        <v>2153397</v>
      </c>
      <c r="E13" s="141">
        <f t="shared" si="7"/>
        <v>1031947</v>
      </c>
      <c r="F13" s="141">
        <v>225811</v>
      </c>
      <c r="G13" s="141">
        <v>22581</v>
      </c>
      <c r="H13" s="141">
        <v>536300</v>
      </c>
      <c r="I13" s="141">
        <v>125131</v>
      </c>
      <c r="J13" s="141"/>
      <c r="K13" s="141">
        <v>122124</v>
      </c>
      <c r="L13" s="141">
        <v>1121450</v>
      </c>
      <c r="M13" s="141">
        <f t="shared" si="8"/>
        <v>213622</v>
      </c>
      <c r="N13" s="141">
        <f t="shared" si="9"/>
        <v>17472</v>
      </c>
      <c r="O13" s="141">
        <v>0</v>
      </c>
      <c r="P13" s="141">
        <v>0</v>
      </c>
      <c r="Q13" s="141">
        <v>0</v>
      </c>
      <c r="R13" s="141">
        <v>17472</v>
      </c>
      <c r="S13" s="141"/>
      <c r="T13" s="141">
        <v>0</v>
      </c>
      <c r="U13" s="141">
        <v>196150</v>
      </c>
      <c r="V13" s="141">
        <f t="shared" si="10"/>
        <v>2367019</v>
      </c>
      <c r="W13" s="141">
        <f t="shared" si="11"/>
        <v>1049419</v>
      </c>
      <c r="X13" s="141">
        <f t="shared" si="12"/>
        <v>225811</v>
      </c>
      <c r="Y13" s="141">
        <f t="shared" si="13"/>
        <v>22581</v>
      </c>
      <c r="Z13" s="141">
        <f t="shared" si="14"/>
        <v>536300</v>
      </c>
      <c r="AA13" s="141">
        <f t="shared" si="15"/>
        <v>142603</v>
      </c>
      <c r="AB13" s="141">
        <f t="shared" si="16"/>
        <v>0</v>
      </c>
      <c r="AC13" s="141">
        <f t="shared" si="17"/>
        <v>122124</v>
      </c>
      <c r="AD13" s="141">
        <f t="shared" si="18"/>
        <v>1317600</v>
      </c>
      <c r="AE13" s="141">
        <f t="shared" si="19"/>
        <v>958751</v>
      </c>
      <c r="AF13" s="141">
        <f t="shared" si="20"/>
        <v>958751</v>
      </c>
      <c r="AG13" s="141">
        <v>0</v>
      </c>
      <c r="AH13" s="141">
        <v>125482</v>
      </c>
      <c r="AI13" s="141">
        <v>831347</v>
      </c>
      <c r="AJ13" s="141">
        <v>1922</v>
      </c>
      <c r="AK13" s="141">
        <v>0</v>
      </c>
      <c r="AL13" s="141">
        <v>0</v>
      </c>
      <c r="AM13" s="141">
        <f t="shared" si="21"/>
        <v>1194646</v>
      </c>
      <c r="AN13" s="141">
        <f t="shared" si="22"/>
        <v>241886</v>
      </c>
      <c r="AO13" s="141">
        <v>241886</v>
      </c>
      <c r="AP13" s="141">
        <v>0</v>
      </c>
      <c r="AQ13" s="141">
        <v>0</v>
      </c>
      <c r="AR13" s="141">
        <v>0</v>
      </c>
      <c r="AS13" s="141">
        <f t="shared" si="23"/>
        <v>302037</v>
      </c>
      <c r="AT13" s="141">
        <v>13228</v>
      </c>
      <c r="AU13" s="141">
        <v>128929</v>
      </c>
      <c r="AV13" s="141">
        <v>159880</v>
      </c>
      <c r="AW13" s="141">
        <v>13661</v>
      </c>
      <c r="AX13" s="141">
        <f t="shared" si="24"/>
        <v>637062</v>
      </c>
      <c r="AY13" s="141">
        <v>219161</v>
      </c>
      <c r="AZ13" s="141">
        <v>58036</v>
      </c>
      <c r="BA13" s="141">
        <v>358566</v>
      </c>
      <c r="BB13" s="141">
        <v>1299</v>
      </c>
      <c r="BC13" s="141">
        <v>0</v>
      </c>
      <c r="BD13" s="141">
        <v>0</v>
      </c>
      <c r="BE13" s="141">
        <v>0</v>
      </c>
      <c r="BF13" s="141">
        <f t="shared" si="25"/>
        <v>2153397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54997</v>
      </c>
      <c r="BP13" s="141">
        <f t="shared" si="29"/>
        <v>8573</v>
      </c>
      <c r="BQ13" s="141">
        <v>8573</v>
      </c>
      <c r="BR13" s="141">
        <v>0</v>
      </c>
      <c r="BS13" s="141">
        <v>0</v>
      </c>
      <c r="BT13" s="141">
        <v>0</v>
      </c>
      <c r="BU13" s="141">
        <f t="shared" si="30"/>
        <v>2514</v>
      </c>
      <c r="BV13" s="141">
        <v>2514</v>
      </c>
      <c r="BW13" s="141">
        <v>0</v>
      </c>
      <c r="BX13" s="141">
        <v>0</v>
      </c>
      <c r="BY13" s="141">
        <v>0</v>
      </c>
      <c r="BZ13" s="141">
        <f t="shared" si="31"/>
        <v>43910</v>
      </c>
      <c r="CA13" s="141">
        <v>43910</v>
      </c>
      <c r="CB13" s="141">
        <v>0</v>
      </c>
      <c r="CC13" s="141">
        <v>0</v>
      </c>
      <c r="CD13" s="141">
        <v>0</v>
      </c>
      <c r="CE13" s="141">
        <v>158625</v>
      </c>
      <c r="CF13" s="141">
        <v>0</v>
      </c>
      <c r="CG13" s="141">
        <v>0</v>
      </c>
      <c r="CH13" s="141">
        <f t="shared" si="32"/>
        <v>54997</v>
      </c>
      <c r="CI13" s="141">
        <f t="shared" si="33"/>
        <v>958751</v>
      </c>
      <c r="CJ13" s="141">
        <f t="shared" si="34"/>
        <v>958751</v>
      </c>
      <c r="CK13" s="141">
        <f t="shared" si="35"/>
        <v>0</v>
      </c>
      <c r="CL13" s="141">
        <f t="shared" si="36"/>
        <v>125482</v>
      </c>
      <c r="CM13" s="141">
        <f t="shared" si="37"/>
        <v>831347</v>
      </c>
      <c r="CN13" s="141">
        <f t="shared" si="38"/>
        <v>1922</v>
      </c>
      <c r="CO13" s="141">
        <f t="shared" si="39"/>
        <v>0</v>
      </c>
      <c r="CP13" s="141">
        <f t="shared" si="40"/>
        <v>0</v>
      </c>
      <c r="CQ13" s="141">
        <f t="shared" si="41"/>
        <v>1249643</v>
      </c>
      <c r="CR13" s="141">
        <f t="shared" si="42"/>
        <v>250459</v>
      </c>
      <c r="CS13" s="141">
        <f t="shared" si="43"/>
        <v>250459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304551</v>
      </c>
      <c r="CX13" s="141">
        <f t="shared" si="48"/>
        <v>15742</v>
      </c>
      <c r="CY13" s="141">
        <f t="shared" si="49"/>
        <v>128929</v>
      </c>
      <c r="CZ13" s="141">
        <f t="shared" si="50"/>
        <v>159880</v>
      </c>
      <c r="DA13" s="141">
        <f t="shared" si="51"/>
        <v>13661</v>
      </c>
      <c r="DB13" s="141">
        <f t="shared" si="52"/>
        <v>680972</v>
      </c>
      <c r="DC13" s="141">
        <f t="shared" si="53"/>
        <v>263071</v>
      </c>
      <c r="DD13" s="141">
        <f t="shared" si="54"/>
        <v>58036</v>
      </c>
      <c r="DE13" s="141">
        <f t="shared" si="55"/>
        <v>358566</v>
      </c>
      <c r="DF13" s="141">
        <f t="shared" si="56"/>
        <v>1299</v>
      </c>
      <c r="DG13" s="141">
        <f t="shared" si="57"/>
        <v>158625</v>
      </c>
      <c r="DH13" s="141">
        <f t="shared" si="58"/>
        <v>0</v>
      </c>
      <c r="DI13" s="141">
        <f t="shared" si="59"/>
        <v>0</v>
      </c>
      <c r="DJ13" s="141">
        <f t="shared" si="60"/>
        <v>2208394</v>
      </c>
    </row>
    <row r="14" spans="1:114" ht="12" customHeight="1">
      <c r="A14" s="142" t="s">
        <v>101</v>
      </c>
      <c r="B14" s="140" t="s">
        <v>332</v>
      </c>
      <c r="C14" s="142" t="s">
        <v>393</v>
      </c>
      <c r="D14" s="141">
        <f t="shared" si="6"/>
        <v>4781369</v>
      </c>
      <c r="E14" s="141">
        <f t="shared" si="7"/>
        <v>881557</v>
      </c>
      <c r="F14" s="141">
        <v>61795</v>
      </c>
      <c r="G14" s="141">
        <v>0</v>
      </c>
      <c r="H14" s="141">
        <v>250000</v>
      </c>
      <c r="I14" s="141">
        <v>284358</v>
      </c>
      <c r="J14" s="141"/>
      <c r="K14" s="141">
        <v>285404</v>
      </c>
      <c r="L14" s="141">
        <v>3899812</v>
      </c>
      <c r="M14" s="141">
        <f t="shared" si="8"/>
        <v>628837</v>
      </c>
      <c r="N14" s="141">
        <f t="shared" si="9"/>
        <v>160517</v>
      </c>
      <c r="O14" s="141">
        <v>0</v>
      </c>
      <c r="P14" s="141">
        <v>0</v>
      </c>
      <c r="Q14" s="141">
        <v>156200</v>
      </c>
      <c r="R14" s="141">
        <v>4317</v>
      </c>
      <c r="S14" s="141"/>
      <c r="T14" s="141">
        <v>0</v>
      </c>
      <c r="U14" s="141">
        <v>468320</v>
      </c>
      <c r="V14" s="141">
        <f t="shared" si="10"/>
        <v>5410206</v>
      </c>
      <c r="W14" s="141">
        <f t="shared" si="11"/>
        <v>1042074</v>
      </c>
      <c r="X14" s="141">
        <f t="shared" si="12"/>
        <v>61795</v>
      </c>
      <c r="Y14" s="141">
        <f t="shared" si="13"/>
        <v>0</v>
      </c>
      <c r="Z14" s="141">
        <f t="shared" si="14"/>
        <v>406200</v>
      </c>
      <c r="AA14" s="141">
        <f t="shared" si="15"/>
        <v>288675</v>
      </c>
      <c r="AB14" s="141">
        <f t="shared" si="16"/>
        <v>0</v>
      </c>
      <c r="AC14" s="141">
        <f t="shared" si="17"/>
        <v>285404</v>
      </c>
      <c r="AD14" s="141">
        <f t="shared" si="18"/>
        <v>4368132</v>
      </c>
      <c r="AE14" s="141">
        <f t="shared" si="19"/>
        <v>311061</v>
      </c>
      <c r="AF14" s="141">
        <f t="shared" si="20"/>
        <v>311061</v>
      </c>
      <c r="AG14" s="141">
        <v>0</v>
      </c>
      <c r="AH14" s="141">
        <v>219133</v>
      </c>
      <c r="AI14" s="141">
        <v>91928</v>
      </c>
      <c r="AJ14" s="141">
        <v>0</v>
      </c>
      <c r="AK14" s="141">
        <v>0</v>
      </c>
      <c r="AL14" s="141">
        <v>0</v>
      </c>
      <c r="AM14" s="141">
        <f t="shared" si="21"/>
        <v>4402540</v>
      </c>
      <c r="AN14" s="141">
        <f t="shared" si="22"/>
        <v>1462961</v>
      </c>
      <c r="AO14" s="141">
        <v>420757</v>
      </c>
      <c r="AP14" s="141">
        <v>843597</v>
      </c>
      <c r="AQ14" s="141">
        <v>171001</v>
      </c>
      <c r="AR14" s="141">
        <v>27606</v>
      </c>
      <c r="AS14" s="141">
        <f t="shared" si="23"/>
        <v>1113888</v>
      </c>
      <c r="AT14" s="141">
        <v>43993</v>
      </c>
      <c r="AU14" s="141">
        <v>1026947</v>
      </c>
      <c r="AV14" s="141">
        <v>42948</v>
      </c>
      <c r="AW14" s="141">
        <v>48382</v>
      </c>
      <c r="AX14" s="141">
        <f t="shared" si="24"/>
        <v>1777309</v>
      </c>
      <c r="AY14" s="141">
        <v>417020</v>
      </c>
      <c r="AZ14" s="141">
        <v>1347166</v>
      </c>
      <c r="BA14" s="141">
        <v>6731</v>
      </c>
      <c r="BB14" s="141">
        <v>6392</v>
      </c>
      <c r="BC14" s="141">
        <v>0</v>
      </c>
      <c r="BD14" s="141">
        <v>0</v>
      </c>
      <c r="BE14" s="141">
        <v>67768</v>
      </c>
      <c r="BF14" s="141">
        <f t="shared" si="25"/>
        <v>4781369</v>
      </c>
      <c r="BG14" s="141">
        <f t="shared" si="26"/>
        <v>131000</v>
      </c>
      <c r="BH14" s="141">
        <f t="shared" si="27"/>
        <v>131000</v>
      </c>
      <c r="BI14" s="141">
        <v>0</v>
      </c>
      <c r="BJ14" s="141">
        <v>131000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493785</v>
      </c>
      <c r="BP14" s="141">
        <f t="shared" si="29"/>
        <v>88005</v>
      </c>
      <c r="BQ14" s="141">
        <v>60346</v>
      </c>
      <c r="BR14" s="141">
        <v>27659</v>
      </c>
      <c r="BS14" s="141">
        <v>0</v>
      </c>
      <c r="BT14" s="141">
        <v>0</v>
      </c>
      <c r="BU14" s="141">
        <f t="shared" si="30"/>
        <v>183985</v>
      </c>
      <c r="BV14" s="141">
        <v>1302</v>
      </c>
      <c r="BW14" s="141">
        <v>182683</v>
      </c>
      <c r="BX14" s="141">
        <v>0</v>
      </c>
      <c r="BY14" s="141">
        <v>0</v>
      </c>
      <c r="BZ14" s="141">
        <f t="shared" si="31"/>
        <v>221795</v>
      </c>
      <c r="CA14" s="141">
        <v>155395</v>
      </c>
      <c r="CB14" s="141">
        <v>66400</v>
      </c>
      <c r="CC14" s="141">
        <v>0</v>
      </c>
      <c r="CD14" s="141">
        <v>0</v>
      </c>
      <c r="CE14" s="141">
        <v>0</v>
      </c>
      <c r="CF14" s="141">
        <v>0</v>
      </c>
      <c r="CG14" s="141">
        <v>4052</v>
      </c>
      <c r="CH14" s="141">
        <f t="shared" si="32"/>
        <v>628837</v>
      </c>
      <c r="CI14" s="141">
        <f t="shared" si="33"/>
        <v>442061</v>
      </c>
      <c r="CJ14" s="141">
        <f t="shared" si="34"/>
        <v>442061</v>
      </c>
      <c r="CK14" s="141">
        <f t="shared" si="35"/>
        <v>0</v>
      </c>
      <c r="CL14" s="141">
        <f t="shared" si="36"/>
        <v>350133</v>
      </c>
      <c r="CM14" s="141">
        <f t="shared" si="37"/>
        <v>91928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4896325</v>
      </c>
      <c r="CR14" s="141">
        <f t="shared" si="42"/>
        <v>1550966</v>
      </c>
      <c r="CS14" s="141">
        <f t="shared" si="43"/>
        <v>481103</v>
      </c>
      <c r="CT14" s="141">
        <f t="shared" si="44"/>
        <v>871256</v>
      </c>
      <c r="CU14" s="141">
        <f t="shared" si="45"/>
        <v>171001</v>
      </c>
      <c r="CV14" s="141">
        <f t="shared" si="46"/>
        <v>27606</v>
      </c>
      <c r="CW14" s="141">
        <f t="shared" si="47"/>
        <v>1297873</v>
      </c>
      <c r="CX14" s="141">
        <f t="shared" si="48"/>
        <v>45295</v>
      </c>
      <c r="CY14" s="141">
        <f t="shared" si="49"/>
        <v>1209630</v>
      </c>
      <c r="CZ14" s="141">
        <f t="shared" si="50"/>
        <v>42948</v>
      </c>
      <c r="DA14" s="141">
        <f t="shared" si="51"/>
        <v>48382</v>
      </c>
      <c r="DB14" s="141">
        <f t="shared" si="52"/>
        <v>1999104</v>
      </c>
      <c r="DC14" s="141">
        <f t="shared" si="53"/>
        <v>572415</v>
      </c>
      <c r="DD14" s="141">
        <f t="shared" si="54"/>
        <v>1413566</v>
      </c>
      <c r="DE14" s="141">
        <f t="shared" si="55"/>
        <v>6731</v>
      </c>
      <c r="DF14" s="141">
        <f t="shared" si="56"/>
        <v>6392</v>
      </c>
      <c r="DG14" s="141">
        <f t="shared" si="57"/>
        <v>0</v>
      </c>
      <c r="DH14" s="141">
        <f t="shared" si="58"/>
        <v>0</v>
      </c>
      <c r="DI14" s="141">
        <f t="shared" si="59"/>
        <v>71820</v>
      </c>
      <c r="DJ14" s="141">
        <f t="shared" si="60"/>
        <v>5410206</v>
      </c>
    </row>
    <row r="15" spans="1:114" ht="12" customHeight="1">
      <c r="A15" s="142" t="s">
        <v>101</v>
      </c>
      <c r="B15" s="140" t="s">
        <v>333</v>
      </c>
      <c r="C15" s="142" t="s">
        <v>394</v>
      </c>
      <c r="D15" s="141">
        <f t="shared" si="6"/>
        <v>2061552</v>
      </c>
      <c r="E15" s="141">
        <f t="shared" si="7"/>
        <v>46415</v>
      </c>
      <c r="F15" s="141">
        <v>0</v>
      </c>
      <c r="G15" s="141">
        <v>0</v>
      </c>
      <c r="H15" s="141">
        <v>0</v>
      </c>
      <c r="I15" s="141">
        <v>51</v>
      </c>
      <c r="J15" s="141"/>
      <c r="K15" s="141">
        <v>46364</v>
      </c>
      <c r="L15" s="141">
        <v>2015137</v>
      </c>
      <c r="M15" s="141">
        <f t="shared" si="8"/>
        <v>169878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169878</v>
      </c>
      <c r="V15" s="141">
        <f t="shared" si="10"/>
        <v>2231430</v>
      </c>
      <c r="W15" s="141">
        <f t="shared" si="11"/>
        <v>46415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51</v>
      </c>
      <c r="AB15" s="141">
        <f t="shared" si="16"/>
        <v>0</v>
      </c>
      <c r="AC15" s="141">
        <f t="shared" si="17"/>
        <v>46364</v>
      </c>
      <c r="AD15" s="141">
        <f t="shared" si="18"/>
        <v>2185015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367012</v>
      </c>
      <c r="AM15" s="141">
        <f t="shared" si="21"/>
        <v>454109</v>
      </c>
      <c r="AN15" s="141">
        <f t="shared" si="22"/>
        <v>102764</v>
      </c>
      <c r="AO15" s="141">
        <v>79485</v>
      </c>
      <c r="AP15" s="141">
        <v>8346</v>
      </c>
      <c r="AQ15" s="141">
        <v>0</v>
      </c>
      <c r="AR15" s="141">
        <v>14933</v>
      </c>
      <c r="AS15" s="141">
        <f t="shared" si="23"/>
        <v>34983</v>
      </c>
      <c r="AT15" s="141">
        <v>3273</v>
      </c>
      <c r="AU15" s="141">
        <v>3529</v>
      </c>
      <c r="AV15" s="141">
        <v>28181</v>
      </c>
      <c r="AW15" s="141">
        <v>0</v>
      </c>
      <c r="AX15" s="141">
        <f t="shared" si="24"/>
        <v>315354</v>
      </c>
      <c r="AY15" s="141">
        <v>187950</v>
      </c>
      <c r="AZ15" s="141">
        <v>105788</v>
      </c>
      <c r="BA15" s="141">
        <v>273</v>
      </c>
      <c r="BB15" s="141">
        <v>21343</v>
      </c>
      <c r="BC15" s="141">
        <v>1226246</v>
      </c>
      <c r="BD15" s="141">
        <v>1008</v>
      </c>
      <c r="BE15" s="141">
        <v>14185</v>
      </c>
      <c r="BF15" s="141">
        <f t="shared" si="25"/>
        <v>468294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169878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367012</v>
      </c>
      <c r="CQ15" s="141">
        <f t="shared" si="41"/>
        <v>454109</v>
      </c>
      <c r="CR15" s="141">
        <f t="shared" si="42"/>
        <v>102764</v>
      </c>
      <c r="CS15" s="141">
        <f t="shared" si="43"/>
        <v>79485</v>
      </c>
      <c r="CT15" s="141">
        <f t="shared" si="44"/>
        <v>8346</v>
      </c>
      <c r="CU15" s="141">
        <f t="shared" si="45"/>
        <v>0</v>
      </c>
      <c r="CV15" s="141">
        <f t="shared" si="46"/>
        <v>14933</v>
      </c>
      <c r="CW15" s="141">
        <f t="shared" si="47"/>
        <v>34983</v>
      </c>
      <c r="CX15" s="141">
        <f t="shared" si="48"/>
        <v>3273</v>
      </c>
      <c r="CY15" s="141">
        <f t="shared" si="49"/>
        <v>3529</v>
      </c>
      <c r="CZ15" s="141">
        <f t="shared" si="50"/>
        <v>28181</v>
      </c>
      <c r="DA15" s="141">
        <f t="shared" si="51"/>
        <v>0</v>
      </c>
      <c r="DB15" s="141">
        <f t="shared" si="52"/>
        <v>315354</v>
      </c>
      <c r="DC15" s="141">
        <f t="shared" si="53"/>
        <v>187950</v>
      </c>
      <c r="DD15" s="141">
        <f t="shared" si="54"/>
        <v>105788</v>
      </c>
      <c r="DE15" s="141">
        <f t="shared" si="55"/>
        <v>273</v>
      </c>
      <c r="DF15" s="141">
        <f t="shared" si="56"/>
        <v>21343</v>
      </c>
      <c r="DG15" s="141">
        <f t="shared" si="57"/>
        <v>1396124</v>
      </c>
      <c r="DH15" s="141">
        <f t="shared" si="58"/>
        <v>1008</v>
      </c>
      <c r="DI15" s="141">
        <f t="shared" si="59"/>
        <v>14185</v>
      </c>
      <c r="DJ15" s="141">
        <f t="shared" si="60"/>
        <v>468294</v>
      </c>
    </row>
    <row r="16" spans="1:114" ht="12" customHeight="1">
      <c r="A16" s="142" t="s">
        <v>101</v>
      </c>
      <c r="B16" s="140" t="s">
        <v>334</v>
      </c>
      <c r="C16" s="142" t="s">
        <v>395</v>
      </c>
      <c r="D16" s="141">
        <f t="shared" si="6"/>
        <v>1058228</v>
      </c>
      <c r="E16" s="141">
        <f t="shared" si="7"/>
        <v>78410</v>
      </c>
      <c r="F16" s="141">
        <v>0</v>
      </c>
      <c r="G16" s="141">
        <v>0</v>
      </c>
      <c r="H16" s="141">
        <v>0</v>
      </c>
      <c r="I16" s="141">
        <v>6714</v>
      </c>
      <c r="J16" s="141"/>
      <c r="K16" s="141">
        <v>71696</v>
      </c>
      <c r="L16" s="141">
        <v>979818</v>
      </c>
      <c r="M16" s="141">
        <f t="shared" si="8"/>
        <v>200921</v>
      </c>
      <c r="N16" s="141">
        <f t="shared" si="9"/>
        <v>8314</v>
      </c>
      <c r="O16" s="141">
        <v>5193</v>
      </c>
      <c r="P16" s="141">
        <v>3096</v>
      </c>
      <c r="Q16" s="141">
        <v>0</v>
      </c>
      <c r="R16" s="141">
        <v>25</v>
      </c>
      <c r="S16" s="141"/>
      <c r="T16" s="141">
        <v>0</v>
      </c>
      <c r="U16" s="141">
        <v>192607</v>
      </c>
      <c r="V16" s="141">
        <f t="shared" si="10"/>
        <v>1259149</v>
      </c>
      <c r="W16" s="141">
        <f t="shared" si="11"/>
        <v>86724</v>
      </c>
      <c r="X16" s="141">
        <f t="shared" si="12"/>
        <v>5193</v>
      </c>
      <c r="Y16" s="141">
        <f t="shared" si="13"/>
        <v>3096</v>
      </c>
      <c r="Z16" s="141">
        <f t="shared" si="14"/>
        <v>0</v>
      </c>
      <c r="AA16" s="141">
        <f t="shared" si="15"/>
        <v>6739</v>
      </c>
      <c r="AB16" s="141">
        <f t="shared" si="16"/>
        <v>0</v>
      </c>
      <c r="AC16" s="141">
        <f t="shared" si="17"/>
        <v>71696</v>
      </c>
      <c r="AD16" s="141">
        <f t="shared" si="18"/>
        <v>1172425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370620</v>
      </c>
      <c r="AN16" s="141">
        <f t="shared" si="22"/>
        <v>139223</v>
      </c>
      <c r="AO16" s="141">
        <v>49722</v>
      </c>
      <c r="AP16" s="141">
        <v>79557</v>
      </c>
      <c r="AQ16" s="141">
        <v>9944</v>
      </c>
      <c r="AR16" s="141">
        <v>0</v>
      </c>
      <c r="AS16" s="141">
        <f t="shared" si="23"/>
        <v>35532</v>
      </c>
      <c r="AT16" s="141">
        <v>4456</v>
      </c>
      <c r="AU16" s="141">
        <v>720</v>
      </c>
      <c r="AV16" s="141">
        <v>30356</v>
      </c>
      <c r="AW16" s="141">
        <v>0</v>
      </c>
      <c r="AX16" s="141">
        <f t="shared" si="24"/>
        <v>195865</v>
      </c>
      <c r="AY16" s="141">
        <v>149902</v>
      </c>
      <c r="AZ16" s="141">
        <v>23950</v>
      </c>
      <c r="BA16" s="141">
        <v>22013</v>
      </c>
      <c r="BB16" s="141">
        <v>0</v>
      </c>
      <c r="BC16" s="141">
        <v>351623</v>
      </c>
      <c r="BD16" s="141">
        <v>0</v>
      </c>
      <c r="BE16" s="141">
        <v>335985</v>
      </c>
      <c r="BF16" s="141">
        <f t="shared" si="25"/>
        <v>706605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99261</v>
      </c>
      <c r="CF16" s="141">
        <v>0</v>
      </c>
      <c r="CG16" s="141">
        <v>101660</v>
      </c>
      <c r="CH16" s="141">
        <f t="shared" si="32"/>
        <v>101660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370620</v>
      </c>
      <c r="CR16" s="141">
        <f t="shared" si="42"/>
        <v>139223</v>
      </c>
      <c r="CS16" s="141">
        <f t="shared" si="43"/>
        <v>49722</v>
      </c>
      <c r="CT16" s="141">
        <f t="shared" si="44"/>
        <v>79557</v>
      </c>
      <c r="CU16" s="141">
        <f t="shared" si="45"/>
        <v>9944</v>
      </c>
      <c r="CV16" s="141">
        <f t="shared" si="46"/>
        <v>0</v>
      </c>
      <c r="CW16" s="141">
        <f t="shared" si="47"/>
        <v>35532</v>
      </c>
      <c r="CX16" s="141">
        <f t="shared" si="48"/>
        <v>4456</v>
      </c>
      <c r="CY16" s="141">
        <f t="shared" si="49"/>
        <v>720</v>
      </c>
      <c r="CZ16" s="141">
        <f t="shared" si="50"/>
        <v>30356</v>
      </c>
      <c r="DA16" s="141">
        <f t="shared" si="51"/>
        <v>0</v>
      </c>
      <c r="DB16" s="141">
        <f t="shared" si="52"/>
        <v>195865</v>
      </c>
      <c r="DC16" s="141">
        <f t="shared" si="53"/>
        <v>149902</v>
      </c>
      <c r="DD16" s="141">
        <f t="shared" si="54"/>
        <v>23950</v>
      </c>
      <c r="DE16" s="141">
        <f t="shared" si="55"/>
        <v>22013</v>
      </c>
      <c r="DF16" s="141">
        <f t="shared" si="56"/>
        <v>0</v>
      </c>
      <c r="DG16" s="141">
        <f t="shared" si="57"/>
        <v>450884</v>
      </c>
      <c r="DH16" s="141">
        <f t="shared" si="58"/>
        <v>0</v>
      </c>
      <c r="DI16" s="141">
        <f t="shared" si="59"/>
        <v>437645</v>
      </c>
      <c r="DJ16" s="141">
        <f t="shared" si="60"/>
        <v>808265</v>
      </c>
    </row>
    <row r="17" spans="1:114" ht="12" customHeight="1">
      <c r="A17" s="142" t="s">
        <v>101</v>
      </c>
      <c r="B17" s="140" t="s">
        <v>335</v>
      </c>
      <c r="C17" s="142" t="s">
        <v>396</v>
      </c>
      <c r="D17" s="141">
        <f t="shared" si="6"/>
        <v>1051003</v>
      </c>
      <c r="E17" s="141">
        <f t="shared" si="7"/>
        <v>30078</v>
      </c>
      <c r="F17" s="141">
        <v>0</v>
      </c>
      <c r="G17" s="141">
        <v>0</v>
      </c>
      <c r="H17" s="141">
        <v>0</v>
      </c>
      <c r="I17" s="141">
        <v>427</v>
      </c>
      <c r="J17" s="141"/>
      <c r="K17" s="141">
        <v>29651</v>
      </c>
      <c r="L17" s="141">
        <v>1020925</v>
      </c>
      <c r="M17" s="141">
        <f t="shared" si="8"/>
        <v>161765</v>
      </c>
      <c r="N17" s="141">
        <f t="shared" si="9"/>
        <v>3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3</v>
      </c>
      <c r="U17" s="141">
        <v>161762</v>
      </c>
      <c r="V17" s="141">
        <f t="shared" si="10"/>
        <v>1212768</v>
      </c>
      <c r="W17" s="141">
        <f t="shared" si="11"/>
        <v>30081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427</v>
      </c>
      <c r="AB17" s="141">
        <f t="shared" si="16"/>
        <v>0</v>
      </c>
      <c r="AC17" s="141">
        <f t="shared" si="17"/>
        <v>29654</v>
      </c>
      <c r="AD17" s="141">
        <f t="shared" si="18"/>
        <v>1182687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388210</v>
      </c>
      <c r="AN17" s="141">
        <f t="shared" si="22"/>
        <v>45797</v>
      </c>
      <c r="AO17" s="141">
        <v>45797</v>
      </c>
      <c r="AP17" s="141">
        <v>0</v>
      </c>
      <c r="AQ17" s="141">
        <v>0</v>
      </c>
      <c r="AR17" s="141">
        <v>0</v>
      </c>
      <c r="AS17" s="141">
        <f t="shared" si="23"/>
        <v>51917</v>
      </c>
      <c r="AT17" s="141">
        <v>45694</v>
      </c>
      <c r="AU17" s="141">
        <v>0</v>
      </c>
      <c r="AV17" s="141">
        <v>6223</v>
      </c>
      <c r="AW17" s="141">
        <v>0</v>
      </c>
      <c r="AX17" s="141">
        <f t="shared" si="24"/>
        <v>287432</v>
      </c>
      <c r="AY17" s="141">
        <v>219260</v>
      </c>
      <c r="AZ17" s="141">
        <v>61240</v>
      </c>
      <c r="BA17" s="141">
        <v>6932</v>
      </c>
      <c r="BB17" s="141">
        <v>0</v>
      </c>
      <c r="BC17" s="141">
        <v>662793</v>
      </c>
      <c r="BD17" s="141">
        <v>3064</v>
      </c>
      <c r="BE17" s="141">
        <v>0</v>
      </c>
      <c r="BF17" s="141">
        <f t="shared" si="25"/>
        <v>388210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7050</v>
      </c>
      <c r="BP17" s="141">
        <f t="shared" si="29"/>
        <v>7050</v>
      </c>
      <c r="BQ17" s="141">
        <v>7050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154715</v>
      </c>
      <c r="CF17" s="141">
        <v>0</v>
      </c>
      <c r="CG17" s="141">
        <v>0</v>
      </c>
      <c r="CH17" s="141">
        <f t="shared" si="32"/>
        <v>7050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395260</v>
      </c>
      <c r="CR17" s="141">
        <f t="shared" si="42"/>
        <v>52847</v>
      </c>
      <c r="CS17" s="141">
        <f t="shared" si="43"/>
        <v>52847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51917</v>
      </c>
      <c r="CX17" s="141">
        <f t="shared" si="48"/>
        <v>45694</v>
      </c>
      <c r="CY17" s="141">
        <f t="shared" si="49"/>
        <v>0</v>
      </c>
      <c r="CZ17" s="141">
        <f t="shared" si="50"/>
        <v>6223</v>
      </c>
      <c r="DA17" s="141">
        <f t="shared" si="51"/>
        <v>0</v>
      </c>
      <c r="DB17" s="141">
        <f t="shared" si="52"/>
        <v>287432</v>
      </c>
      <c r="DC17" s="141">
        <f t="shared" si="53"/>
        <v>219260</v>
      </c>
      <c r="DD17" s="141">
        <f t="shared" si="54"/>
        <v>61240</v>
      </c>
      <c r="DE17" s="141">
        <f t="shared" si="55"/>
        <v>6932</v>
      </c>
      <c r="DF17" s="141">
        <f t="shared" si="56"/>
        <v>0</v>
      </c>
      <c r="DG17" s="141">
        <f t="shared" si="57"/>
        <v>817508</v>
      </c>
      <c r="DH17" s="141">
        <f t="shared" si="58"/>
        <v>3064</v>
      </c>
      <c r="DI17" s="141">
        <f t="shared" si="59"/>
        <v>0</v>
      </c>
      <c r="DJ17" s="141">
        <f t="shared" si="60"/>
        <v>395260</v>
      </c>
    </row>
    <row r="18" spans="1:114" ht="12" customHeight="1">
      <c r="A18" s="142" t="s">
        <v>101</v>
      </c>
      <c r="B18" s="140" t="s">
        <v>336</v>
      </c>
      <c r="C18" s="142" t="s">
        <v>397</v>
      </c>
      <c r="D18" s="141">
        <f t="shared" si="6"/>
        <v>1666772</v>
      </c>
      <c r="E18" s="141">
        <f t="shared" si="7"/>
        <v>121181</v>
      </c>
      <c r="F18" s="141">
        <v>0</v>
      </c>
      <c r="G18" s="141">
        <v>0</v>
      </c>
      <c r="H18" s="141">
        <v>0</v>
      </c>
      <c r="I18" s="141">
        <v>8923</v>
      </c>
      <c r="J18" s="141"/>
      <c r="K18" s="141">
        <v>112258</v>
      </c>
      <c r="L18" s="141">
        <v>1545591</v>
      </c>
      <c r="M18" s="141">
        <f t="shared" si="8"/>
        <v>269748</v>
      </c>
      <c r="N18" s="141">
        <f t="shared" si="9"/>
        <v>20438</v>
      </c>
      <c r="O18" s="141">
        <v>0</v>
      </c>
      <c r="P18" s="141">
        <v>0</v>
      </c>
      <c r="Q18" s="141">
        <v>0</v>
      </c>
      <c r="R18" s="141">
        <v>20438</v>
      </c>
      <c r="S18" s="141"/>
      <c r="T18" s="141">
        <v>0</v>
      </c>
      <c r="U18" s="141">
        <v>249310</v>
      </c>
      <c r="V18" s="141">
        <f t="shared" si="10"/>
        <v>1936520</v>
      </c>
      <c r="W18" s="141">
        <f t="shared" si="11"/>
        <v>141619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29361</v>
      </c>
      <c r="AB18" s="141">
        <f t="shared" si="16"/>
        <v>0</v>
      </c>
      <c r="AC18" s="141">
        <f t="shared" si="17"/>
        <v>112258</v>
      </c>
      <c r="AD18" s="141">
        <f t="shared" si="18"/>
        <v>1794901</v>
      </c>
      <c r="AE18" s="141">
        <f t="shared" si="19"/>
        <v>6026</v>
      </c>
      <c r="AF18" s="141">
        <f t="shared" si="20"/>
        <v>6026</v>
      </c>
      <c r="AG18" s="141">
        <v>0</v>
      </c>
      <c r="AH18" s="141">
        <v>0</v>
      </c>
      <c r="AI18" s="141">
        <v>0</v>
      </c>
      <c r="AJ18" s="141">
        <v>6026</v>
      </c>
      <c r="AK18" s="141">
        <v>0</v>
      </c>
      <c r="AL18" s="141">
        <v>525511</v>
      </c>
      <c r="AM18" s="141">
        <f t="shared" si="21"/>
        <v>638270</v>
      </c>
      <c r="AN18" s="141">
        <f t="shared" si="22"/>
        <v>100498</v>
      </c>
      <c r="AO18" s="141">
        <v>27306</v>
      </c>
      <c r="AP18" s="141">
        <v>65621</v>
      </c>
      <c r="AQ18" s="141">
        <v>0</v>
      </c>
      <c r="AR18" s="141">
        <v>7571</v>
      </c>
      <c r="AS18" s="141">
        <f t="shared" si="23"/>
        <v>48165</v>
      </c>
      <c r="AT18" s="141">
        <v>21534</v>
      </c>
      <c r="AU18" s="141">
        <v>0</v>
      </c>
      <c r="AV18" s="141">
        <v>26631</v>
      </c>
      <c r="AW18" s="141">
        <v>0</v>
      </c>
      <c r="AX18" s="141">
        <f t="shared" si="24"/>
        <v>487612</v>
      </c>
      <c r="AY18" s="141">
        <v>384654</v>
      </c>
      <c r="AZ18" s="141">
        <v>77145</v>
      </c>
      <c r="BA18" s="141">
        <v>14431</v>
      </c>
      <c r="BB18" s="141">
        <v>11382</v>
      </c>
      <c r="BC18" s="141">
        <v>362415</v>
      </c>
      <c r="BD18" s="141">
        <v>1995</v>
      </c>
      <c r="BE18" s="141">
        <v>134550</v>
      </c>
      <c r="BF18" s="141">
        <f t="shared" si="25"/>
        <v>778846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269748</v>
      </c>
      <c r="BP18" s="141">
        <f t="shared" si="29"/>
        <v>31842</v>
      </c>
      <c r="BQ18" s="141">
        <v>31842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237906</v>
      </c>
      <c r="CA18" s="141">
        <v>43475</v>
      </c>
      <c r="CB18" s="141">
        <v>186354</v>
      </c>
      <c r="CC18" s="141">
        <v>6305</v>
      </c>
      <c r="CD18" s="141">
        <v>1772</v>
      </c>
      <c r="CE18" s="141">
        <v>0</v>
      </c>
      <c r="CF18" s="141">
        <v>0</v>
      </c>
      <c r="CG18" s="141">
        <v>0</v>
      </c>
      <c r="CH18" s="141">
        <f t="shared" si="32"/>
        <v>269748</v>
      </c>
      <c r="CI18" s="141">
        <f t="shared" si="33"/>
        <v>6026</v>
      </c>
      <c r="CJ18" s="141">
        <f t="shared" si="34"/>
        <v>6026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6026</v>
      </c>
      <c r="CO18" s="141">
        <f t="shared" si="39"/>
        <v>0</v>
      </c>
      <c r="CP18" s="141">
        <f t="shared" si="40"/>
        <v>525511</v>
      </c>
      <c r="CQ18" s="141">
        <f t="shared" si="41"/>
        <v>908018</v>
      </c>
      <c r="CR18" s="141">
        <f t="shared" si="42"/>
        <v>132340</v>
      </c>
      <c r="CS18" s="141">
        <f t="shared" si="43"/>
        <v>59148</v>
      </c>
      <c r="CT18" s="141">
        <f t="shared" si="44"/>
        <v>65621</v>
      </c>
      <c r="CU18" s="141">
        <f t="shared" si="45"/>
        <v>0</v>
      </c>
      <c r="CV18" s="141">
        <f t="shared" si="46"/>
        <v>7571</v>
      </c>
      <c r="CW18" s="141">
        <f t="shared" si="47"/>
        <v>48165</v>
      </c>
      <c r="CX18" s="141">
        <f t="shared" si="48"/>
        <v>21534</v>
      </c>
      <c r="CY18" s="141">
        <f t="shared" si="49"/>
        <v>0</v>
      </c>
      <c r="CZ18" s="141">
        <f t="shared" si="50"/>
        <v>26631</v>
      </c>
      <c r="DA18" s="141">
        <f t="shared" si="51"/>
        <v>0</v>
      </c>
      <c r="DB18" s="141">
        <f t="shared" si="52"/>
        <v>725518</v>
      </c>
      <c r="DC18" s="141">
        <f t="shared" si="53"/>
        <v>428129</v>
      </c>
      <c r="DD18" s="141">
        <f t="shared" si="54"/>
        <v>263499</v>
      </c>
      <c r="DE18" s="141">
        <f t="shared" si="55"/>
        <v>20736</v>
      </c>
      <c r="DF18" s="141">
        <f t="shared" si="56"/>
        <v>13154</v>
      </c>
      <c r="DG18" s="141">
        <f t="shared" si="57"/>
        <v>362415</v>
      </c>
      <c r="DH18" s="141">
        <f t="shared" si="58"/>
        <v>1995</v>
      </c>
      <c r="DI18" s="141">
        <f t="shared" si="59"/>
        <v>134550</v>
      </c>
      <c r="DJ18" s="141">
        <f t="shared" si="60"/>
        <v>1048594</v>
      </c>
    </row>
    <row r="19" spans="1:114" ht="12" customHeight="1">
      <c r="A19" s="142" t="s">
        <v>101</v>
      </c>
      <c r="B19" s="140" t="s">
        <v>337</v>
      </c>
      <c r="C19" s="142" t="s">
        <v>398</v>
      </c>
      <c r="D19" s="141">
        <f t="shared" si="6"/>
        <v>3664440</v>
      </c>
      <c r="E19" s="141">
        <f t="shared" si="7"/>
        <v>665682</v>
      </c>
      <c r="F19" s="141">
        <v>4001</v>
      </c>
      <c r="G19" s="141">
        <v>0</v>
      </c>
      <c r="H19" s="141">
        <v>0</v>
      </c>
      <c r="I19" s="141">
        <v>335930</v>
      </c>
      <c r="J19" s="141"/>
      <c r="K19" s="141">
        <v>325751</v>
      </c>
      <c r="L19" s="141">
        <v>2998758</v>
      </c>
      <c r="M19" s="141">
        <f t="shared" si="8"/>
        <v>996984</v>
      </c>
      <c r="N19" s="141">
        <f t="shared" si="9"/>
        <v>68906</v>
      </c>
      <c r="O19" s="141">
        <v>0</v>
      </c>
      <c r="P19" s="141">
        <v>0</v>
      </c>
      <c r="Q19" s="141">
        <v>0</v>
      </c>
      <c r="R19" s="141">
        <v>65730</v>
      </c>
      <c r="S19" s="141"/>
      <c r="T19" s="141">
        <v>3176</v>
      </c>
      <c r="U19" s="141">
        <v>928078</v>
      </c>
      <c r="V19" s="141">
        <f t="shared" si="10"/>
        <v>4661424</v>
      </c>
      <c r="W19" s="141">
        <f t="shared" si="11"/>
        <v>734588</v>
      </c>
      <c r="X19" s="141">
        <f t="shared" si="12"/>
        <v>4001</v>
      </c>
      <c r="Y19" s="141">
        <f t="shared" si="13"/>
        <v>0</v>
      </c>
      <c r="Z19" s="141">
        <f t="shared" si="14"/>
        <v>0</v>
      </c>
      <c r="AA19" s="141">
        <f t="shared" si="15"/>
        <v>401660</v>
      </c>
      <c r="AB19" s="141">
        <f t="shared" si="16"/>
        <v>0</v>
      </c>
      <c r="AC19" s="141">
        <f t="shared" si="17"/>
        <v>328927</v>
      </c>
      <c r="AD19" s="141">
        <f t="shared" si="18"/>
        <v>3926836</v>
      </c>
      <c r="AE19" s="141">
        <f t="shared" si="19"/>
        <v>101438</v>
      </c>
      <c r="AF19" s="141">
        <f t="shared" si="20"/>
        <v>92849</v>
      </c>
      <c r="AG19" s="141">
        <v>508</v>
      </c>
      <c r="AH19" s="141">
        <v>84311</v>
      </c>
      <c r="AI19" s="141">
        <v>2822</v>
      </c>
      <c r="AJ19" s="141">
        <v>5208</v>
      </c>
      <c r="AK19" s="141">
        <v>8589</v>
      </c>
      <c r="AL19" s="141">
        <v>0</v>
      </c>
      <c r="AM19" s="141">
        <f t="shared" si="21"/>
        <v>3534375</v>
      </c>
      <c r="AN19" s="141">
        <f t="shared" si="22"/>
        <v>1434163</v>
      </c>
      <c r="AO19" s="141">
        <v>240755</v>
      </c>
      <c r="AP19" s="141">
        <v>993763</v>
      </c>
      <c r="AQ19" s="141">
        <v>142573</v>
      </c>
      <c r="AR19" s="141">
        <v>57072</v>
      </c>
      <c r="AS19" s="141">
        <f t="shared" si="23"/>
        <v>969689</v>
      </c>
      <c r="AT19" s="141">
        <v>277108</v>
      </c>
      <c r="AU19" s="141">
        <v>586666</v>
      </c>
      <c r="AV19" s="141">
        <v>105915</v>
      </c>
      <c r="AW19" s="141">
        <v>103123</v>
      </c>
      <c r="AX19" s="141">
        <f t="shared" si="24"/>
        <v>1027400</v>
      </c>
      <c r="AY19" s="141">
        <v>119740</v>
      </c>
      <c r="AZ19" s="141">
        <v>214073</v>
      </c>
      <c r="BA19" s="141">
        <v>679327</v>
      </c>
      <c r="BB19" s="141">
        <v>14260</v>
      </c>
      <c r="BC19" s="141">
        <v>0</v>
      </c>
      <c r="BD19" s="141">
        <v>0</v>
      </c>
      <c r="BE19" s="141">
        <v>28627</v>
      </c>
      <c r="BF19" s="141">
        <f t="shared" si="25"/>
        <v>3664440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604523</v>
      </c>
      <c r="BP19" s="141">
        <f t="shared" si="29"/>
        <v>43648</v>
      </c>
      <c r="BQ19" s="141">
        <v>32109</v>
      </c>
      <c r="BR19" s="141">
        <v>11539</v>
      </c>
      <c r="BS19" s="141">
        <v>0</v>
      </c>
      <c r="BT19" s="141">
        <v>0</v>
      </c>
      <c r="BU19" s="141">
        <f t="shared" si="30"/>
        <v>29766</v>
      </c>
      <c r="BV19" s="141">
        <v>6330</v>
      </c>
      <c r="BW19" s="141">
        <v>23436</v>
      </c>
      <c r="BX19" s="141">
        <v>0</v>
      </c>
      <c r="BY19" s="141">
        <v>1343</v>
      </c>
      <c r="BZ19" s="141">
        <f t="shared" si="31"/>
        <v>529766</v>
      </c>
      <c r="CA19" s="141">
        <v>228903</v>
      </c>
      <c r="CB19" s="141">
        <v>300863</v>
      </c>
      <c r="CC19" s="141">
        <v>0</v>
      </c>
      <c r="CD19" s="141">
        <v>0</v>
      </c>
      <c r="CE19" s="141">
        <v>392461</v>
      </c>
      <c r="CF19" s="141">
        <v>0</v>
      </c>
      <c r="CG19" s="141">
        <v>0</v>
      </c>
      <c r="CH19" s="141">
        <f t="shared" si="32"/>
        <v>604523</v>
      </c>
      <c r="CI19" s="141">
        <f t="shared" si="33"/>
        <v>101438</v>
      </c>
      <c r="CJ19" s="141">
        <f t="shared" si="34"/>
        <v>92849</v>
      </c>
      <c r="CK19" s="141">
        <f t="shared" si="35"/>
        <v>508</v>
      </c>
      <c r="CL19" s="141">
        <f t="shared" si="36"/>
        <v>84311</v>
      </c>
      <c r="CM19" s="141">
        <f t="shared" si="37"/>
        <v>2822</v>
      </c>
      <c r="CN19" s="141">
        <f t="shared" si="38"/>
        <v>5208</v>
      </c>
      <c r="CO19" s="141">
        <f t="shared" si="39"/>
        <v>8589</v>
      </c>
      <c r="CP19" s="141">
        <f t="shared" si="40"/>
        <v>0</v>
      </c>
      <c r="CQ19" s="141">
        <f t="shared" si="41"/>
        <v>4138898</v>
      </c>
      <c r="CR19" s="141">
        <f t="shared" si="42"/>
        <v>1477811</v>
      </c>
      <c r="CS19" s="141">
        <f t="shared" si="43"/>
        <v>272864</v>
      </c>
      <c r="CT19" s="141">
        <f t="shared" si="44"/>
        <v>1005302</v>
      </c>
      <c r="CU19" s="141">
        <f t="shared" si="45"/>
        <v>142573</v>
      </c>
      <c r="CV19" s="141">
        <f t="shared" si="46"/>
        <v>57072</v>
      </c>
      <c r="CW19" s="141">
        <f t="shared" si="47"/>
        <v>999455</v>
      </c>
      <c r="CX19" s="141">
        <f t="shared" si="48"/>
        <v>283438</v>
      </c>
      <c r="CY19" s="141">
        <f t="shared" si="49"/>
        <v>610102</v>
      </c>
      <c r="CZ19" s="141">
        <f t="shared" si="50"/>
        <v>105915</v>
      </c>
      <c r="DA19" s="141">
        <f t="shared" si="51"/>
        <v>104466</v>
      </c>
      <c r="DB19" s="141">
        <f t="shared" si="52"/>
        <v>1557166</v>
      </c>
      <c r="DC19" s="141">
        <f t="shared" si="53"/>
        <v>348643</v>
      </c>
      <c r="DD19" s="141">
        <f t="shared" si="54"/>
        <v>514936</v>
      </c>
      <c r="DE19" s="141">
        <f t="shared" si="55"/>
        <v>679327</v>
      </c>
      <c r="DF19" s="141">
        <f t="shared" si="56"/>
        <v>14260</v>
      </c>
      <c r="DG19" s="141">
        <f t="shared" si="57"/>
        <v>392461</v>
      </c>
      <c r="DH19" s="141">
        <f t="shared" si="58"/>
        <v>0</v>
      </c>
      <c r="DI19" s="141">
        <f t="shared" si="59"/>
        <v>28627</v>
      </c>
      <c r="DJ19" s="141">
        <f t="shared" si="60"/>
        <v>4268963</v>
      </c>
    </row>
    <row r="20" spans="1:114" ht="12" customHeight="1">
      <c r="A20" s="142" t="s">
        <v>101</v>
      </c>
      <c r="B20" s="140" t="s">
        <v>338</v>
      </c>
      <c r="C20" s="142" t="s">
        <v>399</v>
      </c>
      <c r="D20" s="141">
        <f t="shared" si="6"/>
        <v>3646276</v>
      </c>
      <c r="E20" s="141">
        <f t="shared" si="7"/>
        <v>349014</v>
      </c>
      <c r="F20" s="141">
        <v>0</v>
      </c>
      <c r="G20" s="141">
        <v>0</v>
      </c>
      <c r="H20" s="141">
        <v>0</v>
      </c>
      <c r="I20" s="141">
        <v>179258</v>
      </c>
      <c r="J20" s="141"/>
      <c r="K20" s="141">
        <v>169756</v>
      </c>
      <c r="L20" s="141">
        <v>3297262</v>
      </c>
      <c r="M20" s="141">
        <f t="shared" si="8"/>
        <v>261901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261901</v>
      </c>
      <c r="V20" s="141">
        <f t="shared" si="10"/>
        <v>3908177</v>
      </c>
      <c r="W20" s="141">
        <f t="shared" si="11"/>
        <v>349014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179258</v>
      </c>
      <c r="AB20" s="141">
        <f t="shared" si="16"/>
        <v>0</v>
      </c>
      <c r="AC20" s="141">
        <f t="shared" si="17"/>
        <v>169756</v>
      </c>
      <c r="AD20" s="141">
        <f t="shared" si="18"/>
        <v>3559163</v>
      </c>
      <c r="AE20" s="141">
        <f t="shared" si="19"/>
        <v>790566</v>
      </c>
      <c r="AF20" s="141">
        <f t="shared" si="20"/>
        <v>790566</v>
      </c>
      <c r="AG20" s="141">
        <v>2541</v>
      </c>
      <c r="AH20" s="141">
        <v>788025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2855710</v>
      </c>
      <c r="AN20" s="141">
        <f t="shared" si="22"/>
        <v>424763</v>
      </c>
      <c r="AO20" s="141">
        <v>143471</v>
      </c>
      <c r="AP20" s="141">
        <v>191455</v>
      </c>
      <c r="AQ20" s="141">
        <v>89837</v>
      </c>
      <c r="AR20" s="141">
        <v>0</v>
      </c>
      <c r="AS20" s="141">
        <f t="shared" si="23"/>
        <v>442551</v>
      </c>
      <c r="AT20" s="141">
        <v>89557</v>
      </c>
      <c r="AU20" s="141">
        <v>322389</v>
      </c>
      <c r="AV20" s="141">
        <v>30605</v>
      </c>
      <c r="AW20" s="141">
        <v>12388</v>
      </c>
      <c r="AX20" s="141">
        <f t="shared" si="24"/>
        <v>1976008</v>
      </c>
      <c r="AY20" s="141">
        <v>431446</v>
      </c>
      <c r="AZ20" s="141">
        <v>1082803</v>
      </c>
      <c r="BA20" s="141">
        <v>453546</v>
      </c>
      <c r="BB20" s="141">
        <v>8213</v>
      </c>
      <c r="BC20" s="141">
        <v>0</v>
      </c>
      <c r="BD20" s="141">
        <v>0</v>
      </c>
      <c r="BE20" s="141">
        <v>0</v>
      </c>
      <c r="BF20" s="141">
        <f t="shared" si="25"/>
        <v>3646276</v>
      </c>
      <c r="BG20" s="141">
        <f t="shared" si="26"/>
        <v>116498</v>
      </c>
      <c r="BH20" s="141">
        <f t="shared" si="27"/>
        <v>116498</v>
      </c>
      <c r="BI20" s="141">
        <v>0</v>
      </c>
      <c r="BJ20" s="141">
        <v>116498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145403</v>
      </c>
      <c r="BP20" s="141">
        <f t="shared" si="29"/>
        <v>36800</v>
      </c>
      <c r="BQ20" s="141">
        <v>13236</v>
      </c>
      <c r="BR20" s="141">
        <v>0</v>
      </c>
      <c r="BS20" s="141">
        <v>0</v>
      </c>
      <c r="BT20" s="141">
        <v>23564</v>
      </c>
      <c r="BU20" s="141">
        <f t="shared" si="30"/>
        <v>52636</v>
      </c>
      <c r="BV20" s="141">
        <v>0</v>
      </c>
      <c r="BW20" s="141">
        <v>52636</v>
      </c>
      <c r="BX20" s="141">
        <v>0</v>
      </c>
      <c r="BY20" s="141">
        <v>0</v>
      </c>
      <c r="BZ20" s="141">
        <f t="shared" si="31"/>
        <v>55967</v>
      </c>
      <c r="CA20" s="141">
        <v>0</v>
      </c>
      <c r="CB20" s="141">
        <v>48709</v>
      </c>
      <c r="CC20" s="141">
        <v>7258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32"/>
        <v>261901</v>
      </c>
      <c r="CI20" s="141">
        <f t="shared" si="33"/>
        <v>907064</v>
      </c>
      <c r="CJ20" s="141">
        <f t="shared" si="34"/>
        <v>907064</v>
      </c>
      <c r="CK20" s="141">
        <f t="shared" si="35"/>
        <v>2541</v>
      </c>
      <c r="CL20" s="141">
        <f t="shared" si="36"/>
        <v>904523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3001113</v>
      </c>
      <c r="CR20" s="141">
        <f t="shared" si="42"/>
        <v>461563</v>
      </c>
      <c r="CS20" s="141">
        <f t="shared" si="43"/>
        <v>156707</v>
      </c>
      <c r="CT20" s="141">
        <f t="shared" si="44"/>
        <v>191455</v>
      </c>
      <c r="CU20" s="141">
        <f t="shared" si="45"/>
        <v>89837</v>
      </c>
      <c r="CV20" s="141">
        <f t="shared" si="46"/>
        <v>23564</v>
      </c>
      <c r="CW20" s="141">
        <f t="shared" si="47"/>
        <v>495187</v>
      </c>
      <c r="CX20" s="141">
        <f t="shared" si="48"/>
        <v>89557</v>
      </c>
      <c r="CY20" s="141">
        <f t="shared" si="49"/>
        <v>375025</v>
      </c>
      <c r="CZ20" s="141">
        <f t="shared" si="50"/>
        <v>30605</v>
      </c>
      <c r="DA20" s="141">
        <f t="shared" si="51"/>
        <v>12388</v>
      </c>
      <c r="DB20" s="141">
        <f t="shared" si="52"/>
        <v>2031975</v>
      </c>
      <c r="DC20" s="141">
        <f t="shared" si="53"/>
        <v>431446</v>
      </c>
      <c r="DD20" s="141">
        <f t="shared" si="54"/>
        <v>1131512</v>
      </c>
      <c r="DE20" s="141">
        <f t="shared" si="55"/>
        <v>460804</v>
      </c>
      <c r="DF20" s="141">
        <f t="shared" si="56"/>
        <v>8213</v>
      </c>
      <c r="DG20" s="141">
        <f t="shared" si="57"/>
        <v>0</v>
      </c>
      <c r="DH20" s="141">
        <f t="shared" si="58"/>
        <v>0</v>
      </c>
      <c r="DI20" s="141">
        <f t="shared" si="59"/>
        <v>0</v>
      </c>
      <c r="DJ20" s="141">
        <f t="shared" si="60"/>
        <v>3908177</v>
      </c>
    </row>
    <row r="21" spans="1:114" ht="12" customHeight="1">
      <c r="A21" s="142" t="s">
        <v>101</v>
      </c>
      <c r="B21" s="140" t="s">
        <v>339</v>
      </c>
      <c r="C21" s="142" t="s">
        <v>400</v>
      </c>
      <c r="D21" s="141">
        <f t="shared" si="6"/>
        <v>1138391</v>
      </c>
      <c r="E21" s="141">
        <f t="shared" si="7"/>
        <v>24700</v>
      </c>
      <c r="F21" s="141">
        <v>0</v>
      </c>
      <c r="G21" s="141">
        <v>0</v>
      </c>
      <c r="H21" s="141">
        <v>0</v>
      </c>
      <c r="I21" s="141">
        <v>1287</v>
      </c>
      <c r="J21" s="141"/>
      <c r="K21" s="141">
        <v>23413</v>
      </c>
      <c r="L21" s="141">
        <v>1113691</v>
      </c>
      <c r="M21" s="141">
        <f t="shared" si="8"/>
        <v>268738</v>
      </c>
      <c r="N21" s="141">
        <f t="shared" si="9"/>
        <v>33056</v>
      </c>
      <c r="O21" s="141">
        <v>1635</v>
      </c>
      <c r="P21" s="141">
        <v>980</v>
      </c>
      <c r="Q21" s="141">
        <v>0</v>
      </c>
      <c r="R21" s="141">
        <v>30441</v>
      </c>
      <c r="S21" s="141"/>
      <c r="T21" s="141">
        <v>0</v>
      </c>
      <c r="U21" s="141">
        <v>235682</v>
      </c>
      <c r="V21" s="141">
        <f t="shared" si="10"/>
        <v>1407129</v>
      </c>
      <c r="W21" s="141">
        <f t="shared" si="11"/>
        <v>57756</v>
      </c>
      <c r="X21" s="141">
        <f t="shared" si="12"/>
        <v>1635</v>
      </c>
      <c r="Y21" s="141">
        <f t="shared" si="13"/>
        <v>980</v>
      </c>
      <c r="Z21" s="141">
        <f t="shared" si="14"/>
        <v>0</v>
      </c>
      <c r="AA21" s="141">
        <f t="shared" si="15"/>
        <v>31728</v>
      </c>
      <c r="AB21" s="141">
        <f t="shared" si="16"/>
        <v>0</v>
      </c>
      <c r="AC21" s="141">
        <f t="shared" si="17"/>
        <v>23413</v>
      </c>
      <c r="AD21" s="141">
        <f t="shared" si="18"/>
        <v>1349373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499433</v>
      </c>
      <c r="AN21" s="141">
        <f t="shared" si="22"/>
        <v>270711</v>
      </c>
      <c r="AO21" s="141">
        <v>67678</v>
      </c>
      <c r="AP21" s="141">
        <v>186114</v>
      </c>
      <c r="AQ21" s="141">
        <v>0</v>
      </c>
      <c r="AR21" s="141">
        <v>16919</v>
      </c>
      <c r="AS21" s="141">
        <f t="shared" si="23"/>
        <v>38994</v>
      </c>
      <c r="AT21" s="141">
        <v>14931</v>
      </c>
      <c r="AU21" s="141">
        <v>0</v>
      </c>
      <c r="AV21" s="141">
        <v>24063</v>
      </c>
      <c r="AW21" s="141">
        <v>874</v>
      </c>
      <c r="AX21" s="141">
        <f t="shared" si="24"/>
        <v>188854</v>
      </c>
      <c r="AY21" s="141">
        <v>188854</v>
      </c>
      <c r="AZ21" s="141">
        <v>0</v>
      </c>
      <c r="BA21" s="141">
        <v>0</v>
      </c>
      <c r="BB21" s="141">
        <v>0</v>
      </c>
      <c r="BC21" s="141">
        <v>580680</v>
      </c>
      <c r="BD21" s="141">
        <v>0</v>
      </c>
      <c r="BE21" s="141">
        <v>58278</v>
      </c>
      <c r="BF21" s="141">
        <f t="shared" si="25"/>
        <v>557711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53499</v>
      </c>
      <c r="BP21" s="141">
        <f t="shared" si="29"/>
        <v>8460</v>
      </c>
      <c r="BQ21" s="141">
        <v>8460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45039</v>
      </c>
      <c r="CA21" s="141">
        <v>45039</v>
      </c>
      <c r="CB21" s="141">
        <v>0</v>
      </c>
      <c r="CC21" s="141">
        <v>0</v>
      </c>
      <c r="CD21" s="141">
        <v>0</v>
      </c>
      <c r="CE21" s="141">
        <v>140500</v>
      </c>
      <c r="CF21" s="141">
        <v>0</v>
      </c>
      <c r="CG21" s="141">
        <v>74739</v>
      </c>
      <c r="CH21" s="141">
        <f t="shared" si="32"/>
        <v>128238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552932</v>
      </c>
      <c r="CR21" s="141">
        <f t="shared" si="42"/>
        <v>279171</v>
      </c>
      <c r="CS21" s="141">
        <f t="shared" si="43"/>
        <v>76138</v>
      </c>
      <c r="CT21" s="141">
        <f t="shared" si="44"/>
        <v>186114</v>
      </c>
      <c r="CU21" s="141">
        <f t="shared" si="45"/>
        <v>0</v>
      </c>
      <c r="CV21" s="141">
        <f t="shared" si="46"/>
        <v>16919</v>
      </c>
      <c r="CW21" s="141">
        <f t="shared" si="47"/>
        <v>38994</v>
      </c>
      <c r="CX21" s="141">
        <f t="shared" si="48"/>
        <v>14931</v>
      </c>
      <c r="CY21" s="141">
        <f t="shared" si="49"/>
        <v>0</v>
      </c>
      <c r="CZ21" s="141">
        <f t="shared" si="50"/>
        <v>24063</v>
      </c>
      <c r="DA21" s="141">
        <f t="shared" si="51"/>
        <v>874</v>
      </c>
      <c r="DB21" s="141">
        <f t="shared" si="52"/>
        <v>233893</v>
      </c>
      <c r="DC21" s="141">
        <f t="shared" si="53"/>
        <v>233893</v>
      </c>
      <c r="DD21" s="141">
        <f t="shared" si="54"/>
        <v>0</v>
      </c>
      <c r="DE21" s="141">
        <f t="shared" si="55"/>
        <v>0</v>
      </c>
      <c r="DF21" s="141">
        <f t="shared" si="56"/>
        <v>0</v>
      </c>
      <c r="DG21" s="141">
        <f t="shared" si="57"/>
        <v>721180</v>
      </c>
      <c r="DH21" s="141">
        <f t="shared" si="58"/>
        <v>0</v>
      </c>
      <c r="DI21" s="141">
        <f t="shared" si="59"/>
        <v>133017</v>
      </c>
      <c r="DJ21" s="141">
        <f t="shared" si="60"/>
        <v>685949</v>
      </c>
    </row>
    <row r="22" spans="1:114" ht="12" customHeight="1">
      <c r="A22" s="142" t="s">
        <v>101</v>
      </c>
      <c r="B22" s="140" t="s">
        <v>340</v>
      </c>
      <c r="C22" s="142" t="s">
        <v>401</v>
      </c>
      <c r="D22" s="141">
        <f t="shared" si="6"/>
        <v>1158386</v>
      </c>
      <c r="E22" s="141">
        <f t="shared" si="7"/>
        <v>188917</v>
      </c>
      <c r="F22" s="141">
        <v>0</v>
      </c>
      <c r="G22" s="141">
        <v>0</v>
      </c>
      <c r="H22" s="141">
        <v>0</v>
      </c>
      <c r="I22" s="141">
        <v>65079</v>
      </c>
      <c r="J22" s="141"/>
      <c r="K22" s="141">
        <v>123838</v>
      </c>
      <c r="L22" s="141">
        <v>969469</v>
      </c>
      <c r="M22" s="141">
        <f t="shared" si="8"/>
        <v>142911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142911</v>
      </c>
      <c r="V22" s="141">
        <f t="shared" si="10"/>
        <v>1301297</v>
      </c>
      <c r="W22" s="141">
        <f t="shared" si="11"/>
        <v>188917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65079</v>
      </c>
      <c r="AB22" s="141">
        <f t="shared" si="16"/>
        <v>0</v>
      </c>
      <c r="AC22" s="141">
        <f t="shared" si="17"/>
        <v>123838</v>
      </c>
      <c r="AD22" s="141">
        <f t="shared" si="18"/>
        <v>1112380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1158386</v>
      </c>
      <c r="AN22" s="141">
        <f t="shared" si="22"/>
        <v>138630</v>
      </c>
      <c r="AO22" s="141">
        <v>41421</v>
      </c>
      <c r="AP22" s="141">
        <v>0</v>
      </c>
      <c r="AQ22" s="141">
        <v>82113</v>
      </c>
      <c r="AR22" s="141">
        <v>15096</v>
      </c>
      <c r="AS22" s="141">
        <f t="shared" si="23"/>
        <v>503025</v>
      </c>
      <c r="AT22" s="141">
        <v>1775</v>
      </c>
      <c r="AU22" s="141">
        <v>467405</v>
      </c>
      <c r="AV22" s="141">
        <v>33845</v>
      </c>
      <c r="AW22" s="141">
        <v>0</v>
      </c>
      <c r="AX22" s="141">
        <f t="shared" si="24"/>
        <v>516731</v>
      </c>
      <c r="AY22" s="141">
        <v>184787</v>
      </c>
      <c r="AZ22" s="141">
        <v>321429</v>
      </c>
      <c r="BA22" s="141">
        <v>10515</v>
      </c>
      <c r="BB22" s="141">
        <v>0</v>
      </c>
      <c r="BC22" s="141">
        <v>0</v>
      </c>
      <c r="BD22" s="141">
        <v>0</v>
      </c>
      <c r="BE22" s="141">
        <v>0</v>
      </c>
      <c r="BF22" s="141">
        <f t="shared" si="25"/>
        <v>1158386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15778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127133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15778</v>
      </c>
      <c r="CQ22" s="141">
        <f t="shared" si="41"/>
        <v>1158386</v>
      </c>
      <c r="CR22" s="141">
        <f t="shared" si="42"/>
        <v>138630</v>
      </c>
      <c r="CS22" s="141">
        <f t="shared" si="43"/>
        <v>41421</v>
      </c>
      <c r="CT22" s="141">
        <f t="shared" si="44"/>
        <v>0</v>
      </c>
      <c r="CU22" s="141">
        <f t="shared" si="45"/>
        <v>82113</v>
      </c>
      <c r="CV22" s="141">
        <f t="shared" si="46"/>
        <v>15096</v>
      </c>
      <c r="CW22" s="141">
        <f t="shared" si="47"/>
        <v>503025</v>
      </c>
      <c r="CX22" s="141">
        <f t="shared" si="48"/>
        <v>1775</v>
      </c>
      <c r="CY22" s="141">
        <f t="shared" si="49"/>
        <v>467405</v>
      </c>
      <c r="CZ22" s="141">
        <f t="shared" si="50"/>
        <v>33845</v>
      </c>
      <c r="DA22" s="141">
        <f t="shared" si="51"/>
        <v>0</v>
      </c>
      <c r="DB22" s="141">
        <f t="shared" si="52"/>
        <v>516731</v>
      </c>
      <c r="DC22" s="141">
        <f t="shared" si="53"/>
        <v>184787</v>
      </c>
      <c r="DD22" s="141">
        <f t="shared" si="54"/>
        <v>321429</v>
      </c>
      <c r="DE22" s="141">
        <f t="shared" si="55"/>
        <v>10515</v>
      </c>
      <c r="DF22" s="141">
        <f t="shared" si="56"/>
        <v>0</v>
      </c>
      <c r="DG22" s="141">
        <f t="shared" si="57"/>
        <v>127133</v>
      </c>
      <c r="DH22" s="141">
        <f t="shared" si="58"/>
        <v>0</v>
      </c>
      <c r="DI22" s="141">
        <f t="shared" si="59"/>
        <v>0</v>
      </c>
      <c r="DJ22" s="141">
        <f t="shared" si="60"/>
        <v>1158386</v>
      </c>
    </row>
    <row r="23" spans="1:114" ht="12" customHeight="1">
      <c r="A23" s="142" t="s">
        <v>101</v>
      </c>
      <c r="B23" s="140" t="s">
        <v>341</v>
      </c>
      <c r="C23" s="142" t="s">
        <v>402</v>
      </c>
      <c r="D23" s="141">
        <f t="shared" si="6"/>
        <v>1343717</v>
      </c>
      <c r="E23" s="141">
        <f t="shared" si="7"/>
        <v>381787</v>
      </c>
      <c r="F23" s="141">
        <v>0</v>
      </c>
      <c r="G23" s="141">
        <v>0</v>
      </c>
      <c r="H23" s="141">
        <v>254100</v>
      </c>
      <c r="I23" s="141">
        <v>77852</v>
      </c>
      <c r="J23" s="141"/>
      <c r="K23" s="141">
        <v>49835</v>
      </c>
      <c r="L23" s="141">
        <v>961930</v>
      </c>
      <c r="M23" s="141">
        <f t="shared" si="8"/>
        <v>123503</v>
      </c>
      <c r="N23" s="141">
        <f t="shared" si="9"/>
        <v>40344</v>
      </c>
      <c r="O23" s="141">
        <v>388</v>
      </c>
      <c r="P23" s="141">
        <v>233</v>
      </c>
      <c r="Q23" s="141">
        <v>0</v>
      </c>
      <c r="R23" s="141">
        <v>22847</v>
      </c>
      <c r="S23" s="141"/>
      <c r="T23" s="141">
        <v>16876</v>
      </c>
      <c r="U23" s="141">
        <v>83159</v>
      </c>
      <c r="V23" s="141">
        <f t="shared" si="10"/>
        <v>1467220</v>
      </c>
      <c r="W23" s="141">
        <f t="shared" si="11"/>
        <v>422131</v>
      </c>
      <c r="X23" s="141">
        <f t="shared" si="12"/>
        <v>388</v>
      </c>
      <c r="Y23" s="141">
        <f t="shared" si="13"/>
        <v>233</v>
      </c>
      <c r="Z23" s="141">
        <f t="shared" si="14"/>
        <v>254100</v>
      </c>
      <c r="AA23" s="141">
        <f t="shared" si="15"/>
        <v>100699</v>
      </c>
      <c r="AB23" s="141">
        <f t="shared" si="16"/>
        <v>0</v>
      </c>
      <c r="AC23" s="141">
        <f t="shared" si="17"/>
        <v>66711</v>
      </c>
      <c r="AD23" s="141">
        <f t="shared" si="18"/>
        <v>1045089</v>
      </c>
      <c r="AE23" s="141">
        <f t="shared" si="19"/>
        <v>498576</v>
      </c>
      <c r="AF23" s="141">
        <f t="shared" si="20"/>
        <v>498576</v>
      </c>
      <c r="AG23" s="141">
        <v>0</v>
      </c>
      <c r="AH23" s="141">
        <v>494214</v>
      </c>
      <c r="AI23" s="141">
        <v>3594</v>
      </c>
      <c r="AJ23" s="141">
        <v>768</v>
      </c>
      <c r="AK23" s="141">
        <v>0</v>
      </c>
      <c r="AL23" s="141">
        <v>0</v>
      </c>
      <c r="AM23" s="141">
        <f t="shared" si="21"/>
        <v>788506</v>
      </c>
      <c r="AN23" s="141">
        <f t="shared" si="22"/>
        <v>167563</v>
      </c>
      <c r="AO23" s="141">
        <v>126804</v>
      </c>
      <c r="AP23" s="141">
        <v>0</v>
      </c>
      <c r="AQ23" s="141">
        <v>40759</v>
      </c>
      <c r="AR23" s="141">
        <v>0</v>
      </c>
      <c r="AS23" s="141">
        <f t="shared" si="23"/>
        <v>84046</v>
      </c>
      <c r="AT23" s="141">
        <v>0</v>
      </c>
      <c r="AU23" s="141">
        <v>81612</v>
      </c>
      <c r="AV23" s="141">
        <v>2434</v>
      </c>
      <c r="AW23" s="141">
        <v>0</v>
      </c>
      <c r="AX23" s="141">
        <f t="shared" si="24"/>
        <v>536897</v>
      </c>
      <c r="AY23" s="141">
        <v>280992</v>
      </c>
      <c r="AZ23" s="141">
        <v>210940</v>
      </c>
      <c r="BA23" s="141">
        <v>44581</v>
      </c>
      <c r="BB23" s="141">
        <v>384</v>
      </c>
      <c r="BC23" s="141">
        <v>0</v>
      </c>
      <c r="BD23" s="141">
        <v>0</v>
      </c>
      <c r="BE23" s="141">
        <v>56635</v>
      </c>
      <c r="BF23" s="141">
        <f t="shared" si="25"/>
        <v>1343717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38238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2609</v>
      </c>
      <c r="BV23" s="141">
        <v>2609</v>
      </c>
      <c r="BW23" s="141">
        <v>0</v>
      </c>
      <c r="BX23" s="141">
        <v>0</v>
      </c>
      <c r="BY23" s="141">
        <v>0</v>
      </c>
      <c r="BZ23" s="141">
        <f t="shared" si="31"/>
        <v>35629</v>
      </c>
      <c r="CA23" s="141">
        <v>35629</v>
      </c>
      <c r="CB23" s="141">
        <v>0</v>
      </c>
      <c r="CC23" s="141">
        <v>0</v>
      </c>
      <c r="CD23" s="141">
        <v>0</v>
      </c>
      <c r="CE23" s="141">
        <v>83134</v>
      </c>
      <c r="CF23" s="141">
        <v>0</v>
      </c>
      <c r="CG23" s="141">
        <v>2131</v>
      </c>
      <c r="CH23" s="141">
        <f t="shared" si="32"/>
        <v>40369</v>
      </c>
      <c r="CI23" s="141">
        <f t="shared" si="33"/>
        <v>498576</v>
      </c>
      <c r="CJ23" s="141">
        <f t="shared" si="34"/>
        <v>498576</v>
      </c>
      <c r="CK23" s="141">
        <f t="shared" si="35"/>
        <v>0</v>
      </c>
      <c r="CL23" s="141">
        <f t="shared" si="36"/>
        <v>494214</v>
      </c>
      <c r="CM23" s="141">
        <f t="shared" si="37"/>
        <v>3594</v>
      </c>
      <c r="CN23" s="141">
        <f t="shared" si="38"/>
        <v>768</v>
      </c>
      <c r="CO23" s="141">
        <f t="shared" si="39"/>
        <v>0</v>
      </c>
      <c r="CP23" s="141">
        <f t="shared" si="40"/>
        <v>0</v>
      </c>
      <c r="CQ23" s="141">
        <f t="shared" si="41"/>
        <v>826744</v>
      </c>
      <c r="CR23" s="141">
        <f t="shared" si="42"/>
        <v>167563</v>
      </c>
      <c r="CS23" s="141">
        <f t="shared" si="43"/>
        <v>126804</v>
      </c>
      <c r="CT23" s="141">
        <f t="shared" si="44"/>
        <v>0</v>
      </c>
      <c r="CU23" s="141">
        <f t="shared" si="45"/>
        <v>40759</v>
      </c>
      <c r="CV23" s="141">
        <f t="shared" si="46"/>
        <v>0</v>
      </c>
      <c r="CW23" s="141">
        <f t="shared" si="47"/>
        <v>86655</v>
      </c>
      <c r="CX23" s="141">
        <f t="shared" si="48"/>
        <v>2609</v>
      </c>
      <c r="CY23" s="141">
        <f t="shared" si="49"/>
        <v>81612</v>
      </c>
      <c r="CZ23" s="141">
        <f t="shared" si="50"/>
        <v>2434</v>
      </c>
      <c r="DA23" s="141">
        <f t="shared" si="51"/>
        <v>0</v>
      </c>
      <c r="DB23" s="141">
        <f t="shared" si="52"/>
        <v>572526</v>
      </c>
      <c r="DC23" s="141">
        <f t="shared" si="53"/>
        <v>316621</v>
      </c>
      <c r="DD23" s="141">
        <f t="shared" si="54"/>
        <v>210940</v>
      </c>
      <c r="DE23" s="141">
        <f t="shared" si="55"/>
        <v>44581</v>
      </c>
      <c r="DF23" s="141">
        <f t="shared" si="56"/>
        <v>384</v>
      </c>
      <c r="DG23" s="141">
        <f t="shared" si="57"/>
        <v>83134</v>
      </c>
      <c r="DH23" s="141">
        <f t="shared" si="58"/>
        <v>0</v>
      </c>
      <c r="DI23" s="141">
        <f t="shared" si="59"/>
        <v>58766</v>
      </c>
      <c r="DJ23" s="141">
        <f t="shared" si="60"/>
        <v>1384086</v>
      </c>
    </row>
    <row r="24" spans="1:114" ht="12" customHeight="1">
      <c r="A24" s="142" t="s">
        <v>101</v>
      </c>
      <c r="B24" s="140" t="s">
        <v>342</v>
      </c>
      <c r="C24" s="142" t="s">
        <v>403</v>
      </c>
      <c r="D24" s="141">
        <f t="shared" si="6"/>
        <v>1047624</v>
      </c>
      <c r="E24" s="141">
        <f t="shared" si="7"/>
        <v>17726</v>
      </c>
      <c r="F24" s="141">
        <v>0</v>
      </c>
      <c r="G24" s="141">
        <v>0</v>
      </c>
      <c r="H24" s="141">
        <v>0</v>
      </c>
      <c r="I24" s="141">
        <v>470</v>
      </c>
      <c r="J24" s="141"/>
      <c r="K24" s="141">
        <v>17256</v>
      </c>
      <c r="L24" s="141">
        <v>1029898</v>
      </c>
      <c r="M24" s="141">
        <f t="shared" si="8"/>
        <v>193537</v>
      </c>
      <c r="N24" s="141">
        <f t="shared" si="9"/>
        <v>37742</v>
      </c>
      <c r="O24" s="141">
        <v>0</v>
      </c>
      <c r="P24" s="141">
        <v>0</v>
      </c>
      <c r="Q24" s="141">
        <v>0</v>
      </c>
      <c r="R24" s="141">
        <v>24203</v>
      </c>
      <c r="S24" s="141"/>
      <c r="T24" s="141">
        <v>13539</v>
      </c>
      <c r="U24" s="141">
        <v>155795</v>
      </c>
      <c r="V24" s="141">
        <f t="shared" si="10"/>
        <v>1241161</v>
      </c>
      <c r="W24" s="141">
        <f t="shared" si="11"/>
        <v>55468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24673</v>
      </c>
      <c r="AB24" s="141">
        <f t="shared" si="16"/>
        <v>0</v>
      </c>
      <c r="AC24" s="141">
        <f t="shared" si="17"/>
        <v>30795</v>
      </c>
      <c r="AD24" s="141">
        <f t="shared" si="18"/>
        <v>1185693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563125</v>
      </c>
      <c r="AN24" s="141">
        <f t="shared" si="22"/>
        <v>29356</v>
      </c>
      <c r="AO24" s="141">
        <v>29356</v>
      </c>
      <c r="AP24" s="141">
        <v>0</v>
      </c>
      <c r="AQ24" s="141">
        <v>0</v>
      </c>
      <c r="AR24" s="141">
        <v>0</v>
      </c>
      <c r="AS24" s="141">
        <f t="shared" si="23"/>
        <v>7183</v>
      </c>
      <c r="AT24" s="141">
        <v>0</v>
      </c>
      <c r="AU24" s="141">
        <v>0</v>
      </c>
      <c r="AV24" s="141">
        <v>7183</v>
      </c>
      <c r="AW24" s="141">
        <v>0</v>
      </c>
      <c r="AX24" s="141">
        <f t="shared" si="24"/>
        <v>526586</v>
      </c>
      <c r="AY24" s="141">
        <v>112179</v>
      </c>
      <c r="AZ24" s="141">
        <v>407211</v>
      </c>
      <c r="BA24" s="141">
        <v>7196</v>
      </c>
      <c r="BB24" s="141">
        <v>0</v>
      </c>
      <c r="BC24" s="141">
        <v>484499</v>
      </c>
      <c r="BD24" s="141">
        <v>0</v>
      </c>
      <c r="BE24" s="141">
        <v>0</v>
      </c>
      <c r="BF24" s="141">
        <f t="shared" si="25"/>
        <v>563125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62663</v>
      </c>
      <c r="BP24" s="141">
        <f t="shared" si="29"/>
        <v>13539</v>
      </c>
      <c r="BQ24" s="141">
        <v>13539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49124</v>
      </c>
      <c r="CA24" s="141">
        <v>49124</v>
      </c>
      <c r="CB24" s="141">
        <v>0</v>
      </c>
      <c r="CC24" s="141">
        <v>0</v>
      </c>
      <c r="CD24" s="141">
        <v>0</v>
      </c>
      <c r="CE24" s="141">
        <v>108983</v>
      </c>
      <c r="CF24" s="141">
        <v>0</v>
      </c>
      <c r="CG24" s="141">
        <v>21891</v>
      </c>
      <c r="CH24" s="141">
        <f t="shared" si="32"/>
        <v>84554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625788</v>
      </c>
      <c r="CR24" s="141">
        <f t="shared" si="42"/>
        <v>42895</v>
      </c>
      <c r="CS24" s="141">
        <f t="shared" si="43"/>
        <v>42895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7183</v>
      </c>
      <c r="CX24" s="141">
        <f t="shared" si="48"/>
        <v>0</v>
      </c>
      <c r="CY24" s="141">
        <f t="shared" si="49"/>
        <v>0</v>
      </c>
      <c r="CZ24" s="141">
        <f t="shared" si="50"/>
        <v>7183</v>
      </c>
      <c r="DA24" s="141">
        <f t="shared" si="51"/>
        <v>0</v>
      </c>
      <c r="DB24" s="141">
        <f t="shared" si="52"/>
        <v>575710</v>
      </c>
      <c r="DC24" s="141">
        <f t="shared" si="53"/>
        <v>161303</v>
      </c>
      <c r="DD24" s="141">
        <f t="shared" si="54"/>
        <v>407211</v>
      </c>
      <c r="DE24" s="141">
        <f t="shared" si="55"/>
        <v>7196</v>
      </c>
      <c r="DF24" s="141">
        <f t="shared" si="56"/>
        <v>0</v>
      </c>
      <c r="DG24" s="141">
        <f t="shared" si="57"/>
        <v>593482</v>
      </c>
      <c r="DH24" s="141">
        <f t="shared" si="58"/>
        <v>0</v>
      </c>
      <c r="DI24" s="141">
        <f t="shared" si="59"/>
        <v>21891</v>
      </c>
      <c r="DJ24" s="141">
        <f t="shared" si="60"/>
        <v>647679</v>
      </c>
    </row>
    <row r="25" spans="1:114" ht="12" customHeight="1">
      <c r="A25" s="142" t="s">
        <v>101</v>
      </c>
      <c r="B25" s="140" t="s">
        <v>343</v>
      </c>
      <c r="C25" s="142" t="s">
        <v>404</v>
      </c>
      <c r="D25" s="141">
        <f t="shared" si="6"/>
        <v>1085539</v>
      </c>
      <c r="E25" s="141">
        <f t="shared" si="7"/>
        <v>119673</v>
      </c>
      <c r="F25" s="141">
        <v>0</v>
      </c>
      <c r="G25" s="141">
        <v>0</v>
      </c>
      <c r="H25" s="141">
        <v>0</v>
      </c>
      <c r="I25" s="141">
        <v>7312</v>
      </c>
      <c r="J25" s="141"/>
      <c r="K25" s="141">
        <v>112361</v>
      </c>
      <c r="L25" s="141">
        <v>965866</v>
      </c>
      <c r="M25" s="141">
        <f t="shared" si="8"/>
        <v>258404</v>
      </c>
      <c r="N25" s="141">
        <f t="shared" si="9"/>
        <v>25765</v>
      </c>
      <c r="O25" s="141">
        <v>16115</v>
      </c>
      <c r="P25" s="141">
        <v>9650</v>
      </c>
      <c r="Q25" s="141">
        <v>0</v>
      </c>
      <c r="R25" s="141">
        <v>0</v>
      </c>
      <c r="S25" s="141"/>
      <c r="T25" s="141">
        <v>0</v>
      </c>
      <c r="U25" s="141">
        <v>232639</v>
      </c>
      <c r="V25" s="141">
        <f t="shared" si="10"/>
        <v>1343943</v>
      </c>
      <c r="W25" s="141">
        <f t="shared" si="11"/>
        <v>145438</v>
      </c>
      <c r="X25" s="141">
        <f t="shared" si="12"/>
        <v>16115</v>
      </c>
      <c r="Y25" s="141">
        <f t="shared" si="13"/>
        <v>9650</v>
      </c>
      <c r="Z25" s="141">
        <f t="shared" si="14"/>
        <v>0</v>
      </c>
      <c r="AA25" s="141">
        <f t="shared" si="15"/>
        <v>7312</v>
      </c>
      <c r="AB25" s="141">
        <f t="shared" si="16"/>
        <v>0</v>
      </c>
      <c r="AC25" s="141">
        <f t="shared" si="17"/>
        <v>112361</v>
      </c>
      <c r="AD25" s="141">
        <f t="shared" si="18"/>
        <v>1198505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528508</v>
      </c>
      <c r="AN25" s="141">
        <f t="shared" si="22"/>
        <v>141248</v>
      </c>
      <c r="AO25" s="141">
        <v>99332</v>
      </c>
      <c r="AP25" s="141">
        <v>33111</v>
      </c>
      <c r="AQ25" s="141">
        <v>0</v>
      </c>
      <c r="AR25" s="141">
        <v>8805</v>
      </c>
      <c r="AS25" s="141">
        <f t="shared" si="23"/>
        <v>20355</v>
      </c>
      <c r="AT25" s="141">
        <v>12420</v>
      </c>
      <c r="AU25" s="141">
        <v>2685</v>
      </c>
      <c r="AV25" s="141">
        <v>5250</v>
      </c>
      <c r="AW25" s="141">
        <v>0</v>
      </c>
      <c r="AX25" s="141">
        <f t="shared" si="24"/>
        <v>366905</v>
      </c>
      <c r="AY25" s="141">
        <v>281619</v>
      </c>
      <c r="AZ25" s="141">
        <v>52148</v>
      </c>
      <c r="BA25" s="141">
        <v>26404</v>
      </c>
      <c r="BB25" s="141">
        <v>6734</v>
      </c>
      <c r="BC25" s="141">
        <v>505561</v>
      </c>
      <c r="BD25" s="141">
        <v>0</v>
      </c>
      <c r="BE25" s="141">
        <v>51470</v>
      </c>
      <c r="BF25" s="141">
        <f t="shared" si="25"/>
        <v>579978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19725</v>
      </c>
      <c r="BP25" s="141">
        <f t="shared" si="29"/>
        <v>8989</v>
      </c>
      <c r="BQ25" s="141">
        <v>8989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10736</v>
      </c>
      <c r="CA25" s="141">
        <v>10736</v>
      </c>
      <c r="CB25" s="141">
        <v>0</v>
      </c>
      <c r="CC25" s="141">
        <v>0</v>
      </c>
      <c r="CD25" s="141">
        <v>0</v>
      </c>
      <c r="CE25" s="141">
        <v>186527</v>
      </c>
      <c r="CF25" s="141">
        <v>0</v>
      </c>
      <c r="CG25" s="141">
        <v>52152</v>
      </c>
      <c r="CH25" s="141">
        <f t="shared" si="32"/>
        <v>71877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548233</v>
      </c>
      <c r="CR25" s="141">
        <f t="shared" si="42"/>
        <v>150237</v>
      </c>
      <c r="CS25" s="141">
        <f t="shared" si="43"/>
        <v>108321</v>
      </c>
      <c r="CT25" s="141">
        <f t="shared" si="44"/>
        <v>33111</v>
      </c>
      <c r="CU25" s="141">
        <f t="shared" si="45"/>
        <v>0</v>
      </c>
      <c r="CV25" s="141">
        <f t="shared" si="46"/>
        <v>8805</v>
      </c>
      <c r="CW25" s="141">
        <f t="shared" si="47"/>
        <v>20355</v>
      </c>
      <c r="CX25" s="141">
        <f t="shared" si="48"/>
        <v>12420</v>
      </c>
      <c r="CY25" s="141">
        <f t="shared" si="49"/>
        <v>2685</v>
      </c>
      <c r="CZ25" s="141">
        <f t="shared" si="50"/>
        <v>5250</v>
      </c>
      <c r="DA25" s="141">
        <f t="shared" si="51"/>
        <v>0</v>
      </c>
      <c r="DB25" s="141">
        <f t="shared" si="52"/>
        <v>377641</v>
      </c>
      <c r="DC25" s="141">
        <f t="shared" si="53"/>
        <v>292355</v>
      </c>
      <c r="DD25" s="141">
        <f t="shared" si="54"/>
        <v>52148</v>
      </c>
      <c r="DE25" s="141">
        <f t="shared" si="55"/>
        <v>26404</v>
      </c>
      <c r="DF25" s="141">
        <f t="shared" si="56"/>
        <v>6734</v>
      </c>
      <c r="DG25" s="141">
        <f t="shared" si="57"/>
        <v>692088</v>
      </c>
      <c r="DH25" s="141">
        <f t="shared" si="58"/>
        <v>0</v>
      </c>
      <c r="DI25" s="141">
        <f t="shared" si="59"/>
        <v>103622</v>
      </c>
      <c r="DJ25" s="141">
        <f t="shared" si="60"/>
        <v>651855</v>
      </c>
    </row>
    <row r="26" spans="1:114" ht="12" customHeight="1">
      <c r="A26" s="142" t="s">
        <v>101</v>
      </c>
      <c r="B26" s="140" t="s">
        <v>344</v>
      </c>
      <c r="C26" s="142" t="s">
        <v>405</v>
      </c>
      <c r="D26" s="141">
        <f t="shared" si="6"/>
        <v>1785777</v>
      </c>
      <c r="E26" s="141">
        <f t="shared" si="7"/>
        <v>95618</v>
      </c>
      <c r="F26" s="141">
        <v>0</v>
      </c>
      <c r="G26" s="141">
        <v>0</v>
      </c>
      <c r="H26" s="141">
        <v>0</v>
      </c>
      <c r="I26" s="141">
        <v>8775</v>
      </c>
      <c r="J26" s="141"/>
      <c r="K26" s="141">
        <v>86843</v>
      </c>
      <c r="L26" s="141">
        <v>1690159</v>
      </c>
      <c r="M26" s="141">
        <f t="shared" si="8"/>
        <v>71485</v>
      </c>
      <c r="N26" s="141">
        <f t="shared" si="9"/>
        <v>18307</v>
      </c>
      <c r="O26" s="141">
        <v>0</v>
      </c>
      <c r="P26" s="141">
        <v>0</v>
      </c>
      <c r="Q26" s="141">
        <v>0</v>
      </c>
      <c r="R26" s="141">
        <v>18307</v>
      </c>
      <c r="S26" s="141"/>
      <c r="T26" s="141">
        <v>0</v>
      </c>
      <c r="U26" s="141">
        <v>53178</v>
      </c>
      <c r="V26" s="141">
        <f t="shared" si="10"/>
        <v>1857262</v>
      </c>
      <c r="W26" s="141">
        <f t="shared" si="11"/>
        <v>113925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27082</v>
      </c>
      <c r="AB26" s="141">
        <f t="shared" si="16"/>
        <v>0</v>
      </c>
      <c r="AC26" s="141">
        <f t="shared" si="17"/>
        <v>86843</v>
      </c>
      <c r="AD26" s="141">
        <f t="shared" si="18"/>
        <v>1743337</v>
      </c>
      <c r="AE26" s="141">
        <f t="shared" si="19"/>
        <v>8931</v>
      </c>
      <c r="AF26" s="141">
        <f t="shared" si="20"/>
        <v>8931</v>
      </c>
      <c r="AG26" s="141">
        <v>0</v>
      </c>
      <c r="AH26" s="141">
        <v>8931</v>
      </c>
      <c r="AI26" s="141">
        <v>0</v>
      </c>
      <c r="AJ26" s="141">
        <v>0</v>
      </c>
      <c r="AK26" s="141">
        <v>0</v>
      </c>
      <c r="AL26" s="141">
        <v>191085</v>
      </c>
      <c r="AM26" s="141">
        <f t="shared" si="21"/>
        <v>964134</v>
      </c>
      <c r="AN26" s="141">
        <f t="shared" si="22"/>
        <v>336867</v>
      </c>
      <c r="AO26" s="141">
        <v>128628</v>
      </c>
      <c r="AP26" s="141">
        <v>208239</v>
      </c>
      <c r="AQ26" s="141">
        <v>0</v>
      </c>
      <c r="AR26" s="141">
        <v>0</v>
      </c>
      <c r="AS26" s="141">
        <f t="shared" si="23"/>
        <v>62866</v>
      </c>
      <c r="AT26" s="141">
        <v>32136</v>
      </c>
      <c r="AU26" s="141">
        <v>30730</v>
      </c>
      <c r="AV26" s="141">
        <v>0</v>
      </c>
      <c r="AW26" s="141">
        <v>14263</v>
      </c>
      <c r="AX26" s="141">
        <f t="shared" si="24"/>
        <v>550138</v>
      </c>
      <c r="AY26" s="141">
        <v>357745</v>
      </c>
      <c r="AZ26" s="141">
        <v>183231</v>
      </c>
      <c r="BA26" s="141">
        <v>0</v>
      </c>
      <c r="BB26" s="141">
        <v>9162</v>
      </c>
      <c r="BC26" s="141">
        <v>599021</v>
      </c>
      <c r="BD26" s="141">
        <v>0</v>
      </c>
      <c r="BE26" s="141">
        <v>22606</v>
      </c>
      <c r="BF26" s="141">
        <f t="shared" si="25"/>
        <v>995671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71485</v>
      </c>
      <c r="BP26" s="141">
        <f t="shared" si="29"/>
        <v>27700</v>
      </c>
      <c r="BQ26" s="141">
        <v>27700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43785</v>
      </c>
      <c r="CA26" s="141">
        <v>0</v>
      </c>
      <c r="CB26" s="141">
        <v>43785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f t="shared" si="32"/>
        <v>71485</v>
      </c>
      <c r="CI26" s="141">
        <f t="shared" si="33"/>
        <v>8931</v>
      </c>
      <c r="CJ26" s="141">
        <f t="shared" si="34"/>
        <v>8931</v>
      </c>
      <c r="CK26" s="141">
        <f t="shared" si="35"/>
        <v>0</v>
      </c>
      <c r="CL26" s="141">
        <f t="shared" si="36"/>
        <v>8931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191085</v>
      </c>
      <c r="CQ26" s="141">
        <f t="shared" si="41"/>
        <v>1035619</v>
      </c>
      <c r="CR26" s="141">
        <f t="shared" si="42"/>
        <v>364567</v>
      </c>
      <c r="CS26" s="141">
        <f t="shared" si="43"/>
        <v>156328</v>
      </c>
      <c r="CT26" s="141">
        <f t="shared" si="44"/>
        <v>208239</v>
      </c>
      <c r="CU26" s="141">
        <f t="shared" si="45"/>
        <v>0</v>
      </c>
      <c r="CV26" s="141">
        <f t="shared" si="46"/>
        <v>0</v>
      </c>
      <c r="CW26" s="141">
        <f t="shared" si="47"/>
        <v>62866</v>
      </c>
      <c r="CX26" s="141">
        <f t="shared" si="48"/>
        <v>32136</v>
      </c>
      <c r="CY26" s="141">
        <f t="shared" si="49"/>
        <v>30730</v>
      </c>
      <c r="CZ26" s="141">
        <f t="shared" si="50"/>
        <v>0</v>
      </c>
      <c r="DA26" s="141">
        <f t="shared" si="51"/>
        <v>14263</v>
      </c>
      <c r="DB26" s="141">
        <f t="shared" si="52"/>
        <v>593923</v>
      </c>
      <c r="DC26" s="141">
        <f t="shared" si="53"/>
        <v>357745</v>
      </c>
      <c r="DD26" s="141">
        <f t="shared" si="54"/>
        <v>227016</v>
      </c>
      <c r="DE26" s="141">
        <f t="shared" si="55"/>
        <v>0</v>
      </c>
      <c r="DF26" s="141">
        <f t="shared" si="56"/>
        <v>9162</v>
      </c>
      <c r="DG26" s="141">
        <f t="shared" si="57"/>
        <v>599021</v>
      </c>
      <c r="DH26" s="141">
        <f t="shared" si="58"/>
        <v>0</v>
      </c>
      <c r="DI26" s="141">
        <f t="shared" si="59"/>
        <v>22606</v>
      </c>
      <c r="DJ26" s="141">
        <f t="shared" si="60"/>
        <v>1067156</v>
      </c>
    </row>
    <row r="27" spans="1:114" ht="12" customHeight="1">
      <c r="A27" s="142" t="s">
        <v>101</v>
      </c>
      <c r="B27" s="140" t="s">
        <v>345</v>
      </c>
      <c r="C27" s="142" t="s">
        <v>406</v>
      </c>
      <c r="D27" s="141">
        <f t="shared" si="6"/>
        <v>1506570</v>
      </c>
      <c r="E27" s="141">
        <f t="shared" si="7"/>
        <v>192734</v>
      </c>
      <c r="F27" s="141">
        <v>0</v>
      </c>
      <c r="G27" s="141">
        <v>0</v>
      </c>
      <c r="H27" s="141">
        <v>0</v>
      </c>
      <c r="I27" s="141">
        <v>143879</v>
      </c>
      <c r="J27" s="141"/>
      <c r="K27" s="141">
        <v>48855</v>
      </c>
      <c r="L27" s="141">
        <v>1313836</v>
      </c>
      <c r="M27" s="141">
        <f t="shared" si="8"/>
        <v>136835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136835</v>
      </c>
      <c r="V27" s="141">
        <f t="shared" si="10"/>
        <v>1643405</v>
      </c>
      <c r="W27" s="141">
        <f t="shared" si="11"/>
        <v>192734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143879</v>
      </c>
      <c r="AB27" s="141">
        <f t="shared" si="16"/>
        <v>0</v>
      </c>
      <c r="AC27" s="141">
        <f t="shared" si="17"/>
        <v>48855</v>
      </c>
      <c r="AD27" s="141">
        <f t="shared" si="18"/>
        <v>1450671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1506570</v>
      </c>
      <c r="AN27" s="141">
        <f t="shared" si="22"/>
        <v>477738</v>
      </c>
      <c r="AO27" s="141">
        <v>215220</v>
      </c>
      <c r="AP27" s="141">
        <v>130364</v>
      </c>
      <c r="AQ27" s="141">
        <v>132154</v>
      </c>
      <c r="AR27" s="141">
        <v>0</v>
      </c>
      <c r="AS27" s="141">
        <f t="shared" si="23"/>
        <v>511096</v>
      </c>
      <c r="AT27" s="141">
        <v>4973</v>
      </c>
      <c r="AU27" s="141">
        <v>506123</v>
      </c>
      <c r="AV27" s="141">
        <v>0</v>
      </c>
      <c r="AW27" s="141">
        <v>2518</v>
      </c>
      <c r="AX27" s="141">
        <f t="shared" si="24"/>
        <v>515218</v>
      </c>
      <c r="AY27" s="141">
        <v>396923</v>
      </c>
      <c r="AZ27" s="141">
        <v>0</v>
      </c>
      <c r="BA27" s="141">
        <v>118295</v>
      </c>
      <c r="BB27" s="141">
        <v>0</v>
      </c>
      <c r="BC27" s="141">
        <v>0</v>
      </c>
      <c r="BD27" s="141">
        <v>0</v>
      </c>
      <c r="BE27" s="141">
        <v>0</v>
      </c>
      <c r="BF27" s="141">
        <f t="shared" si="25"/>
        <v>1506570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136835</v>
      </c>
      <c r="BP27" s="141">
        <f t="shared" si="29"/>
        <v>8563</v>
      </c>
      <c r="BQ27" s="141">
        <v>8563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128272</v>
      </c>
      <c r="CA27" s="141">
        <v>50791</v>
      </c>
      <c r="CB27" s="141">
        <v>77481</v>
      </c>
      <c r="CC27" s="141">
        <v>0</v>
      </c>
      <c r="CD27" s="141">
        <v>0</v>
      </c>
      <c r="CE27" s="141">
        <v>0</v>
      </c>
      <c r="CF27" s="141">
        <v>0</v>
      </c>
      <c r="CG27" s="141">
        <v>0</v>
      </c>
      <c r="CH27" s="141">
        <f t="shared" si="32"/>
        <v>136835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1643405</v>
      </c>
      <c r="CR27" s="141">
        <f t="shared" si="42"/>
        <v>486301</v>
      </c>
      <c r="CS27" s="141">
        <f t="shared" si="43"/>
        <v>223783</v>
      </c>
      <c r="CT27" s="141">
        <f t="shared" si="44"/>
        <v>130364</v>
      </c>
      <c r="CU27" s="141">
        <f t="shared" si="45"/>
        <v>132154</v>
      </c>
      <c r="CV27" s="141">
        <f t="shared" si="46"/>
        <v>0</v>
      </c>
      <c r="CW27" s="141">
        <f t="shared" si="47"/>
        <v>511096</v>
      </c>
      <c r="CX27" s="141">
        <f t="shared" si="48"/>
        <v>4973</v>
      </c>
      <c r="CY27" s="141">
        <f t="shared" si="49"/>
        <v>506123</v>
      </c>
      <c r="CZ27" s="141">
        <f t="shared" si="50"/>
        <v>0</v>
      </c>
      <c r="DA27" s="141">
        <f t="shared" si="51"/>
        <v>2518</v>
      </c>
      <c r="DB27" s="141">
        <f t="shared" si="52"/>
        <v>643490</v>
      </c>
      <c r="DC27" s="141">
        <f t="shared" si="53"/>
        <v>447714</v>
      </c>
      <c r="DD27" s="141">
        <f t="shared" si="54"/>
        <v>77481</v>
      </c>
      <c r="DE27" s="141">
        <f t="shared" si="55"/>
        <v>118295</v>
      </c>
      <c r="DF27" s="141">
        <f t="shared" si="56"/>
        <v>0</v>
      </c>
      <c r="DG27" s="141">
        <f t="shared" si="57"/>
        <v>0</v>
      </c>
      <c r="DH27" s="141">
        <f t="shared" si="58"/>
        <v>0</v>
      </c>
      <c r="DI27" s="141">
        <f t="shared" si="59"/>
        <v>0</v>
      </c>
      <c r="DJ27" s="141">
        <f t="shared" si="60"/>
        <v>1643405</v>
      </c>
    </row>
    <row r="28" spans="1:114" ht="12" customHeight="1">
      <c r="A28" s="142" t="s">
        <v>101</v>
      </c>
      <c r="B28" s="140" t="s">
        <v>346</v>
      </c>
      <c r="C28" s="142" t="s">
        <v>407</v>
      </c>
      <c r="D28" s="141">
        <f t="shared" si="6"/>
        <v>704992</v>
      </c>
      <c r="E28" s="141">
        <f t="shared" si="7"/>
        <v>83777</v>
      </c>
      <c r="F28" s="141">
        <v>25000</v>
      </c>
      <c r="G28" s="141">
        <v>0</v>
      </c>
      <c r="H28" s="141">
        <v>4900</v>
      </c>
      <c r="I28" s="141">
        <v>34223</v>
      </c>
      <c r="J28" s="141"/>
      <c r="K28" s="141">
        <v>19654</v>
      </c>
      <c r="L28" s="141">
        <v>621215</v>
      </c>
      <c r="M28" s="141">
        <f t="shared" si="8"/>
        <v>124258</v>
      </c>
      <c r="N28" s="141">
        <f t="shared" si="9"/>
        <v>63576</v>
      </c>
      <c r="O28" s="141">
        <v>0</v>
      </c>
      <c r="P28" s="141">
        <v>0</v>
      </c>
      <c r="Q28" s="141">
        <v>0</v>
      </c>
      <c r="R28" s="141">
        <v>63423</v>
      </c>
      <c r="S28" s="141"/>
      <c r="T28" s="141">
        <v>153</v>
      </c>
      <c r="U28" s="141">
        <v>60682</v>
      </c>
      <c r="V28" s="141">
        <f t="shared" si="10"/>
        <v>829250</v>
      </c>
      <c r="W28" s="141">
        <f t="shared" si="11"/>
        <v>147353</v>
      </c>
      <c r="X28" s="141">
        <f t="shared" si="12"/>
        <v>25000</v>
      </c>
      <c r="Y28" s="141">
        <f t="shared" si="13"/>
        <v>0</v>
      </c>
      <c r="Z28" s="141">
        <f t="shared" si="14"/>
        <v>4900</v>
      </c>
      <c r="AA28" s="141">
        <f t="shared" si="15"/>
        <v>97646</v>
      </c>
      <c r="AB28" s="141">
        <f t="shared" si="16"/>
        <v>0</v>
      </c>
      <c r="AC28" s="141">
        <f t="shared" si="17"/>
        <v>19807</v>
      </c>
      <c r="AD28" s="141">
        <f t="shared" si="18"/>
        <v>681897</v>
      </c>
      <c r="AE28" s="141">
        <f t="shared" si="19"/>
        <v>30313</v>
      </c>
      <c r="AF28" s="141">
        <f t="shared" si="20"/>
        <v>30313</v>
      </c>
      <c r="AG28" s="141">
        <v>0</v>
      </c>
      <c r="AH28" s="141">
        <v>30313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674526</v>
      </c>
      <c r="AN28" s="141">
        <f t="shared" si="22"/>
        <v>156681</v>
      </c>
      <c r="AO28" s="141">
        <v>58170</v>
      </c>
      <c r="AP28" s="141">
        <v>63572</v>
      </c>
      <c r="AQ28" s="141">
        <v>27264</v>
      </c>
      <c r="AR28" s="141">
        <v>7675</v>
      </c>
      <c r="AS28" s="141">
        <f t="shared" si="23"/>
        <v>120966</v>
      </c>
      <c r="AT28" s="141">
        <v>5386</v>
      </c>
      <c r="AU28" s="141">
        <v>95236</v>
      </c>
      <c r="AV28" s="141">
        <v>20344</v>
      </c>
      <c r="AW28" s="141">
        <v>0</v>
      </c>
      <c r="AX28" s="141">
        <f t="shared" si="24"/>
        <v>392920</v>
      </c>
      <c r="AY28" s="141">
        <v>60417</v>
      </c>
      <c r="AZ28" s="141">
        <v>314454</v>
      </c>
      <c r="BA28" s="141">
        <v>18049</v>
      </c>
      <c r="BB28" s="141">
        <v>0</v>
      </c>
      <c r="BC28" s="141">
        <v>0</v>
      </c>
      <c r="BD28" s="141">
        <v>3959</v>
      </c>
      <c r="BE28" s="141">
        <v>153</v>
      </c>
      <c r="BF28" s="141">
        <f t="shared" si="25"/>
        <v>704992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124258</v>
      </c>
      <c r="BP28" s="141">
        <f t="shared" si="29"/>
        <v>51041</v>
      </c>
      <c r="BQ28" s="141">
        <v>11428</v>
      </c>
      <c r="BR28" s="141">
        <v>31080</v>
      </c>
      <c r="BS28" s="141">
        <v>8533</v>
      </c>
      <c r="BT28" s="141">
        <v>0</v>
      </c>
      <c r="BU28" s="141">
        <f t="shared" si="30"/>
        <v>32949</v>
      </c>
      <c r="BV28" s="141">
        <v>2407</v>
      </c>
      <c r="BW28" s="141">
        <v>30542</v>
      </c>
      <c r="BX28" s="141">
        <v>0</v>
      </c>
      <c r="BY28" s="141">
        <v>0</v>
      </c>
      <c r="BZ28" s="141">
        <f t="shared" si="31"/>
        <v>40268</v>
      </c>
      <c r="CA28" s="141">
        <v>25963</v>
      </c>
      <c r="CB28" s="141">
        <v>14305</v>
      </c>
      <c r="CC28" s="141">
        <v>0</v>
      </c>
      <c r="CD28" s="141">
        <v>0</v>
      </c>
      <c r="CE28" s="141">
        <v>0</v>
      </c>
      <c r="CF28" s="141">
        <v>0</v>
      </c>
      <c r="CG28" s="141">
        <v>0</v>
      </c>
      <c r="CH28" s="141">
        <f t="shared" si="32"/>
        <v>124258</v>
      </c>
      <c r="CI28" s="141">
        <f t="shared" si="33"/>
        <v>30313</v>
      </c>
      <c r="CJ28" s="141">
        <f t="shared" si="34"/>
        <v>30313</v>
      </c>
      <c r="CK28" s="141">
        <f t="shared" si="35"/>
        <v>0</v>
      </c>
      <c r="CL28" s="141">
        <f t="shared" si="36"/>
        <v>30313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798784</v>
      </c>
      <c r="CR28" s="141">
        <f t="shared" si="42"/>
        <v>207722</v>
      </c>
      <c r="CS28" s="141">
        <f t="shared" si="43"/>
        <v>69598</v>
      </c>
      <c r="CT28" s="141">
        <f t="shared" si="44"/>
        <v>94652</v>
      </c>
      <c r="CU28" s="141">
        <f t="shared" si="45"/>
        <v>35797</v>
      </c>
      <c r="CV28" s="141">
        <f t="shared" si="46"/>
        <v>7675</v>
      </c>
      <c r="CW28" s="141">
        <f t="shared" si="47"/>
        <v>153915</v>
      </c>
      <c r="CX28" s="141">
        <f t="shared" si="48"/>
        <v>7793</v>
      </c>
      <c r="CY28" s="141">
        <f t="shared" si="49"/>
        <v>125778</v>
      </c>
      <c r="CZ28" s="141">
        <f t="shared" si="50"/>
        <v>20344</v>
      </c>
      <c r="DA28" s="141">
        <f t="shared" si="51"/>
        <v>0</v>
      </c>
      <c r="DB28" s="141">
        <f t="shared" si="52"/>
        <v>433188</v>
      </c>
      <c r="DC28" s="141">
        <f t="shared" si="53"/>
        <v>86380</v>
      </c>
      <c r="DD28" s="141">
        <f t="shared" si="54"/>
        <v>328759</v>
      </c>
      <c r="DE28" s="141">
        <f t="shared" si="55"/>
        <v>18049</v>
      </c>
      <c r="DF28" s="141">
        <f t="shared" si="56"/>
        <v>0</v>
      </c>
      <c r="DG28" s="141">
        <f t="shared" si="57"/>
        <v>0</v>
      </c>
      <c r="DH28" s="141">
        <f t="shared" si="58"/>
        <v>3959</v>
      </c>
      <c r="DI28" s="141">
        <f t="shared" si="59"/>
        <v>153</v>
      </c>
      <c r="DJ28" s="141">
        <f t="shared" si="60"/>
        <v>829250</v>
      </c>
    </row>
    <row r="29" spans="1:114" ht="12" customHeight="1">
      <c r="A29" s="142" t="s">
        <v>101</v>
      </c>
      <c r="B29" s="140" t="s">
        <v>347</v>
      </c>
      <c r="C29" s="142" t="s">
        <v>408</v>
      </c>
      <c r="D29" s="141">
        <f t="shared" si="6"/>
        <v>2192164</v>
      </c>
      <c r="E29" s="141">
        <f t="shared" si="7"/>
        <v>175833</v>
      </c>
      <c r="F29" s="141">
        <v>0</v>
      </c>
      <c r="G29" s="141">
        <v>0</v>
      </c>
      <c r="H29" s="141">
        <v>0</v>
      </c>
      <c r="I29" s="141">
        <v>175664</v>
      </c>
      <c r="J29" s="141"/>
      <c r="K29" s="141">
        <v>169</v>
      </c>
      <c r="L29" s="141">
        <v>2016331</v>
      </c>
      <c r="M29" s="141">
        <f t="shared" si="8"/>
        <v>276735</v>
      </c>
      <c r="N29" s="141">
        <f t="shared" si="9"/>
        <v>21605</v>
      </c>
      <c r="O29" s="141">
        <v>2490</v>
      </c>
      <c r="P29" s="141">
        <v>1494</v>
      </c>
      <c r="Q29" s="141">
        <v>0</v>
      </c>
      <c r="R29" s="141">
        <v>17621</v>
      </c>
      <c r="S29" s="141"/>
      <c r="T29" s="141">
        <v>0</v>
      </c>
      <c r="U29" s="141">
        <v>255130</v>
      </c>
      <c r="V29" s="141">
        <f t="shared" si="10"/>
        <v>2468899</v>
      </c>
      <c r="W29" s="141">
        <f t="shared" si="11"/>
        <v>197438</v>
      </c>
      <c r="X29" s="141">
        <f t="shared" si="12"/>
        <v>2490</v>
      </c>
      <c r="Y29" s="141">
        <f t="shared" si="13"/>
        <v>1494</v>
      </c>
      <c r="Z29" s="141">
        <f t="shared" si="14"/>
        <v>0</v>
      </c>
      <c r="AA29" s="141">
        <f t="shared" si="15"/>
        <v>193285</v>
      </c>
      <c r="AB29" s="141">
        <f t="shared" si="16"/>
        <v>0</v>
      </c>
      <c r="AC29" s="141">
        <f t="shared" si="17"/>
        <v>169</v>
      </c>
      <c r="AD29" s="141">
        <f t="shared" si="18"/>
        <v>2271461</v>
      </c>
      <c r="AE29" s="141">
        <f t="shared" si="19"/>
        <v>694966</v>
      </c>
      <c r="AF29" s="141">
        <f t="shared" si="20"/>
        <v>694966</v>
      </c>
      <c r="AG29" s="141">
        <v>0</v>
      </c>
      <c r="AH29" s="141">
        <v>694966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1254136</v>
      </c>
      <c r="AN29" s="141">
        <f t="shared" si="22"/>
        <v>145847</v>
      </c>
      <c r="AO29" s="141">
        <v>145847</v>
      </c>
      <c r="AP29" s="141">
        <v>0</v>
      </c>
      <c r="AQ29" s="141">
        <v>0</v>
      </c>
      <c r="AR29" s="141">
        <v>0</v>
      </c>
      <c r="AS29" s="141">
        <f t="shared" si="23"/>
        <v>500231</v>
      </c>
      <c r="AT29" s="141">
        <v>0</v>
      </c>
      <c r="AU29" s="141">
        <v>476962</v>
      </c>
      <c r="AV29" s="141">
        <v>23269</v>
      </c>
      <c r="AW29" s="141">
        <v>0</v>
      </c>
      <c r="AX29" s="141">
        <f t="shared" si="24"/>
        <v>608058</v>
      </c>
      <c r="AY29" s="141">
        <v>322743</v>
      </c>
      <c r="AZ29" s="141">
        <v>280273</v>
      </c>
      <c r="BA29" s="141">
        <v>5042</v>
      </c>
      <c r="BB29" s="141">
        <v>0</v>
      </c>
      <c r="BC29" s="141">
        <v>0</v>
      </c>
      <c r="BD29" s="141">
        <v>0</v>
      </c>
      <c r="BE29" s="141">
        <v>243062</v>
      </c>
      <c r="BF29" s="141">
        <f t="shared" si="25"/>
        <v>2192164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50989</v>
      </c>
      <c r="BP29" s="141">
        <f t="shared" si="29"/>
        <v>9723</v>
      </c>
      <c r="BQ29" s="141">
        <v>9723</v>
      </c>
      <c r="BR29" s="141">
        <v>0</v>
      </c>
      <c r="BS29" s="141">
        <v>0</v>
      </c>
      <c r="BT29" s="141">
        <v>0</v>
      </c>
      <c r="BU29" s="141">
        <f t="shared" si="30"/>
        <v>41266</v>
      </c>
      <c r="BV29" s="141">
        <v>41266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218012</v>
      </c>
      <c r="CF29" s="141">
        <v>0</v>
      </c>
      <c r="CG29" s="141">
        <v>7734</v>
      </c>
      <c r="CH29" s="141">
        <f t="shared" si="32"/>
        <v>58723</v>
      </c>
      <c r="CI29" s="141">
        <f t="shared" si="33"/>
        <v>694966</v>
      </c>
      <c r="CJ29" s="141">
        <f t="shared" si="34"/>
        <v>694966</v>
      </c>
      <c r="CK29" s="141">
        <f t="shared" si="35"/>
        <v>0</v>
      </c>
      <c r="CL29" s="141">
        <f t="shared" si="36"/>
        <v>694966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1305125</v>
      </c>
      <c r="CR29" s="141">
        <f t="shared" si="42"/>
        <v>155570</v>
      </c>
      <c r="CS29" s="141">
        <f t="shared" si="43"/>
        <v>155570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541497</v>
      </c>
      <c r="CX29" s="141">
        <f t="shared" si="48"/>
        <v>41266</v>
      </c>
      <c r="CY29" s="141">
        <f t="shared" si="49"/>
        <v>476962</v>
      </c>
      <c r="CZ29" s="141">
        <f t="shared" si="50"/>
        <v>23269</v>
      </c>
      <c r="DA29" s="141">
        <f t="shared" si="51"/>
        <v>0</v>
      </c>
      <c r="DB29" s="141">
        <f t="shared" si="52"/>
        <v>608058</v>
      </c>
      <c r="DC29" s="141">
        <f t="shared" si="53"/>
        <v>322743</v>
      </c>
      <c r="DD29" s="141">
        <f t="shared" si="54"/>
        <v>280273</v>
      </c>
      <c r="DE29" s="141">
        <f t="shared" si="55"/>
        <v>5042</v>
      </c>
      <c r="DF29" s="141">
        <f t="shared" si="56"/>
        <v>0</v>
      </c>
      <c r="DG29" s="141">
        <f t="shared" si="57"/>
        <v>218012</v>
      </c>
      <c r="DH29" s="141">
        <f t="shared" si="58"/>
        <v>0</v>
      </c>
      <c r="DI29" s="141">
        <f t="shared" si="59"/>
        <v>250796</v>
      </c>
      <c r="DJ29" s="141">
        <f t="shared" si="60"/>
        <v>2250887</v>
      </c>
    </row>
    <row r="30" spans="1:114" ht="12" customHeight="1">
      <c r="A30" s="142" t="s">
        <v>101</v>
      </c>
      <c r="B30" s="140" t="s">
        <v>348</v>
      </c>
      <c r="C30" s="142" t="s">
        <v>409</v>
      </c>
      <c r="D30" s="141">
        <f t="shared" si="6"/>
        <v>692093</v>
      </c>
      <c r="E30" s="141">
        <f t="shared" si="7"/>
        <v>14381</v>
      </c>
      <c r="F30" s="141">
        <v>0</v>
      </c>
      <c r="G30" s="141">
        <v>0</v>
      </c>
      <c r="H30" s="141">
        <v>0</v>
      </c>
      <c r="I30" s="141">
        <v>33</v>
      </c>
      <c r="J30" s="141"/>
      <c r="K30" s="141">
        <v>14348</v>
      </c>
      <c r="L30" s="141">
        <v>677712</v>
      </c>
      <c r="M30" s="141">
        <f t="shared" si="8"/>
        <v>124988</v>
      </c>
      <c r="N30" s="141">
        <f t="shared" si="9"/>
        <v>22053</v>
      </c>
      <c r="O30" s="141">
        <v>0</v>
      </c>
      <c r="P30" s="141">
        <v>0</v>
      </c>
      <c r="Q30" s="141">
        <v>0</v>
      </c>
      <c r="R30" s="141">
        <v>22053</v>
      </c>
      <c r="S30" s="141"/>
      <c r="T30" s="141">
        <v>0</v>
      </c>
      <c r="U30" s="141">
        <v>102935</v>
      </c>
      <c r="V30" s="141">
        <f t="shared" si="10"/>
        <v>817081</v>
      </c>
      <c r="W30" s="141">
        <f t="shared" si="11"/>
        <v>36434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22086</v>
      </c>
      <c r="AB30" s="141">
        <f t="shared" si="16"/>
        <v>0</v>
      </c>
      <c r="AC30" s="141">
        <f t="shared" si="17"/>
        <v>14348</v>
      </c>
      <c r="AD30" s="141">
        <f t="shared" si="18"/>
        <v>780647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344251</v>
      </c>
      <c r="AN30" s="141">
        <f t="shared" si="22"/>
        <v>13921</v>
      </c>
      <c r="AO30" s="141">
        <v>13921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330330</v>
      </c>
      <c r="AY30" s="141">
        <v>287735</v>
      </c>
      <c r="AZ30" s="141">
        <v>35462</v>
      </c>
      <c r="BA30" s="141">
        <v>1927</v>
      </c>
      <c r="BB30" s="141">
        <v>5206</v>
      </c>
      <c r="BC30" s="141">
        <v>295790</v>
      </c>
      <c r="BD30" s="141">
        <v>0</v>
      </c>
      <c r="BE30" s="141">
        <v>52052</v>
      </c>
      <c r="BF30" s="141">
        <f t="shared" si="25"/>
        <v>396303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30915</v>
      </c>
      <c r="BP30" s="141">
        <f t="shared" si="29"/>
        <v>6159</v>
      </c>
      <c r="BQ30" s="141">
        <v>6159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24756</v>
      </c>
      <c r="CA30" s="141">
        <v>24756</v>
      </c>
      <c r="CB30" s="141">
        <v>0</v>
      </c>
      <c r="CC30" s="141">
        <v>0</v>
      </c>
      <c r="CD30" s="141">
        <v>0</v>
      </c>
      <c r="CE30" s="141">
        <v>93315</v>
      </c>
      <c r="CF30" s="141">
        <v>0</v>
      </c>
      <c r="CG30" s="141">
        <v>758</v>
      </c>
      <c r="CH30" s="141">
        <f t="shared" si="32"/>
        <v>31673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375166</v>
      </c>
      <c r="CR30" s="141">
        <f t="shared" si="42"/>
        <v>20080</v>
      </c>
      <c r="CS30" s="141">
        <f t="shared" si="43"/>
        <v>20080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355086</v>
      </c>
      <c r="DC30" s="141">
        <f t="shared" si="53"/>
        <v>312491</v>
      </c>
      <c r="DD30" s="141">
        <f t="shared" si="54"/>
        <v>35462</v>
      </c>
      <c r="DE30" s="141">
        <f t="shared" si="55"/>
        <v>1927</v>
      </c>
      <c r="DF30" s="141">
        <f t="shared" si="56"/>
        <v>5206</v>
      </c>
      <c r="DG30" s="141">
        <f t="shared" si="57"/>
        <v>389105</v>
      </c>
      <c r="DH30" s="141">
        <f t="shared" si="58"/>
        <v>0</v>
      </c>
      <c r="DI30" s="141">
        <f t="shared" si="59"/>
        <v>52810</v>
      </c>
      <c r="DJ30" s="141">
        <f t="shared" si="60"/>
        <v>427976</v>
      </c>
    </row>
    <row r="31" spans="1:114" ht="12" customHeight="1">
      <c r="A31" s="142" t="s">
        <v>101</v>
      </c>
      <c r="B31" s="140" t="s">
        <v>349</v>
      </c>
      <c r="C31" s="142" t="s">
        <v>410</v>
      </c>
      <c r="D31" s="141">
        <f t="shared" si="6"/>
        <v>1435801</v>
      </c>
      <c r="E31" s="141">
        <f t="shared" si="7"/>
        <v>203105</v>
      </c>
      <c r="F31" s="141">
        <v>0</v>
      </c>
      <c r="G31" s="141">
        <v>0</v>
      </c>
      <c r="H31" s="141">
        <v>0</v>
      </c>
      <c r="I31" s="141">
        <v>81245</v>
      </c>
      <c r="J31" s="141"/>
      <c r="K31" s="141">
        <v>121860</v>
      </c>
      <c r="L31" s="141">
        <v>1232696</v>
      </c>
      <c r="M31" s="141">
        <f t="shared" si="8"/>
        <v>56120</v>
      </c>
      <c r="N31" s="141">
        <f t="shared" si="9"/>
        <v>9447</v>
      </c>
      <c r="O31" s="141">
        <v>0</v>
      </c>
      <c r="P31" s="141">
        <v>0</v>
      </c>
      <c r="Q31" s="141">
        <v>0</v>
      </c>
      <c r="R31" s="141">
        <v>9447</v>
      </c>
      <c r="S31" s="141"/>
      <c r="T31" s="141">
        <v>0</v>
      </c>
      <c r="U31" s="141">
        <v>46673</v>
      </c>
      <c r="V31" s="141">
        <f t="shared" si="10"/>
        <v>1491921</v>
      </c>
      <c r="W31" s="141">
        <f t="shared" si="11"/>
        <v>212552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90692</v>
      </c>
      <c r="AB31" s="141">
        <f t="shared" si="16"/>
        <v>0</v>
      </c>
      <c r="AC31" s="141">
        <f t="shared" si="17"/>
        <v>121860</v>
      </c>
      <c r="AD31" s="141">
        <f t="shared" si="18"/>
        <v>1279369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1380152</v>
      </c>
      <c r="AN31" s="141">
        <f t="shared" si="22"/>
        <v>270909</v>
      </c>
      <c r="AO31" s="141">
        <v>120101</v>
      </c>
      <c r="AP31" s="141">
        <v>103538</v>
      </c>
      <c r="AQ31" s="141">
        <v>32071</v>
      </c>
      <c r="AR31" s="141">
        <v>15199</v>
      </c>
      <c r="AS31" s="141">
        <f t="shared" si="23"/>
        <v>563639</v>
      </c>
      <c r="AT31" s="141">
        <v>11709</v>
      </c>
      <c r="AU31" s="141">
        <v>551930</v>
      </c>
      <c r="AV31" s="141">
        <v>0</v>
      </c>
      <c r="AW31" s="141">
        <v>8306</v>
      </c>
      <c r="AX31" s="141">
        <f t="shared" si="24"/>
        <v>534672</v>
      </c>
      <c r="AY31" s="141">
        <v>128258</v>
      </c>
      <c r="AZ31" s="141">
        <v>361646</v>
      </c>
      <c r="BA31" s="141">
        <v>43444</v>
      </c>
      <c r="BB31" s="141">
        <v>1324</v>
      </c>
      <c r="BC31" s="141">
        <v>0</v>
      </c>
      <c r="BD31" s="141">
        <v>2626</v>
      </c>
      <c r="BE31" s="141">
        <v>55649</v>
      </c>
      <c r="BF31" s="141">
        <f t="shared" si="25"/>
        <v>1435801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15824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15824</v>
      </c>
      <c r="CA31" s="141">
        <v>15824</v>
      </c>
      <c r="CB31" s="141">
        <v>0</v>
      </c>
      <c r="CC31" s="141">
        <v>0</v>
      </c>
      <c r="CD31" s="141">
        <v>0</v>
      </c>
      <c r="CE31" s="141">
        <v>40296</v>
      </c>
      <c r="CF31" s="141">
        <v>0</v>
      </c>
      <c r="CG31" s="141">
        <v>0</v>
      </c>
      <c r="CH31" s="141">
        <f t="shared" si="32"/>
        <v>15824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1395976</v>
      </c>
      <c r="CR31" s="141">
        <f t="shared" si="42"/>
        <v>270909</v>
      </c>
      <c r="CS31" s="141">
        <f t="shared" si="43"/>
        <v>120101</v>
      </c>
      <c r="CT31" s="141">
        <f t="shared" si="44"/>
        <v>103538</v>
      </c>
      <c r="CU31" s="141">
        <f t="shared" si="45"/>
        <v>32071</v>
      </c>
      <c r="CV31" s="141">
        <f t="shared" si="46"/>
        <v>15199</v>
      </c>
      <c r="CW31" s="141">
        <f t="shared" si="47"/>
        <v>563639</v>
      </c>
      <c r="CX31" s="141">
        <f t="shared" si="48"/>
        <v>11709</v>
      </c>
      <c r="CY31" s="141">
        <f t="shared" si="49"/>
        <v>551930</v>
      </c>
      <c r="CZ31" s="141">
        <f t="shared" si="50"/>
        <v>0</v>
      </c>
      <c r="DA31" s="141">
        <f t="shared" si="51"/>
        <v>8306</v>
      </c>
      <c r="DB31" s="141">
        <f t="shared" si="52"/>
        <v>550496</v>
      </c>
      <c r="DC31" s="141">
        <f t="shared" si="53"/>
        <v>144082</v>
      </c>
      <c r="DD31" s="141">
        <f t="shared" si="54"/>
        <v>361646</v>
      </c>
      <c r="DE31" s="141">
        <f t="shared" si="55"/>
        <v>43444</v>
      </c>
      <c r="DF31" s="141">
        <f t="shared" si="56"/>
        <v>1324</v>
      </c>
      <c r="DG31" s="141">
        <f t="shared" si="57"/>
        <v>40296</v>
      </c>
      <c r="DH31" s="141">
        <f t="shared" si="58"/>
        <v>2626</v>
      </c>
      <c r="DI31" s="141">
        <f t="shared" si="59"/>
        <v>55649</v>
      </c>
      <c r="DJ31" s="141">
        <f t="shared" si="60"/>
        <v>1451625</v>
      </c>
    </row>
    <row r="32" spans="1:114" ht="12" customHeight="1">
      <c r="A32" s="142" t="s">
        <v>101</v>
      </c>
      <c r="B32" s="140" t="s">
        <v>350</v>
      </c>
      <c r="C32" s="142" t="s">
        <v>411</v>
      </c>
      <c r="D32" s="141">
        <f t="shared" si="6"/>
        <v>1018650</v>
      </c>
      <c r="E32" s="141">
        <f t="shared" si="7"/>
        <v>77297</v>
      </c>
      <c r="F32" s="141">
        <v>0</v>
      </c>
      <c r="G32" s="141">
        <v>0</v>
      </c>
      <c r="H32" s="141">
        <v>0</v>
      </c>
      <c r="I32" s="141">
        <v>53932</v>
      </c>
      <c r="J32" s="141"/>
      <c r="K32" s="141">
        <v>23365</v>
      </c>
      <c r="L32" s="141">
        <v>941353</v>
      </c>
      <c r="M32" s="141">
        <f t="shared" si="8"/>
        <v>242058</v>
      </c>
      <c r="N32" s="141">
        <f t="shared" si="9"/>
        <v>10702</v>
      </c>
      <c r="O32" s="141">
        <v>0</v>
      </c>
      <c r="P32" s="141">
        <v>0</v>
      </c>
      <c r="Q32" s="141">
        <v>0</v>
      </c>
      <c r="R32" s="141">
        <v>10702</v>
      </c>
      <c r="S32" s="141"/>
      <c r="T32" s="141">
        <v>0</v>
      </c>
      <c r="U32" s="141">
        <v>231356</v>
      </c>
      <c r="V32" s="141">
        <f t="shared" si="10"/>
        <v>1260708</v>
      </c>
      <c r="W32" s="141">
        <f t="shared" si="11"/>
        <v>87999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64634</v>
      </c>
      <c r="AB32" s="141">
        <f t="shared" si="16"/>
        <v>0</v>
      </c>
      <c r="AC32" s="141">
        <f t="shared" si="17"/>
        <v>23365</v>
      </c>
      <c r="AD32" s="141">
        <f t="shared" si="18"/>
        <v>1172709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287848</v>
      </c>
      <c r="AM32" s="141">
        <f t="shared" si="21"/>
        <v>419830</v>
      </c>
      <c r="AN32" s="141">
        <f t="shared" si="22"/>
        <v>49160</v>
      </c>
      <c r="AO32" s="141">
        <v>41876</v>
      </c>
      <c r="AP32" s="141">
        <v>0</v>
      </c>
      <c r="AQ32" s="141">
        <v>0</v>
      </c>
      <c r="AR32" s="141">
        <v>7284</v>
      </c>
      <c r="AS32" s="141">
        <f t="shared" si="23"/>
        <v>77725</v>
      </c>
      <c r="AT32" s="141">
        <v>68631</v>
      </c>
      <c r="AU32" s="141">
        <v>0</v>
      </c>
      <c r="AV32" s="141">
        <v>9094</v>
      </c>
      <c r="AW32" s="141">
        <v>0</v>
      </c>
      <c r="AX32" s="141">
        <f t="shared" si="24"/>
        <v>292945</v>
      </c>
      <c r="AY32" s="141">
        <v>239851</v>
      </c>
      <c r="AZ32" s="141">
        <v>35669</v>
      </c>
      <c r="BA32" s="141">
        <v>5798</v>
      </c>
      <c r="BB32" s="141">
        <v>11627</v>
      </c>
      <c r="BC32" s="141">
        <v>201526</v>
      </c>
      <c r="BD32" s="141">
        <v>0</v>
      </c>
      <c r="BE32" s="141">
        <v>109446</v>
      </c>
      <c r="BF32" s="141">
        <f t="shared" si="25"/>
        <v>529276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56667</v>
      </c>
      <c r="BP32" s="141">
        <f t="shared" si="29"/>
        <v>4003</v>
      </c>
      <c r="BQ32" s="141">
        <v>4003</v>
      </c>
      <c r="BR32" s="141">
        <v>0</v>
      </c>
      <c r="BS32" s="141">
        <v>0</v>
      </c>
      <c r="BT32" s="141">
        <v>0</v>
      </c>
      <c r="BU32" s="141">
        <f t="shared" si="30"/>
        <v>111</v>
      </c>
      <c r="BV32" s="141">
        <v>111</v>
      </c>
      <c r="BW32" s="141">
        <v>0</v>
      </c>
      <c r="BX32" s="141">
        <v>0</v>
      </c>
      <c r="BY32" s="141">
        <v>0</v>
      </c>
      <c r="BZ32" s="141">
        <f t="shared" si="31"/>
        <v>52553</v>
      </c>
      <c r="CA32" s="141">
        <v>52553</v>
      </c>
      <c r="CB32" s="141">
        <v>0</v>
      </c>
      <c r="CC32" s="141">
        <v>0</v>
      </c>
      <c r="CD32" s="141">
        <v>0</v>
      </c>
      <c r="CE32" s="141">
        <v>127001</v>
      </c>
      <c r="CF32" s="141">
        <v>0</v>
      </c>
      <c r="CG32" s="141">
        <v>58390</v>
      </c>
      <c r="CH32" s="141">
        <f t="shared" si="32"/>
        <v>115057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287848</v>
      </c>
      <c r="CQ32" s="141">
        <f t="shared" si="41"/>
        <v>476497</v>
      </c>
      <c r="CR32" s="141">
        <f t="shared" si="42"/>
        <v>53163</v>
      </c>
      <c r="CS32" s="141">
        <f t="shared" si="43"/>
        <v>45879</v>
      </c>
      <c r="CT32" s="141">
        <f t="shared" si="44"/>
        <v>0</v>
      </c>
      <c r="CU32" s="141">
        <f t="shared" si="45"/>
        <v>0</v>
      </c>
      <c r="CV32" s="141">
        <f t="shared" si="46"/>
        <v>7284</v>
      </c>
      <c r="CW32" s="141">
        <f t="shared" si="47"/>
        <v>77836</v>
      </c>
      <c r="CX32" s="141">
        <f t="shared" si="48"/>
        <v>68742</v>
      </c>
      <c r="CY32" s="141">
        <f t="shared" si="49"/>
        <v>0</v>
      </c>
      <c r="CZ32" s="141">
        <f t="shared" si="50"/>
        <v>9094</v>
      </c>
      <c r="DA32" s="141">
        <f t="shared" si="51"/>
        <v>0</v>
      </c>
      <c r="DB32" s="141">
        <f t="shared" si="52"/>
        <v>345498</v>
      </c>
      <c r="DC32" s="141">
        <f t="shared" si="53"/>
        <v>292404</v>
      </c>
      <c r="DD32" s="141">
        <f t="shared" si="54"/>
        <v>35669</v>
      </c>
      <c r="DE32" s="141">
        <f t="shared" si="55"/>
        <v>5798</v>
      </c>
      <c r="DF32" s="141">
        <f t="shared" si="56"/>
        <v>11627</v>
      </c>
      <c r="DG32" s="141">
        <f t="shared" si="57"/>
        <v>328527</v>
      </c>
      <c r="DH32" s="141">
        <f t="shared" si="58"/>
        <v>0</v>
      </c>
      <c r="DI32" s="141">
        <f t="shared" si="59"/>
        <v>167836</v>
      </c>
      <c r="DJ32" s="141">
        <f t="shared" si="60"/>
        <v>644333</v>
      </c>
    </row>
    <row r="33" spans="1:114" ht="12" customHeight="1">
      <c r="A33" s="142" t="s">
        <v>101</v>
      </c>
      <c r="B33" s="140" t="s">
        <v>351</v>
      </c>
      <c r="C33" s="142" t="s">
        <v>412</v>
      </c>
      <c r="D33" s="141">
        <f t="shared" si="6"/>
        <v>598313</v>
      </c>
      <c r="E33" s="141">
        <f t="shared" si="7"/>
        <v>18113</v>
      </c>
      <c r="F33" s="141">
        <v>0</v>
      </c>
      <c r="G33" s="141">
        <v>0</v>
      </c>
      <c r="H33" s="141">
        <v>0</v>
      </c>
      <c r="I33" s="141">
        <v>303</v>
      </c>
      <c r="J33" s="141"/>
      <c r="K33" s="141">
        <v>17810</v>
      </c>
      <c r="L33" s="141">
        <v>580200</v>
      </c>
      <c r="M33" s="141">
        <f t="shared" si="8"/>
        <v>235993</v>
      </c>
      <c r="N33" s="141">
        <f t="shared" si="9"/>
        <v>12346</v>
      </c>
      <c r="O33" s="141">
        <v>0</v>
      </c>
      <c r="P33" s="141">
        <v>0</v>
      </c>
      <c r="Q33" s="141">
        <v>0</v>
      </c>
      <c r="R33" s="141">
        <v>12346</v>
      </c>
      <c r="S33" s="141"/>
      <c r="T33" s="141">
        <v>0</v>
      </c>
      <c r="U33" s="141">
        <v>223647</v>
      </c>
      <c r="V33" s="141">
        <f t="shared" si="10"/>
        <v>834306</v>
      </c>
      <c r="W33" s="141">
        <f t="shared" si="11"/>
        <v>30459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12649</v>
      </c>
      <c r="AB33" s="141">
        <f t="shared" si="16"/>
        <v>0</v>
      </c>
      <c r="AC33" s="141">
        <f t="shared" si="17"/>
        <v>17810</v>
      </c>
      <c r="AD33" s="141">
        <f t="shared" si="18"/>
        <v>803847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353410</v>
      </c>
      <c r="AN33" s="141">
        <f t="shared" si="22"/>
        <v>202460</v>
      </c>
      <c r="AO33" s="141">
        <v>51776</v>
      </c>
      <c r="AP33" s="141">
        <v>150684</v>
      </c>
      <c r="AQ33" s="141">
        <v>0</v>
      </c>
      <c r="AR33" s="141">
        <v>0</v>
      </c>
      <c r="AS33" s="141">
        <f t="shared" si="23"/>
        <v>13352</v>
      </c>
      <c r="AT33" s="141">
        <v>13352</v>
      </c>
      <c r="AU33" s="141">
        <v>0</v>
      </c>
      <c r="AV33" s="141">
        <v>0</v>
      </c>
      <c r="AW33" s="141">
        <v>0</v>
      </c>
      <c r="AX33" s="141">
        <f t="shared" si="24"/>
        <v>137598</v>
      </c>
      <c r="AY33" s="141">
        <v>126635</v>
      </c>
      <c r="AZ33" s="141">
        <v>3643</v>
      </c>
      <c r="BA33" s="141">
        <v>2691</v>
      </c>
      <c r="BB33" s="141">
        <v>4629</v>
      </c>
      <c r="BC33" s="141">
        <v>183529</v>
      </c>
      <c r="BD33" s="141">
        <v>0</v>
      </c>
      <c r="BE33" s="141">
        <v>61374</v>
      </c>
      <c r="BF33" s="141">
        <f t="shared" si="25"/>
        <v>414784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25280</v>
      </c>
      <c r="BP33" s="141">
        <f t="shared" si="29"/>
        <v>6659</v>
      </c>
      <c r="BQ33" s="141">
        <v>6659</v>
      </c>
      <c r="BR33" s="141">
        <v>0</v>
      </c>
      <c r="BS33" s="141">
        <v>0</v>
      </c>
      <c r="BT33" s="141">
        <v>0</v>
      </c>
      <c r="BU33" s="141">
        <f t="shared" si="30"/>
        <v>638</v>
      </c>
      <c r="BV33" s="141">
        <v>638</v>
      </c>
      <c r="BW33" s="141">
        <v>0</v>
      </c>
      <c r="BX33" s="141">
        <v>0</v>
      </c>
      <c r="BY33" s="141">
        <v>0</v>
      </c>
      <c r="BZ33" s="141">
        <f t="shared" si="31"/>
        <v>17983</v>
      </c>
      <c r="CA33" s="141">
        <v>12983</v>
      </c>
      <c r="CB33" s="141">
        <v>0</v>
      </c>
      <c r="CC33" s="141">
        <v>0</v>
      </c>
      <c r="CD33" s="141">
        <v>5000</v>
      </c>
      <c r="CE33" s="141">
        <v>210713</v>
      </c>
      <c r="CF33" s="141">
        <v>0</v>
      </c>
      <c r="CG33" s="141">
        <v>0</v>
      </c>
      <c r="CH33" s="141">
        <f t="shared" si="32"/>
        <v>25280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378690</v>
      </c>
      <c r="CR33" s="141">
        <f t="shared" si="42"/>
        <v>209119</v>
      </c>
      <c r="CS33" s="141">
        <f t="shared" si="43"/>
        <v>58435</v>
      </c>
      <c r="CT33" s="141">
        <f t="shared" si="44"/>
        <v>150684</v>
      </c>
      <c r="CU33" s="141">
        <f t="shared" si="45"/>
        <v>0</v>
      </c>
      <c r="CV33" s="141">
        <f t="shared" si="46"/>
        <v>0</v>
      </c>
      <c r="CW33" s="141">
        <f t="shared" si="47"/>
        <v>13990</v>
      </c>
      <c r="CX33" s="141">
        <f t="shared" si="48"/>
        <v>13990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155581</v>
      </c>
      <c r="DC33" s="141">
        <f t="shared" si="53"/>
        <v>139618</v>
      </c>
      <c r="DD33" s="141">
        <f t="shared" si="54"/>
        <v>3643</v>
      </c>
      <c r="DE33" s="141">
        <f t="shared" si="55"/>
        <v>2691</v>
      </c>
      <c r="DF33" s="141">
        <f t="shared" si="56"/>
        <v>9629</v>
      </c>
      <c r="DG33" s="141">
        <f t="shared" si="57"/>
        <v>394242</v>
      </c>
      <c r="DH33" s="141">
        <f t="shared" si="58"/>
        <v>0</v>
      </c>
      <c r="DI33" s="141">
        <f t="shared" si="59"/>
        <v>61374</v>
      </c>
      <c r="DJ33" s="141">
        <f t="shared" si="60"/>
        <v>440064</v>
      </c>
    </row>
    <row r="34" spans="1:114" ht="12" customHeight="1">
      <c r="A34" s="142" t="s">
        <v>101</v>
      </c>
      <c r="B34" s="140" t="s">
        <v>352</v>
      </c>
      <c r="C34" s="142" t="s">
        <v>413</v>
      </c>
      <c r="D34" s="141">
        <f t="shared" si="6"/>
        <v>627248</v>
      </c>
      <c r="E34" s="141">
        <f t="shared" si="7"/>
        <v>47991</v>
      </c>
      <c r="F34" s="141">
        <v>0</v>
      </c>
      <c r="G34" s="141">
        <v>0</v>
      </c>
      <c r="H34" s="141">
        <v>0</v>
      </c>
      <c r="I34" s="141">
        <v>27687</v>
      </c>
      <c r="J34" s="141"/>
      <c r="K34" s="141">
        <v>20304</v>
      </c>
      <c r="L34" s="141">
        <v>579257</v>
      </c>
      <c r="M34" s="141">
        <f t="shared" si="8"/>
        <v>93471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93471</v>
      </c>
      <c r="V34" s="141">
        <f t="shared" si="10"/>
        <v>720719</v>
      </c>
      <c r="W34" s="141">
        <f t="shared" si="11"/>
        <v>47991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27687</v>
      </c>
      <c r="AB34" s="141">
        <f t="shared" si="16"/>
        <v>0</v>
      </c>
      <c r="AC34" s="141">
        <f t="shared" si="17"/>
        <v>20304</v>
      </c>
      <c r="AD34" s="141">
        <f t="shared" si="18"/>
        <v>672728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224697</v>
      </c>
      <c r="AN34" s="141">
        <f t="shared" si="22"/>
        <v>28613</v>
      </c>
      <c r="AO34" s="141">
        <v>28613</v>
      </c>
      <c r="AP34" s="141">
        <v>0</v>
      </c>
      <c r="AQ34" s="141">
        <v>0</v>
      </c>
      <c r="AR34" s="141">
        <v>0</v>
      </c>
      <c r="AS34" s="141">
        <f t="shared" si="23"/>
        <v>1369</v>
      </c>
      <c r="AT34" s="141">
        <v>0</v>
      </c>
      <c r="AU34" s="141">
        <v>0</v>
      </c>
      <c r="AV34" s="141">
        <v>1369</v>
      </c>
      <c r="AW34" s="141">
        <v>0</v>
      </c>
      <c r="AX34" s="141">
        <f t="shared" si="24"/>
        <v>194353</v>
      </c>
      <c r="AY34" s="141">
        <v>159815</v>
      </c>
      <c r="AZ34" s="141">
        <v>31354</v>
      </c>
      <c r="BA34" s="141">
        <v>1191</v>
      </c>
      <c r="BB34" s="141">
        <v>1993</v>
      </c>
      <c r="BC34" s="141">
        <v>395807</v>
      </c>
      <c r="BD34" s="141">
        <v>362</v>
      </c>
      <c r="BE34" s="141">
        <v>6744</v>
      </c>
      <c r="BF34" s="141">
        <f t="shared" si="25"/>
        <v>231441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1032</v>
      </c>
      <c r="BP34" s="141">
        <f t="shared" si="29"/>
        <v>1032</v>
      </c>
      <c r="BQ34" s="141">
        <v>1032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92439</v>
      </c>
      <c r="CF34" s="141">
        <v>0</v>
      </c>
      <c r="CG34" s="141">
        <v>0</v>
      </c>
      <c r="CH34" s="141">
        <f t="shared" si="32"/>
        <v>1032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225729</v>
      </c>
      <c r="CR34" s="141">
        <f t="shared" si="42"/>
        <v>29645</v>
      </c>
      <c r="CS34" s="141">
        <f t="shared" si="43"/>
        <v>29645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1369</v>
      </c>
      <c r="CX34" s="141">
        <f t="shared" si="48"/>
        <v>0</v>
      </c>
      <c r="CY34" s="141">
        <f t="shared" si="49"/>
        <v>0</v>
      </c>
      <c r="CZ34" s="141">
        <f t="shared" si="50"/>
        <v>1369</v>
      </c>
      <c r="DA34" s="141">
        <f t="shared" si="51"/>
        <v>0</v>
      </c>
      <c r="DB34" s="141">
        <f t="shared" si="52"/>
        <v>194353</v>
      </c>
      <c r="DC34" s="141">
        <f t="shared" si="53"/>
        <v>159815</v>
      </c>
      <c r="DD34" s="141">
        <f t="shared" si="54"/>
        <v>31354</v>
      </c>
      <c r="DE34" s="141">
        <f t="shared" si="55"/>
        <v>1191</v>
      </c>
      <c r="DF34" s="141">
        <f t="shared" si="56"/>
        <v>1993</v>
      </c>
      <c r="DG34" s="141">
        <f t="shared" si="57"/>
        <v>488246</v>
      </c>
      <c r="DH34" s="141">
        <f t="shared" si="58"/>
        <v>362</v>
      </c>
      <c r="DI34" s="141">
        <f t="shared" si="59"/>
        <v>6744</v>
      </c>
      <c r="DJ34" s="141">
        <f t="shared" si="60"/>
        <v>232473</v>
      </c>
    </row>
    <row r="35" spans="1:114" ht="12" customHeight="1">
      <c r="A35" s="142" t="s">
        <v>101</v>
      </c>
      <c r="B35" s="140" t="s">
        <v>353</v>
      </c>
      <c r="C35" s="142" t="s">
        <v>414</v>
      </c>
      <c r="D35" s="141">
        <f t="shared" si="6"/>
        <v>602871</v>
      </c>
      <c r="E35" s="141">
        <f t="shared" si="7"/>
        <v>13390</v>
      </c>
      <c r="F35" s="141">
        <v>0</v>
      </c>
      <c r="G35" s="141">
        <v>0</v>
      </c>
      <c r="H35" s="141">
        <v>6300</v>
      </c>
      <c r="I35" s="141">
        <v>3416</v>
      </c>
      <c r="J35" s="141"/>
      <c r="K35" s="141">
        <v>3674</v>
      </c>
      <c r="L35" s="141">
        <v>589481</v>
      </c>
      <c r="M35" s="141">
        <f t="shared" si="8"/>
        <v>65802</v>
      </c>
      <c r="N35" s="141">
        <f t="shared" si="9"/>
        <v>16356</v>
      </c>
      <c r="O35" s="141">
        <v>64</v>
      </c>
      <c r="P35" s="141">
        <v>66</v>
      </c>
      <c r="Q35" s="141">
        <v>0</v>
      </c>
      <c r="R35" s="141">
        <v>9451</v>
      </c>
      <c r="S35" s="141"/>
      <c r="T35" s="141">
        <v>6775</v>
      </c>
      <c r="U35" s="141">
        <v>49446</v>
      </c>
      <c r="V35" s="141">
        <f t="shared" si="10"/>
        <v>668673</v>
      </c>
      <c r="W35" s="141">
        <f t="shared" si="11"/>
        <v>29746</v>
      </c>
      <c r="X35" s="141">
        <f t="shared" si="12"/>
        <v>64</v>
      </c>
      <c r="Y35" s="141">
        <f t="shared" si="13"/>
        <v>66</v>
      </c>
      <c r="Z35" s="141">
        <f t="shared" si="14"/>
        <v>6300</v>
      </c>
      <c r="AA35" s="141">
        <f t="shared" si="15"/>
        <v>12867</v>
      </c>
      <c r="AB35" s="141">
        <f t="shared" si="16"/>
        <v>0</v>
      </c>
      <c r="AC35" s="141">
        <f t="shared" si="17"/>
        <v>10449</v>
      </c>
      <c r="AD35" s="141">
        <f t="shared" si="18"/>
        <v>638927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75020</v>
      </c>
      <c r="AM35" s="141">
        <f t="shared" si="21"/>
        <v>289211</v>
      </c>
      <c r="AN35" s="141">
        <f t="shared" si="22"/>
        <v>174366</v>
      </c>
      <c r="AO35" s="141">
        <v>62596</v>
      </c>
      <c r="AP35" s="141">
        <v>111770</v>
      </c>
      <c r="AQ35" s="141">
        <v>0</v>
      </c>
      <c r="AR35" s="141">
        <v>0</v>
      </c>
      <c r="AS35" s="141">
        <f t="shared" si="23"/>
        <v>12490</v>
      </c>
      <c r="AT35" s="141">
        <v>12490</v>
      </c>
      <c r="AU35" s="141">
        <v>0</v>
      </c>
      <c r="AV35" s="141">
        <v>0</v>
      </c>
      <c r="AW35" s="141">
        <v>8568</v>
      </c>
      <c r="AX35" s="141">
        <f t="shared" si="24"/>
        <v>93787</v>
      </c>
      <c r="AY35" s="141">
        <v>46164</v>
      </c>
      <c r="AZ35" s="141">
        <v>43854</v>
      </c>
      <c r="BA35" s="141">
        <v>2770</v>
      </c>
      <c r="BB35" s="141">
        <v>999</v>
      </c>
      <c r="BC35" s="141">
        <v>234497</v>
      </c>
      <c r="BD35" s="141">
        <v>0</v>
      </c>
      <c r="BE35" s="141">
        <v>4143</v>
      </c>
      <c r="BF35" s="141">
        <f t="shared" si="25"/>
        <v>293354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11278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11278</v>
      </c>
      <c r="CA35" s="141">
        <v>10593</v>
      </c>
      <c r="CB35" s="141">
        <v>0</v>
      </c>
      <c r="CC35" s="141">
        <v>0</v>
      </c>
      <c r="CD35" s="141">
        <v>685</v>
      </c>
      <c r="CE35" s="141">
        <v>54132</v>
      </c>
      <c r="CF35" s="141">
        <v>0</v>
      </c>
      <c r="CG35" s="141">
        <v>392</v>
      </c>
      <c r="CH35" s="141">
        <f t="shared" si="32"/>
        <v>11670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75020</v>
      </c>
      <c r="CQ35" s="141">
        <f t="shared" si="41"/>
        <v>300489</v>
      </c>
      <c r="CR35" s="141">
        <f t="shared" si="42"/>
        <v>174366</v>
      </c>
      <c r="CS35" s="141">
        <f t="shared" si="43"/>
        <v>62596</v>
      </c>
      <c r="CT35" s="141">
        <f t="shared" si="44"/>
        <v>111770</v>
      </c>
      <c r="CU35" s="141">
        <f t="shared" si="45"/>
        <v>0</v>
      </c>
      <c r="CV35" s="141">
        <f t="shared" si="46"/>
        <v>0</v>
      </c>
      <c r="CW35" s="141">
        <f t="shared" si="47"/>
        <v>12490</v>
      </c>
      <c r="CX35" s="141">
        <f t="shared" si="48"/>
        <v>12490</v>
      </c>
      <c r="CY35" s="141">
        <f t="shared" si="49"/>
        <v>0</v>
      </c>
      <c r="CZ35" s="141">
        <f t="shared" si="50"/>
        <v>0</v>
      </c>
      <c r="DA35" s="141">
        <f t="shared" si="51"/>
        <v>8568</v>
      </c>
      <c r="DB35" s="141">
        <f t="shared" si="52"/>
        <v>105065</v>
      </c>
      <c r="DC35" s="141">
        <f t="shared" si="53"/>
        <v>56757</v>
      </c>
      <c r="DD35" s="141">
        <f t="shared" si="54"/>
        <v>43854</v>
      </c>
      <c r="DE35" s="141">
        <f t="shared" si="55"/>
        <v>2770</v>
      </c>
      <c r="DF35" s="141">
        <f t="shared" si="56"/>
        <v>1684</v>
      </c>
      <c r="DG35" s="141">
        <f t="shared" si="57"/>
        <v>288629</v>
      </c>
      <c r="DH35" s="141">
        <f t="shared" si="58"/>
        <v>0</v>
      </c>
      <c r="DI35" s="141">
        <f t="shared" si="59"/>
        <v>4535</v>
      </c>
      <c r="DJ35" s="141">
        <f t="shared" si="60"/>
        <v>305024</v>
      </c>
    </row>
    <row r="36" spans="1:114" ht="12" customHeight="1">
      <c r="A36" s="142" t="s">
        <v>101</v>
      </c>
      <c r="B36" s="140" t="s">
        <v>354</v>
      </c>
      <c r="C36" s="142" t="s">
        <v>415</v>
      </c>
      <c r="D36" s="141">
        <f t="shared" si="6"/>
        <v>627700</v>
      </c>
      <c r="E36" s="141">
        <f t="shared" si="7"/>
        <v>27979</v>
      </c>
      <c r="F36" s="141">
        <v>0</v>
      </c>
      <c r="G36" s="141">
        <v>0</v>
      </c>
      <c r="H36" s="141">
        <v>0</v>
      </c>
      <c r="I36" s="141">
        <v>4855</v>
      </c>
      <c r="J36" s="141"/>
      <c r="K36" s="141">
        <v>23124</v>
      </c>
      <c r="L36" s="141">
        <v>599721</v>
      </c>
      <c r="M36" s="141">
        <f t="shared" si="8"/>
        <v>61432</v>
      </c>
      <c r="N36" s="141">
        <f t="shared" si="9"/>
        <v>5356</v>
      </c>
      <c r="O36" s="141">
        <v>0</v>
      </c>
      <c r="P36" s="141">
        <v>0</v>
      </c>
      <c r="Q36" s="141">
        <v>0</v>
      </c>
      <c r="R36" s="141">
        <v>5356</v>
      </c>
      <c r="S36" s="141"/>
      <c r="T36" s="141">
        <v>0</v>
      </c>
      <c r="U36" s="141">
        <v>56076</v>
      </c>
      <c r="V36" s="141">
        <f t="shared" si="10"/>
        <v>689132</v>
      </c>
      <c r="W36" s="141">
        <f t="shared" si="11"/>
        <v>33335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10211</v>
      </c>
      <c r="AB36" s="141">
        <f t="shared" si="16"/>
        <v>0</v>
      </c>
      <c r="AC36" s="141">
        <f t="shared" si="17"/>
        <v>23124</v>
      </c>
      <c r="AD36" s="141">
        <f t="shared" si="18"/>
        <v>655797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359079</v>
      </c>
      <c r="AN36" s="141">
        <f t="shared" si="22"/>
        <v>90589</v>
      </c>
      <c r="AO36" s="141">
        <v>36208</v>
      </c>
      <c r="AP36" s="141">
        <v>54381</v>
      </c>
      <c r="AQ36" s="141">
        <v>0</v>
      </c>
      <c r="AR36" s="141">
        <v>0</v>
      </c>
      <c r="AS36" s="141">
        <f t="shared" si="23"/>
        <v>11822</v>
      </c>
      <c r="AT36" s="141">
        <v>4177</v>
      </c>
      <c r="AU36" s="141">
        <v>7645</v>
      </c>
      <c r="AV36" s="141">
        <v>0</v>
      </c>
      <c r="AW36" s="141">
        <v>0</v>
      </c>
      <c r="AX36" s="141">
        <f t="shared" si="24"/>
        <v>256668</v>
      </c>
      <c r="AY36" s="141">
        <v>198898</v>
      </c>
      <c r="AZ36" s="141">
        <v>54458</v>
      </c>
      <c r="BA36" s="141">
        <v>0</v>
      </c>
      <c r="BB36" s="141">
        <v>3312</v>
      </c>
      <c r="BC36" s="141">
        <v>219000</v>
      </c>
      <c r="BD36" s="141">
        <v>0</v>
      </c>
      <c r="BE36" s="141">
        <v>49621</v>
      </c>
      <c r="BF36" s="141">
        <f t="shared" si="25"/>
        <v>408700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25661</v>
      </c>
      <c r="BP36" s="141">
        <f t="shared" si="29"/>
        <v>8066</v>
      </c>
      <c r="BQ36" s="141">
        <v>8066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17595</v>
      </c>
      <c r="CA36" s="141">
        <v>17393</v>
      </c>
      <c r="CB36" s="141">
        <v>0</v>
      </c>
      <c r="CC36" s="141">
        <v>0</v>
      </c>
      <c r="CD36" s="141">
        <v>202</v>
      </c>
      <c r="CE36" s="141">
        <v>35054</v>
      </c>
      <c r="CF36" s="141">
        <v>0</v>
      </c>
      <c r="CG36" s="141">
        <v>717</v>
      </c>
      <c r="CH36" s="141">
        <f t="shared" si="32"/>
        <v>26378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384740</v>
      </c>
      <c r="CR36" s="141">
        <f t="shared" si="42"/>
        <v>98655</v>
      </c>
      <c r="CS36" s="141">
        <f t="shared" si="43"/>
        <v>44274</v>
      </c>
      <c r="CT36" s="141">
        <f t="shared" si="44"/>
        <v>54381</v>
      </c>
      <c r="CU36" s="141">
        <f t="shared" si="45"/>
        <v>0</v>
      </c>
      <c r="CV36" s="141">
        <f t="shared" si="46"/>
        <v>0</v>
      </c>
      <c r="CW36" s="141">
        <f t="shared" si="47"/>
        <v>11822</v>
      </c>
      <c r="CX36" s="141">
        <f t="shared" si="48"/>
        <v>4177</v>
      </c>
      <c r="CY36" s="141">
        <f t="shared" si="49"/>
        <v>7645</v>
      </c>
      <c r="CZ36" s="141">
        <f t="shared" si="50"/>
        <v>0</v>
      </c>
      <c r="DA36" s="141">
        <f t="shared" si="51"/>
        <v>0</v>
      </c>
      <c r="DB36" s="141">
        <f t="shared" si="52"/>
        <v>274263</v>
      </c>
      <c r="DC36" s="141">
        <f t="shared" si="53"/>
        <v>216291</v>
      </c>
      <c r="DD36" s="141">
        <f t="shared" si="54"/>
        <v>54458</v>
      </c>
      <c r="DE36" s="141">
        <f t="shared" si="55"/>
        <v>0</v>
      </c>
      <c r="DF36" s="141">
        <f t="shared" si="56"/>
        <v>3514</v>
      </c>
      <c r="DG36" s="141">
        <f t="shared" si="57"/>
        <v>254054</v>
      </c>
      <c r="DH36" s="141">
        <f t="shared" si="58"/>
        <v>0</v>
      </c>
      <c r="DI36" s="141">
        <f t="shared" si="59"/>
        <v>50338</v>
      </c>
      <c r="DJ36" s="141">
        <f t="shared" si="60"/>
        <v>435078</v>
      </c>
    </row>
    <row r="37" spans="1:114" ht="12" customHeight="1">
      <c r="A37" s="142" t="s">
        <v>101</v>
      </c>
      <c r="B37" s="140" t="s">
        <v>355</v>
      </c>
      <c r="C37" s="142" t="s">
        <v>416</v>
      </c>
      <c r="D37" s="141">
        <f t="shared" si="6"/>
        <v>1178836</v>
      </c>
      <c r="E37" s="141">
        <f t="shared" si="7"/>
        <v>107769</v>
      </c>
      <c r="F37" s="141">
        <v>0</v>
      </c>
      <c r="G37" s="141">
        <v>0</v>
      </c>
      <c r="H37" s="141">
        <v>0</v>
      </c>
      <c r="I37" s="141">
        <v>81526</v>
      </c>
      <c r="J37" s="141"/>
      <c r="K37" s="141">
        <v>26243</v>
      </c>
      <c r="L37" s="141">
        <v>1071067</v>
      </c>
      <c r="M37" s="141">
        <f t="shared" si="8"/>
        <v>155316</v>
      </c>
      <c r="N37" s="141">
        <f t="shared" si="9"/>
        <v>6678</v>
      </c>
      <c r="O37" s="141">
        <v>0</v>
      </c>
      <c r="P37" s="141">
        <v>0</v>
      </c>
      <c r="Q37" s="141">
        <v>0</v>
      </c>
      <c r="R37" s="141">
        <v>6678</v>
      </c>
      <c r="S37" s="141"/>
      <c r="T37" s="141">
        <v>0</v>
      </c>
      <c r="U37" s="141">
        <v>148638</v>
      </c>
      <c r="V37" s="141">
        <f t="shared" si="10"/>
        <v>1334152</v>
      </c>
      <c r="W37" s="141">
        <f t="shared" si="11"/>
        <v>114447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88204</v>
      </c>
      <c r="AB37" s="141">
        <f t="shared" si="16"/>
        <v>0</v>
      </c>
      <c r="AC37" s="141">
        <f t="shared" si="17"/>
        <v>26243</v>
      </c>
      <c r="AD37" s="141">
        <f t="shared" si="18"/>
        <v>1219705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350320</v>
      </c>
      <c r="AM37" s="141">
        <f t="shared" si="21"/>
        <v>339124</v>
      </c>
      <c r="AN37" s="141">
        <f t="shared" si="22"/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f t="shared" si="23"/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f t="shared" si="24"/>
        <v>339124</v>
      </c>
      <c r="AY37" s="141">
        <v>287714</v>
      </c>
      <c r="AZ37" s="141">
        <v>28456</v>
      </c>
      <c r="BA37" s="141">
        <v>0</v>
      </c>
      <c r="BB37" s="141">
        <v>22954</v>
      </c>
      <c r="BC37" s="141">
        <v>394243</v>
      </c>
      <c r="BD37" s="141">
        <v>0</v>
      </c>
      <c r="BE37" s="141">
        <v>95149</v>
      </c>
      <c r="BF37" s="141">
        <f t="shared" si="25"/>
        <v>434273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9792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9792</v>
      </c>
      <c r="CA37" s="141">
        <v>9792</v>
      </c>
      <c r="CB37" s="141">
        <v>0</v>
      </c>
      <c r="CC37" s="141">
        <v>0</v>
      </c>
      <c r="CD37" s="141">
        <v>0</v>
      </c>
      <c r="CE37" s="141">
        <v>143555</v>
      </c>
      <c r="CF37" s="141">
        <v>0</v>
      </c>
      <c r="CG37" s="141">
        <v>1969</v>
      </c>
      <c r="CH37" s="141">
        <f t="shared" si="32"/>
        <v>11761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350320</v>
      </c>
      <c r="CQ37" s="141">
        <f t="shared" si="41"/>
        <v>348916</v>
      </c>
      <c r="CR37" s="141">
        <f t="shared" si="42"/>
        <v>0</v>
      </c>
      <c r="CS37" s="141">
        <f t="shared" si="43"/>
        <v>0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0</v>
      </c>
      <c r="CX37" s="141">
        <f t="shared" si="48"/>
        <v>0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348916</v>
      </c>
      <c r="DC37" s="141">
        <f t="shared" si="53"/>
        <v>297506</v>
      </c>
      <c r="DD37" s="141">
        <f t="shared" si="54"/>
        <v>28456</v>
      </c>
      <c r="DE37" s="141">
        <f t="shared" si="55"/>
        <v>0</v>
      </c>
      <c r="DF37" s="141">
        <f t="shared" si="56"/>
        <v>22954</v>
      </c>
      <c r="DG37" s="141">
        <f t="shared" si="57"/>
        <v>537798</v>
      </c>
      <c r="DH37" s="141">
        <f t="shared" si="58"/>
        <v>0</v>
      </c>
      <c r="DI37" s="141">
        <f t="shared" si="59"/>
        <v>97118</v>
      </c>
      <c r="DJ37" s="141">
        <f t="shared" si="60"/>
        <v>446034</v>
      </c>
    </row>
    <row r="38" spans="1:114" ht="12" customHeight="1">
      <c r="A38" s="142" t="s">
        <v>101</v>
      </c>
      <c r="B38" s="140" t="s">
        <v>356</v>
      </c>
      <c r="C38" s="142" t="s">
        <v>417</v>
      </c>
      <c r="D38" s="141">
        <f t="shared" si="6"/>
        <v>1495832</v>
      </c>
      <c r="E38" s="141">
        <f t="shared" si="7"/>
        <v>142457</v>
      </c>
      <c r="F38" s="141">
        <v>0</v>
      </c>
      <c r="G38" s="141">
        <v>0</v>
      </c>
      <c r="H38" s="141">
        <v>0</v>
      </c>
      <c r="I38" s="141">
        <v>64117</v>
      </c>
      <c r="J38" s="141"/>
      <c r="K38" s="141">
        <v>78340</v>
      </c>
      <c r="L38" s="141">
        <v>1353375</v>
      </c>
      <c r="M38" s="141">
        <f t="shared" si="8"/>
        <v>28798</v>
      </c>
      <c r="N38" s="141">
        <f t="shared" si="9"/>
        <v>23749</v>
      </c>
      <c r="O38" s="141">
        <v>0</v>
      </c>
      <c r="P38" s="141">
        <v>0</v>
      </c>
      <c r="Q38" s="141">
        <v>0</v>
      </c>
      <c r="R38" s="141">
        <v>23749</v>
      </c>
      <c r="S38" s="141"/>
      <c r="T38" s="141">
        <v>0</v>
      </c>
      <c r="U38" s="141">
        <v>5049</v>
      </c>
      <c r="V38" s="141">
        <f t="shared" si="10"/>
        <v>1524630</v>
      </c>
      <c r="W38" s="141">
        <f t="shared" si="11"/>
        <v>166206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87866</v>
      </c>
      <c r="AB38" s="141">
        <f t="shared" si="16"/>
        <v>0</v>
      </c>
      <c r="AC38" s="141">
        <f t="shared" si="17"/>
        <v>78340</v>
      </c>
      <c r="AD38" s="141">
        <f t="shared" si="18"/>
        <v>1358424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1495832</v>
      </c>
      <c r="AN38" s="141">
        <f t="shared" si="22"/>
        <v>199658</v>
      </c>
      <c r="AO38" s="141">
        <v>139870</v>
      </c>
      <c r="AP38" s="141">
        <v>0</v>
      </c>
      <c r="AQ38" s="141">
        <v>32164</v>
      </c>
      <c r="AR38" s="141">
        <v>27624</v>
      </c>
      <c r="AS38" s="141">
        <f t="shared" si="23"/>
        <v>230485</v>
      </c>
      <c r="AT38" s="141">
        <v>7352</v>
      </c>
      <c r="AU38" s="141">
        <v>173643</v>
      </c>
      <c r="AV38" s="141">
        <v>49490</v>
      </c>
      <c r="AW38" s="141">
        <v>4305</v>
      </c>
      <c r="AX38" s="141">
        <f t="shared" si="24"/>
        <v>1056312</v>
      </c>
      <c r="AY38" s="141">
        <v>221099</v>
      </c>
      <c r="AZ38" s="141">
        <v>755381</v>
      </c>
      <c r="BA38" s="141">
        <v>74386</v>
      </c>
      <c r="BB38" s="141">
        <v>5446</v>
      </c>
      <c r="BC38" s="141">
        <v>0</v>
      </c>
      <c r="BD38" s="141">
        <v>5072</v>
      </c>
      <c r="BE38" s="141">
        <v>0</v>
      </c>
      <c r="BF38" s="141">
        <f t="shared" si="25"/>
        <v>1495832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27891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24561</v>
      </c>
      <c r="BV38" s="141">
        <v>4210</v>
      </c>
      <c r="BW38" s="141">
        <v>20351</v>
      </c>
      <c r="BX38" s="141">
        <v>0</v>
      </c>
      <c r="BY38" s="141">
        <v>0</v>
      </c>
      <c r="BZ38" s="141">
        <f t="shared" si="31"/>
        <v>3330</v>
      </c>
      <c r="CA38" s="141">
        <v>0</v>
      </c>
      <c r="CB38" s="141">
        <v>0</v>
      </c>
      <c r="CC38" s="141">
        <v>0</v>
      </c>
      <c r="CD38" s="141">
        <v>3330</v>
      </c>
      <c r="CE38" s="141">
        <v>0</v>
      </c>
      <c r="CF38" s="141">
        <v>0</v>
      </c>
      <c r="CG38" s="141">
        <v>907</v>
      </c>
      <c r="CH38" s="141">
        <f t="shared" si="32"/>
        <v>28798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0</v>
      </c>
      <c r="CQ38" s="141">
        <f t="shared" si="41"/>
        <v>1523723</v>
      </c>
      <c r="CR38" s="141">
        <f t="shared" si="42"/>
        <v>199658</v>
      </c>
      <c r="CS38" s="141">
        <f t="shared" si="43"/>
        <v>139870</v>
      </c>
      <c r="CT38" s="141">
        <f t="shared" si="44"/>
        <v>0</v>
      </c>
      <c r="CU38" s="141">
        <f t="shared" si="45"/>
        <v>32164</v>
      </c>
      <c r="CV38" s="141">
        <f t="shared" si="46"/>
        <v>27624</v>
      </c>
      <c r="CW38" s="141">
        <f t="shared" si="47"/>
        <v>255046</v>
      </c>
      <c r="CX38" s="141">
        <f t="shared" si="48"/>
        <v>11562</v>
      </c>
      <c r="CY38" s="141">
        <f t="shared" si="49"/>
        <v>193994</v>
      </c>
      <c r="CZ38" s="141">
        <f t="shared" si="50"/>
        <v>49490</v>
      </c>
      <c r="DA38" s="141">
        <f t="shared" si="51"/>
        <v>4305</v>
      </c>
      <c r="DB38" s="141">
        <f t="shared" si="52"/>
        <v>1059642</v>
      </c>
      <c r="DC38" s="141">
        <f t="shared" si="53"/>
        <v>221099</v>
      </c>
      <c r="DD38" s="141">
        <f t="shared" si="54"/>
        <v>755381</v>
      </c>
      <c r="DE38" s="141">
        <f t="shared" si="55"/>
        <v>74386</v>
      </c>
      <c r="DF38" s="141">
        <f t="shared" si="56"/>
        <v>8776</v>
      </c>
      <c r="DG38" s="141">
        <f t="shared" si="57"/>
        <v>0</v>
      </c>
      <c r="DH38" s="141">
        <f t="shared" si="58"/>
        <v>5072</v>
      </c>
      <c r="DI38" s="141">
        <f t="shared" si="59"/>
        <v>907</v>
      </c>
      <c r="DJ38" s="141">
        <f t="shared" si="60"/>
        <v>1524630</v>
      </c>
    </row>
    <row r="39" spans="1:114" ht="12" customHeight="1">
      <c r="A39" s="142" t="s">
        <v>101</v>
      </c>
      <c r="B39" s="140" t="s">
        <v>357</v>
      </c>
      <c r="C39" s="142" t="s">
        <v>418</v>
      </c>
      <c r="D39" s="141">
        <f t="shared" si="6"/>
        <v>612703</v>
      </c>
      <c r="E39" s="141">
        <f t="shared" si="7"/>
        <v>70406</v>
      </c>
      <c r="F39" s="141">
        <v>0</v>
      </c>
      <c r="G39" s="141">
        <v>0</v>
      </c>
      <c r="H39" s="141">
        <v>0</v>
      </c>
      <c r="I39" s="141">
        <v>70364</v>
      </c>
      <c r="J39" s="141"/>
      <c r="K39" s="141">
        <v>42</v>
      </c>
      <c r="L39" s="141">
        <v>542297</v>
      </c>
      <c r="M39" s="141">
        <f t="shared" si="8"/>
        <v>129672</v>
      </c>
      <c r="N39" s="141">
        <f t="shared" si="9"/>
        <v>8715</v>
      </c>
      <c r="O39" s="141">
        <v>5440</v>
      </c>
      <c r="P39" s="141">
        <v>3250</v>
      </c>
      <c r="Q39" s="141">
        <v>0</v>
      </c>
      <c r="R39" s="141">
        <v>0</v>
      </c>
      <c r="S39" s="141"/>
      <c r="T39" s="141">
        <v>25</v>
      </c>
      <c r="U39" s="141">
        <v>120957</v>
      </c>
      <c r="V39" s="141">
        <f t="shared" si="10"/>
        <v>742375</v>
      </c>
      <c r="W39" s="141">
        <f t="shared" si="11"/>
        <v>79121</v>
      </c>
      <c r="X39" s="141">
        <f t="shared" si="12"/>
        <v>5440</v>
      </c>
      <c r="Y39" s="141">
        <f t="shared" si="13"/>
        <v>3250</v>
      </c>
      <c r="Z39" s="141">
        <f t="shared" si="14"/>
        <v>0</v>
      </c>
      <c r="AA39" s="141">
        <f t="shared" si="15"/>
        <v>70364</v>
      </c>
      <c r="AB39" s="141">
        <f t="shared" si="16"/>
        <v>0</v>
      </c>
      <c r="AC39" s="141">
        <f t="shared" si="17"/>
        <v>67</v>
      </c>
      <c r="AD39" s="141">
        <f t="shared" si="18"/>
        <v>663254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264139</v>
      </c>
      <c r="AN39" s="141">
        <f t="shared" si="22"/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f t="shared" si="23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24"/>
        <v>264139</v>
      </c>
      <c r="AY39" s="141">
        <v>254502</v>
      </c>
      <c r="AZ39" s="141">
        <v>4430</v>
      </c>
      <c r="BA39" s="141">
        <v>2699</v>
      </c>
      <c r="BB39" s="141">
        <v>2508</v>
      </c>
      <c r="BC39" s="141">
        <v>347406</v>
      </c>
      <c r="BD39" s="141">
        <v>0</v>
      </c>
      <c r="BE39" s="141">
        <v>1158</v>
      </c>
      <c r="BF39" s="141">
        <f t="shared" si="25"/>
        <v>265297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17871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17871</v>
      </c>
      <c r="CA39" s="141">
        <v>0</v>
      </c>
      <c r="CB39" s="141">
        <v>0</v>
      </c>
      <c r="CC39" s="141">
        <v>0</v>
      </c>
      <c r="CD39" s="141">
        <v>17871</v>
      </c>
      <c r="CE39" s="141">
        <v>95547</v>
      </c>
      <c r="CF39" s="141">
        <v>0</v>
      </c>
      <c r="CG39" s="141">
        <v>16254</v>
      </c>
      <c r="CH39" s="141">
        <f t="shared" si="32"/>
        <v>34125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282010</v>
      </c>
      <c r="CR39" s="141">
        <f t="shared" si="42"/>
        <v>0</v>
      </c>
      <c r="CS39" s="141">
        <f t="shared" si="43"/>
        <v>0</v>
      </c>
      <c r="CT39" s="141">
        <f t="shared" si="44"/>
        <v>0</v>
      </c>
      <c r="CU39" s="141">
        <f t="shared" si="45"/>
        <v>0</v>
      </c>
      <c r="CV39" s="141">
        <f t="shared" si="46"/>
        <v>0</v>
      </c>
      <c r="CW39" s="141">
        <f t="shared" si="47"/>
        <v>0</v>
      </c>
      <c r="CX39" s="141">
        <f t="shared" si="48"/>
        <v>0</v>
      </c>
      <c r="CY39" s="141">
        <f t="shared" si="49"/>
        <v>0</v>
      </c>
      <c r="CZ39" s="141">
        <f t="shared" si="50"/>
        <v>0</v>
      </c>
      <c r="DA39" s="141">
        <f t="shared" si="51"/>
        <v>0</v>
      </c>
      <c r="DB39" s="141">
        <f t="shared" si="52"/>
        <v>282010</v>
      </c>
      <c r="DC39" s="141">
        <f t="shared" si="53"/>
        <v>254502</v>
      </c>
      <c r="DD39" s="141">
        <f t="shared" si="54"/>
        <v>4430</v>
      </c>
      <c r="DE39" s="141">
        <f t="shared" si="55"/>
        <v>2699</v>
      </c>
      <c r="DF39" s="141">
        <f t="shared" si="56"/>
        <v>20379</v>
      </c>
      <c r="DG39" s="141">
        <f t="shared" si="57"/>
        <v>442953</v>
      </c>
      <c r="DH39" s="141">
        <f t="shared" si="58"/>
        <v>0</v>
      </c>
      <c r="DI39" s="141">
        <f t="shared" si="59"/>
        <v>17412</v>
      </c>
      <c r="DJ39" s="141">
        <f t="shared" si="60"/>
        <v>299422</v>
      </c>
    </row>
    <row r="40" spans="1:114" ht="12" customHeight="1">
      <c r="A40" s="142" t="s">
        <v>101</v>
      </c>
      <c r="B40" s="140" t="s">
        <v>358</v>
      </c>
      <c r="C40" s="142" t="s">
        <v>419</v>
      </c>
      <c r="D40" s="141">
        <f t="shared" si="6"/>
        <v>903828</v>
      </c>
      <c r="E40" s="141">
        <f t="shared" si="7"/>
        <v>81215</v>
      </c>
      <c r="F40" s="141">
        <v>0</v>
      </c>
      <c r="G40" s="141">
        <v>0</v>
      </c>
      <c r="H40" s="141">
        <v>0</v>
      </c>
      <c r="I40" s="141">
        <v>75670</v>
      </c>
      <c r="J40" s="141"/>
      <c r="K40" s="141">
        <v>5545</v>
      </c>
      <c r="L40" s="141">
        <v>822613</v>
      </c>
      <c r="M40" s="141">
        <f t="shared" si="8"/>
        <v>127032</v>
      </c>
      <c r="N40" s="141">
        <f t="shared" si="9"/>
        <v>10482</v>
      </c>
      <c r="O40" s="141">
        <v>0</v>
      </c>
      <c r="P40" s="141">
        <v>0</v>
      </c>
      <c r="Q40" s="141">
        <v>0</v>
      </c>
      <c r="R40" s="141">
        <v>10467</v>
      </c>
      <c r="S40" s="141"/>
      <c r="T40" s="141">
        <v>15</v>
      </c>
      <c r="U40" s="141">
        <v>116550</v>
      </c>
      <c r="V40" s="141">
        <f t="shared" si="10"/>
        <v>1030860</v>
      </c>
      <c r="W40" s="141">
        <f t="shared" si="11"/>
        <v>91697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86137</v>
      </c>
      <c r="AB40" s="141">
        <f t="shared" si="16"/>
        <v>0</v>
      </c>
      <c r="AC40" s="141">
        <f t="shared" si="17"/>
        <v>5560</v>
      </c>
      <c r="AD40" s="141">
        <f t="shared" si="18"/>
        <v>939163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903828</v>
      </c>
      <c r="AN40" s="141">
        <f t="shared" si="22"/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903828</v>
      </c>
      <c r="AY40" s="141">
        <v>435440</v>
      </c>
      <c r="AZ40" s="141">
        <v>238309</v>
      </c>
      <c r="BA40" s="141">
        <v>230079</v>
      </c>
      <c r="BB40" s="141">
        <v>0</v>
      </c>
      <c r="BC40" s="141">
        <v>0</v>
      </c>
      <c r="BD40" s="141">
        <v>0</v>
      </c>
      <c r="BE40" s="141">
        <v>0</v>
      </c>
      <c r="BF40" s="141">
        <f t="shared" si="25"/>
        <v>903828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438</v>
      </c>
      <c r="BO40" s="141">
        <f t="shared" si="28"/>
        <v>39432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39432</v>
      </c>
      <c r="CA40" s="141">
        <v>39432</v>
      </c>
      <c r="CB40" s="141">
        <v>0</v>
      </c>
      <c r="CC40" s="141">
        <v>0</v>
      </c>
      <c r="CD40" s="141">
        <v>0</v>
      </c>
      <c r="CE40" s="141">
        <v>87162</v>
      </c>
      <c r="CF40" s="141">
        <v>0</v>
      </c>
      <c r="CG40" s="141">
        <v>0</v>
      </c>
      <c r="CH40" s="141">
        <f t="shared" si="32"/>
        <v>39432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438</v>
      </c>
      <c r="CQ40" s="141">
        <f t="shared" si="41"/>
        <v>943260</v>
      </c>
      <c r="CR40" s="141">
        <f t="shared" si="42"/>
        <v>0</v>
      </c>
      <c r="CS40" s="141">
        <f t="shared" si="43"/>
        <v>0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943260</v>
      </c>
      <c r="DC40" s="141">
        <f t="shared" si="53"/>
        <v>474872</v>
      </c>
      <c r="DD40" s="141">
        <f t="shared" si="54"/>
        <v>238309</v>
      </c>
      <c r="DE40" s="141">
        <f t="shared" si="55"/>
        <v>230079</v>
      </c>
      <c r="DF40" s="141">
        <f t="shared" si="56"/>
        <v>0</v>
      </c>
      <c r="DG40" s="141">
        <f t="shared" si="57"/>
        <v>87162</v>
      </c>
      <c r="DH40" s="141">
        <f t="shared" si="58"/>
        <v>0</v>
      </c>
      <c r="DI40" s="141">
        <f t="shared" si="59"/>
        <v>0</v>
      </c>
      <c r="DJ40" s="141">
        <f t="shared" si="60"/>
        <v>943260</v>
      </c>
    </row>
    <row r="41" spans="1:114" ht="12" customHeight="1">
      <c r="A41" s="142" t="s">
        <v>101</v>
      </c>
      <c r="B41" s="140" t="s">
        <v>359</v>
      </c>
      <c r="C41" s="142" t="s">
        <v>420</v>
      </c>
      <c r="D41" s="141">
        <f t="shared" si="6"/>
        <v>1280018</v>
      </c>
      <c r="E41" s="141">
        <f t="shared" si="7"/>
        <v>101293</v>
      </c>
      <c r="F41" s="141">
        <v>0</v>
      </c>
      <c r="G41" s="141">
        <v>0</v>
      </c>
      <c r="H41" s="141">
        <v>0</v>
      </c>
      <c r="I41" s="141">
        <v>60878</v>
      </c>
      <c r="J41" s="141"/>
      <c r="K41" s="141">
        <v>40415</v>
      </c>
      <c r="L41" s="141">
        <v>1178725</v>
      </c>
      <c r="M41" s="141">
        <f t="shared" si="8"/>
        <v>417626</v>
      </c>
      <c r="N41" s="141">
        <f t="shared" si="9"/>
        <v>24723</v>
      </c>
      <c r="O41" s="141">
        <v>0</v>
      </c>
      <c r="P41" s="141">
        <v>0</v>
      </c>
      <c r="Q41" s="141">
        <v>0</v>
      </c>
      <c r="R41" s="141">
        <v>24723</v>
      </c>
      <c r="S41" s="141"/>
      <c r="T41" s="141">
        <v>0</v>
      </c>
      <c r="U41" s="141">
        <v>392903</v>
      </c>
      <c r="V41" s="141">
        <f t="shared" si="10"/>
        <v>1697644</v>
      </c>
      <c r="W41" s="141">
        <f t="shared" si="11"/>
        <v>126016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85601</v>
      </c>
      <c r="AB41" s="141">
        <f t="shared" si="16"/>
        <v>0</v>
      </c>
      <c r="AC41" s="141">
        <f t="shared" si="17"/>
        <v>40415</v>
      </c>
      <c r="AD41" s="141">
        <f t="shared" si="18"/>
        <v>1571628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496450</v>
      </c>
      <c r="AN41" s="141">
        <f t="shared" si="22"/>
        <v>131660</v>
      </c>
      <c r="AO41" s="141">
        <v>46932</v>
      </c>
      <c r="AP41" s="141">
        <v>84728</v>
      </c>
      <c r="AQ41" s="141">
        <v>0</v>
      </c>
      <c r="AR41" s="141">
        <v>0</v>
      </c>
      <c r="AS41" s="141">
        <f t="shared" si="23"/>
        <v>4234</v>
      </c>
      <c r="AT41" s="141">
        <v>4234</v>
      </c>
      <c r="AU41" s="141">
        <v>0</v>
      </c>
      <c r="AV41" s="141">
        <v>0</v>
      </c>
      <c r="AW41" s="141">
        <v>0</v>
      </c>
      <c r="AX41" s="141">
        <f t="shared" si="24"/>
        <v>360556</v>
      </c>
      <c r="AY41" s="141">
        <v>284138</v>
      </c>
      <c r="AZ41" s="141">
        <v>45360</v>
      </c>
      <c r="BA41" s="141">
        <v>0</v>
      </c>
      <c r="BB41" s="141">
        <v>31058</v>
      </c>
      <c r="BC41" s="141">
        <v>783568</v>
      </c>
      <c r="BD41" s="141">
        <v>0</v>
      </c>
      <c r="BE41" s="141">
        <v>0</v>
      </c>
      <c r="BF41" s="141">
        <f t="shared" si="25"/>
        <v>496450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51127</v>
      </c>
      <c r="BP41" s="141">
        <f t="shared" si="29"/>
        <v>18197</v>
      </c>
      <c r="BQ41" s="141">
        <v>18197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32930</v>
      </c>
      <c r="CA41" s="141">
        <v>32168</v>
      </c>
      <c r="CB41" s="141">
        <v>0</v>
      </c>
      <c r="CC41" s="141">
        <v>0</v>
      </c>
      <c r="CD41" s="141">
        <v>762</v>
      </c>
      <c r="CE41" s="141">
        <v>366499</v>
      </c>
      <c r="CF41" s="141">
        <v>0</v>
      </c>
      <c r="CG41" s="141">
        <v>0</v>
      </c>
      <c r="CH41" s="141">
        <f t="shared" si="32"/>
        <v>51127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0</v>
      </c>
      <c r="CQ41" s="141">
        <f t="shared" si="41"/>
        <v>547577</v>
      </c>
      <c r="CR41" s="141">
        <f t="shared" si="42"/>
        <v>149857</v>
      </c>
      <c r="CS41" s="141">
        <f t="shared" si="43"/>
        <v>65129</v>
      </c>
      <c r="CT41" s="141">
        <f t="shared" si="44"/>
        <v>84728</v>
      </c>
      <c r="CU41" s="141">
        <f t="shared" si="45"/>
        <v>0</v>
      </c>
      <c r="CV41" s="141">
        <f t="shared" si="46"/>
        <v>0</v>
      </c>
      <c r="CW41" s="141">
        <f t="shared" si="47"/>
        <v>4234</v>
      </c>
      <c r="CX41" s="141">
        <f t="shared" si="48"/>
        <v>4234</v>
      </c>
      <c r="CY41" s="141">
        <f t="shared" si="49"/>
        <v>0</v>
      </c>
      <c r="CZ41" s="141">
        <f t="shared" si="50"/>
        <v>0</v>
      </c>
      <c r="DA41" s="141">
        <f t="shared" si="51"/>
        <v>0</v>
      </c>
      <c r="DB41" s="141">
        <f t="shared" si="52"/>
        <v>393486</v>
      </c>
      <c r="DC41" s="141">
        <f t="shared" si="53"/>
        <v>316306</v>
      </c>
      <c r="DD41" s="141">
        <f t="shared" si="54"/>
        <v>45360</v>
      </c>
      <c r="DE41" s="141">
        <f t="shared" si="55"/>
        <v>0</v>
      </c>
      <c r="DF41" s="141">
        <f t="shared" si="56"/>
        <v>31820</v>
      </c>
      <c r="DG41" s="141">
        <f t="shared" si="57"/>
        <v>1150067</v>
      </c>
      <c r="DH41" s="141">
        <f t="shared" si="58"/>
        <v>0</v>
      </c>
      <c r="DI41" s="141">
        <f t="shared" si="59"/>
        <v>0</v>
      </c>
      <c r="DJ41" s="141">
        <f t="shared" si="60"/>
        <v>547577</v>
      </c>
    </row>
    <row r="42" spans="1:114" ht="12" customHeight="1">
      <c r="A42" s="142" t="s">
        <v>101</v>
      </c>
      <c r="B42" s="140" t="s">
        <v>360</v>
      </c>
      <c r="C42" s="142" t="s">
        <v>421</v>
      </c>
      <c r="D42" s="141">
        <f t="shared" si="6"/>
        <v>429130</v>
      </c>
      <c r="E42" s="141">
        <f t="shared" si="7"/>
        <v>63542</v>
      </c>
      <c r="F42" s="141">
        <v>0</v>
      </c>
      <c r="G42" s="141">
        <v>0</v>
      </c>
      <c r="H42" s="141">
        <v>0</v>
      </c>
      <c r="I42" s="141">
        <v>56487</v>
      </c>
      <c r="J42" s="141"/>
      <c r="K42" s="141">
        <v>7055</v>
      </c>
      <c r="L42" s="141">
        <v>365588</v>
      </c>
      <c r="M42" s="141">
        <f t="shared" si="8"/>
        <v>87748</v>
      </c>
      <c r="N42" s="141">
        <f t="shared" si="9"/>
        <v>6522</v>
      </c>
      <c r="O42" s="141">
        <v>0</v>
      </c>
      <c r="P42" s="141">
        <v>0</v>
      </c>
      <c r="Q42" s="141">
        <v>0</v>
      </c>
      <c r="R42" s="141">
        <v>6522</v>
      </c>
      <c r="S42" s="141"/>
      <c r="T42" s="141">
        <v>0</v>
      </c>
      <c r="U42" s="141">
        <v>81226</v>
      </c>
      <c r="V42" s="141">
        <f t="shared" si="10"/>
        <v>516878</v>
      </c>
      <c r="W42" s="141">
        <f t="shared" si="11"/>
        <v>70064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63009</v>
      </c>
      <c r="AB42" s="141">
        <f t="shared" si="16"/>
        <v>0</v>
      </c>
      <c r="AC42" s="141">
        <f t="shared" si="17"/>
        <v>7055</v>
      </c>
      <c r="AD42" s="141">
        <f t="shared" si="18"/>
        <v>446814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177721</v>
      </c>
      <c r="AN42" s="141">
        <f t="shared" si="22"/>
        <v>28420</v>
      </c>
      <c r="AO42" s="141">
        <v>28420</v>
      </c>
      <c r="AP42" s="141">
        <v>0</v>
      </c>
      <c r="AQ42" s="141">
        <v>0</v>
      </c>
      <c r="AR42" s="141">
        <v>0</v>
      </c>
      <c r="AS42" s="141">
        <f t="shared" si="23"/>
        <v>17352</v>
      </c>
      <c r="AT42" s="141">
        <v>17352</v>
      </c>
      <c r="AU42" s="141">
        <v>0</v>
      </c>
      <c r="AV42" s="141">
        <v>0</v>
      </c>
      <c r="AW42" s="141">
        <v>0</v>
      </c>
      <c r="AX42" s="141">
        <f t="shared" si="24"/>
        <v>131949</v>
      </c>
      <c r="AY42" s="141">
        <v>123452</v>
      </c>
      <c r="AZ42" s="141">
        <v>540</v>
      </c>
      <c r="BA42" s="141">
        <v>7174</v>
      </c>
      <c r="BB42" s="141">
        <v>783</v>
      </c>
      <c r="BC42" s="141">
        <v>251409</v>
      </c>
      <c r="BD42" s="141">
        <v>0</v>
      </c>
      <c r="BE42" s="141">
        <v>0</v>
      </c>
      <c r="BF42" s="141">
        <f t="shared" si="25"/>
        <v>177721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8"/>
        <v>11351</v>
      </c>
      <c r="BP42" s="141">
        <f t="shared" si="29"/>
        <v>6450</v>
      </c>
      <c r="BQ42" s="141">
        <v>6450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4901</v>
      </c>
      <c r="CA42" s="141">
        <v>1436</v>
      </c>
      <c r="CB42" s="141">
        <v>0</v>
      </c>
      <c r="CC42" s="141">
        <v>0</v>
      </c>
      <c r="CD42" s="141">
        <v>3465</v>
      </c>
      <c r="CE42" s="141">
        <v>76397</v>
      </c>
      <c r="CF42" s="141">
        <v>0</v>
      </c>
      <c r="CG42" s="141">
        <v>0</v>
      </c>
      <c r="CH42" s="141">
        <f t="shared" si="32"/>
        <v>11351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0</v>
      </c>
      <c r="CQ42" s="141">
        <f t="shared" si="41"/>
        <v>189072</v>
      </c>
      <c r="CR42" s="141">
        <f t="shared" si="42"/>
        <v>34870</v>
      </c>
      <c r="CS42" s="141">
        <f t="shared" si="43"/>
        <v>34870</v>
      </c>
      <c r="CT42" s="141">
        <f t="shared" si="44"/>
        <v>0</v>
      </c>
      <c r="CU42" s="141">
        <f t="shared" si="45"/>
        <v>0</v>
      </c>
      <c r="CV42" s="141">
        <f t="shared" si="46"/>
        <v>0</v>
      </c>
      <c r="CW42" s="141">
        <f t="shared" si="47"/>
        <v>17352</v>
      </c>
      <c r="CX42" s="141">
        <f t="shared" si="48"/>
        <v>17352</v>
      </c>
      <c r="CY42" s="141">
        <f t="shared" si="49"/>
        <v>0</v>
      </c>
      <c r="CZ42" s="141">
        <f t="shared" si="50"/>
        <v>0</v>
      </c>
      <c r="DA42" s="141">
        <f t="shared" si="51"/>
        <v>0</v>
      </c>
      <c r="DB42" s="141">
        <f t="shared" si="52"/>
        <v>136850</v>
      </c>
      <c r="DC42" s="141">
        <f t="shared" si="53"/>
        <v>124888</v>
      </c>
      <c r="DD42" s="141">
        <f t="shared" si="54"/>
        <v>540</v>
      </c>
      <c r="DE42" s="141">
        <f t="shared" si="55"/>
        <v>7174</v>
      </c>
      <c r="DF42" s="141">
        <f t="shared" si="56"/>
        <v>4248</v>
      </c>
      <c r="DG42" s="141">
        <f t="shared" si="57"/>
        <v>327806</v>
      </c>
      <c r="DH42" s="141">
        <f t="shared" si="58"/>
        <v>0</v>
      </c>
      <c r="DI42" s="141">
        <f t="shared" si="59"/>
        <v>0</v>
      </c>
      <c r="DJ42" s="141">
        <f t="shared" si="60"/>
        <v>189072</v>
      </c>
    </row>
    <row r="43" spans="1:114" ht="12" customHeight="1">
      <c r="A43" s="142" t="s">
        <v>101</v>
      </c>
      <c r="B43" s="140" t="s">
        <v>361</v>
      </c>
      <c r="C43" s="142" t="s">
        <v>422</v>
      </c>
      <c r="D43" s="141">
        <f t="shared" si="6"/>
        <v>553819</v>
      </c>
      <c r="E43" s="141">
        <f t="shared" si="7"/>
        <v>40389</v>
      </c>
      <c r="F43" s="141">
        <v>0</v>
      </c>
      <c r="G43" s="141">
        <v>0</v>
      </c>
      <c r="H43" s="141">
        <v>0</v>
      </c>
      <c r="I43" s="141">
        <v>40389</v>
      </c>
      <c r="J43" s="141"/>
      <c r="K43" s="141">
        <v>0</v>
      </c>
      <c r="L43" s="141">
        <v>513430</v>
      </c>
      <c r="M43" s="141">
        <f t="shared" si="8"/>
        <v>95326</v>
      </c>
      <c r="N43" s="141">
        <f t="shared" si="9"/>
        <v>1830</v>
      </c>
      <c r="O43" s="141">
        <v>0</v>
      </c>
      <c r="P43" s="141">
        <v>0</v>
      </c>
      <c r="Q43" s="141">
        <v>0</v>
      </c>
      <c r="R43" s="141">
        <v>1830</v>
      </c>
      <c r="S43" s="141"/>
      <c r="T43" s="141">
        <v>0</v>
      </c>
      <c r="U43" s="141">
        <v>93496</v>
      </c>
      <c r="V43" s="141">
        <f t="shared" si="10"/>
        <v>649145</v>
      </c>
      <c r="W43" s="141">
        <f t="shared" si="11"/>
        <v>42219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42219</v>
      </c>
      <c r="AB43" s="141">
        <f t="shared" si="16"/>
        <v>0</v>
      </c>
      <c r="AC43" s="141">
        <f t="shared" si="17"/>
        <v>0</v>
      </c>
      <c r="AD43" s="141">
        <f t="shared" si="18"/>
        <v>606926</v>
      </c>
      <c r="AE43" s="141">
        <f t="shared" si="19"/>
        <v>0</v>
      </c>
      <c r="AF43" s="141">
        <f t="shared" si="20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206817</v>
      </c>
      <c r="AM43" s="141">
        <f t="shared" si="21"/>
        <v>116988</v>
      </c>
      <c r="AN43" s="141">
        <f t="shared" si="22"/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f t="shared" si="23"/>
        <v>109895</v>
      </c>
      <c r="AT43" s="141">
        <v>109895</v>
      </c>
      <c r="AU43" s="141">
        <v>0</v>
      </c>
      <c r="AV43" s="141">
        <v>0</v>
      </c>
      <c r="AW43" s="141">
        <v>0</v>
      </c>
      <c r="AX43" s="141">
        <f t="shared" si="24"/>
        <v>7093</v>
      </c>
      <c r="AY43" s="141">
        <v>0</v>
      </c>
      <c r="AZ43" s="141">
        <v>0</v>
      </c>
      <c r="BA43" s="141">
        <v>0</v>
      </c>
      <c r="BB43" s="141">
        <v>7093</v>
      </c>
      <c r="BC43" s="141">
        <v>207030</v>
      </c>
      <c r="BD43" s="141">
        <v>0</v>
      </c>
      <c r="BE43" s="141">
        <v>22984</v>
      </c>
      <c r="BF43" s="141">
        <f t="shared" si="25"/>
        <v>139972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5344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5306</v>
      </c>
      <c r="BV43" s="141">
        <v>5306</v>
      </c>
      <c r="BW43" s="141">
        <v>0</v>
      </c>
      <c r="BX43" s="141">
        <v>0</v>
      </c>
      <c r="BY43" s="141">
        <v>0</v>
      </c>
      <c r="BZ43" s="141">
        <f t="shared" si="31"/>
        <v>38</v>
      </c>
      <c r="CA43" s="141">
        <v>0</v>
      </c>
      <c r="CB43" s="141">
        <v>0</v>
      </c>
      <c r="CC43" s="141">
        <v>0</v>
      </c>
      <c r="CD43" s="141">
        <v>38</v>
      </c>
      <c r="CE43" s="141">
        <v>89982</v>
      </c>
      <c r="CF43" s="141">
        <v>0</v>
      </c>
      <c r="CG43" s="141">
        <v>0</v>
      </c>
      <c r="CH43" s="141">
        <f t="shared" si="32"/>
        <v>5344</v>
      </c>
      <c r="CI43" s="141">
        <f t="shared" si="33"/>
        <v>0</v>
      </c>
      <c r="CJ43" s="141">
        <f t="shared" si="34"/>
        <v>0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0</v>
      </c>
      <c r="CO43" s="141">
        <f t="shared" si="39"/>
        <v>0</v>
      </c>
      <c r="CP43" s="141">
        <f t="shared" si="40"/>
        <v>206817</v>
      </c>
      <c r="CQ43" s="141">
        <f t="shared" si="41"/>
        <v>122332</v>
      </c>
      <c r="CR43" s="141">
        <f t="shared" si="42"/>
        <v>0</v>
      </c>
      <c r="CS43" s="141">
        <f t="shared" si="43"/>
        <v>0</v>
      </c>
      <c r="CT43" s="141">
        <f t="shared" si="44"/>
        <v>0</v>
      </c>
      <c r="CU43" s="141">
        <f t="shared" si="45"/>
        <v>0</v>
      </c>
      <c r="CV43" s="141">
        <f t="shared" si="46"/>
        <v>0</v>
      </c>
      <c r="CW43" s="141">
        <f t="shared" si="47"/>
        <v>115201</v>
      </c>
      <c r="CX43" s="141">
        <f t="shared" si="48"/>
        <v>115201</v>
      </c>
      <c r="CY43" s="141">
        <f t="shared" si="49"/>
        <v>0</v>
      </c>
      <c r="CZ43" s="141">
        <f t="shared" si="50"/>
        <v>0</v>
      </c>
      <c r="DA43" s="141">
        <f t="shared" si="51"/>
        <v>0</v>
      </c>
      <c r="DB43" s="141">
        <f t="shared" si="52"/>
        <v>7131</v>
      </c>
      <c r="DC43" s="141">
        <f t="shared" si="53"/>
        <v>0</v>
      </c>
      <c r="DD43" s="141">
        <f t="shared" si="54"/>
        <v>0</v>
      </c>
      <c r="DE43" s="141">
        <f t="shared" si="55"/>
        <v>0</v>
      </c>
      <c r="DF43" s="141">
        <f t="shared" si="56"/>
        <v>7131</v>
      </c>
      <c r="DG43" s="141">
        <f t="shared" si="57"/>
        <v>297012</v>
      </c>
      <c r="DH43" s="141">
        <f t="shared" si="58"/>
        <v>0</v>
      </c>
      <c r="DI43" s="141">
        <f t="shared" si="59"/>
        <v>22984</v>
      </c>
      <c r="DJ43" s="141">
        <f t="shared" si="60"/>
        <v>145316</v>
      </c>
    </row>
    <row r="44" spans="1:114" ht="12" customHeight="1">
      <c r="A44" s="142" t="s">
        <v>101</v>
      </c>
      <c r="B44" s="140" t="s">
        <v>362</v>
      </c>
      <c r="C44" s="142" t="s">
        <v>423</v>
      </c>
      <c r="D44" s="141">
        <f t="shared" si="6"/>
        <v>424823</v>
      </c>
      <c r="E44" s="141">
        <f t="shared" si="7"/>
        <v>52301</v>
      </c>
      <c r="F44" s="141">
        <v>0</v>
      </c>
      <c r="G44" s="141">
        <v>0</v>
      </c>
      <c r="H44" s="141">
        <v>0</v>
      </c>
      <c r="I44" s="141">
        <v>41694</v>
      </c>
      <c r="J44" s="141"/>
      <c r="K44" s="141">
        <v>10607</v>
      </c>
      <c r="L44" s="141">
        <v>372522</v>
      </c>
      <c r="M44" s="141">
        <f t="shared" si="8"/>
        <v>96984</v>
      </c>
      <c r="N44" s="141">
        <f t="shared" si="9"/>
        <v>6560</v>
      </c>
      <c r="O44" s="141">
        <v>0</v>
      </c>
      <c r="P44" s="141">
        <v>0</v>
      </c>
      <c r="Q44" s="141">
        <v>0</v>
      </c>
      <c r="R44" s="141">
        <v>6560</v>
      </c>
      <c r="S44" s="141"/>
      <c r="T44" s="141">
        <v>0</v>
      </c>
      <c r="U44" s="141">
        <v>90424</v>
      </c>
      <c r="V44" s="141">
        <f t="shared" si="10"/>
        <v>521807</v>
      </c>
      <c r="W44" s="141">
        <f t="shared" si="11"/>
        <v>58861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48254</v>
      </c>
      <c r="AB44" s="141">
        <f t="shared" si="16"/>
        <v>0</v>
      </c>
      <c r="AC44" s="141">
        <f t="shared" si="17"/>
        <v>10607</v>
      </c>
      <c r="AD44" s="141">
        <f t="shared" si="18"/>
        <v>462946</v>
      </c>
      <c r="AE44" s="141">
        <f t="shared" si="19"/>
        <v>0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21"/>
        <v>267961</v>
      </c>
      <c r="AN44" s="141">
        <f t="shared" si="22"/>
        <v>259953</v>
      </c>
      <c r="AO44" s="141">
        <v>107664</v>
      </c>
      <c r="AP44" s="141">
        <v>126189</v>
      </c>
      <c r="AQ44" s="141">
        <v>26100</v>
      </c>
      <c r="AR44" s="141">
        <v>0</v>
      </c>
      <c r="AS44" s="141">
        <f t="shared" si="23"/>
        <v>0</v>
      </c>
      <c r="AT44" s="141">
        <v>0</v>
      </c>
      <c r="AU44" s="141">
        <v>0</v>
      </c>
      <c r="AV44" s="141">
        <v>0</v>
      </c>
      <c r="AW44" s="141">
        <v>7453</v>
      </c>
      <c r="AX44" s="141">
        <f t="shared" si="24"/>
        <v>555</v>
      </c>
      <c r="AY44" s="141">
        <v>0</v>
      </c>
      <c r="AZ44" s="141">
        <v>0</v>
      </c>
      <c r="BA44" s="141">
        <v>0</v>
      </c>
      <c r="BB44" s="141">
        <v>555</v>
      </c>
      <c r="BC44" s="141">
        <v>153325</v>
      </c>
      <c r="BD44" s="141">
        <v>0</v>
      </c>
      <c r="BE44" s="141">
        <v>3537</v>
      </c>
      <c r="BF44" s="141">
        <f t="shared" si="25"/>
        <v>271498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17492</v>
      </c>
      <c r="BP44" s="141">
        <f t="shared" si="29"/>
        <v>16869</v>
      </c>
      <c r="BQ44" s="141">
        <v>7443</v>
      </c>
      <c r="BR44" s="141">
        <v>9426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623</v>
      </c>
      <c r="CA44" s="141">
        <v>0</v>
      </c>
      <c r="CB44" s="141">
        <v>0</v>
      </c>
      <c r="CC44" s="141">
        <v>0</v>
      </c>
      <c r="CD44" s="141">
        <v>623</v>
      </c>
      <c r="CE44" s="141">
        <v>79432</v>
      </c>
      <c r="CF44" s="141">
        <v>0</v>
      </c>
      <c r="CG44" s="141">
        <v>60</v>
      </c>
      <c r="CH44" s="141">
        <f t="shared" si="32"/>
        <v>17552</v>
      </c>
      <c r="CI44" s="141">
        <f t="shared" si="33"/>
        <v>0</v>
      </c>
      <c r="CJ44" s="141">
        <f t="shared" si="34"/>
        <v>0</v>
      </c>
      <c r="CK44" s="141">
        <f t="shared" si="35"/>
        <v>0</v>
      </c>
      <c r="CL44" s="141">
        <f t="shared" si="36"/>
        <v>0</v>
      </c>
      <c r="CM44" s="141">
        <f t="shared" si="37"/>
        <v>0</v>
      </c>
      <c r="CN44" s="141">
        <f t="shared" si="38"/>
        <v>0</v>
      </c>
      <c r="CO44" s="141">
        <f t="shared" si="39"/>
        <v>0</v>
      </c>
      <c r="CP44" s="141">
        <f t="shared" si="40"/>
        <v>0</v>
      </c>
      <c r="CQ44" s="141">
        <f t="shared" si="41"/>
        <v>285453</v>
      </c>
      <c r="CR44" s="141">
        <f t="shared" si="42"/>
        <v>276822</v>
      </c>
      <c r="CS44" s="141">
        <f t="shared" si="43"/>
        <v>115107</v>
      </c>
      <c r="CT44" s="141">
        <f t="shared" si="44"/>
        <v>135615</v>
      </c>
      <c r="CU44" s="141">
        <f t="shared" si="45"/>
        <v>26100</v>
      </c>
      <c r="CV44" s="141">
        <f t="shared" si="46"/>
        <v>0</v>
      </c>
      <c r="CW44" s="141">
        <f t="shared" si="47"/>
        <v>0</v>
      </c>
      <c r="CX44" s="141">
        <f t="shared" si="48"/>
        <v>0</v>
      </c>
      <c r="CY44" s="141">
        <f t="shared" si="49"/>
        <v>0</v>
      </c>
      <c r="CZ44" s="141">
        <f t="shared" si="50"/>
        <v>0</v>
      </c>
      <c r="DA44" s="141">
        <f t="shared" si="51"/>
        <v>7453</v>
      </c>
      <c r="DB44" s="141">
        <f t="shared" si="52"/>
        <v>1178</v>
      </c>
      <c r="DC44" s="141">
        <f t="shared" si="53"/>
        <v>0</v>
      </c>
      <c r="DD44" s="141">
        <f t="shared" si="54"/>
        <v>0</v>
      </c>
      <c r="DE44" s="141">
        <f t="shared" si="55"/>
        <v>0</v>
      </c>
      <c r="DF44" s="141">
        <f t="shared" si="56"/>
        <v>1178</v>
      </c>
      <c r="DG44" s="141">
        <f t="shared" si="57"/>
        <v>232757</v>
      </c>
      <c r="DH44" s="141">
        <f t="shared" si="58"/>
        <v>0</v>
      </c>
      <c r="DI44" s="141">
        <f t="shared" si="59"/>
        <v>3597</v>
      </c>
      <c r="DJ44" s="141">
        <f t="shared" si="60"/>
        <v>289050</v>
      </c>
    </row>
    <row r="45" spans="1:114" ht="12" customHeight="1">
      <c r="A45" s="142" t="s">
        <v>101</v>
      </c>
      <c r="B45" s="140" t="s">
        <v>363</v>
      </c>
      <c r="C45" s="142" t="s">
        <v>424</v>
      </c>
      <c r="D45" s="141">
        <f t="shared" si="6"/>
        <v>295877</v>
      </c>
      <c r="E45" s="141">
        <f t="shared" si="7"/>
        <v>1438</v>
      </c>
      <c r="F45" s="141">
        <v>0</v>
      </c>
      <c r="G45" s="141">
        <v>0</v>
      </c>
      <c r="H45" s="141">
        <v>0</v>
      </c>
      <c r="I45" s="141">
        <v>1429</v>
      </c>
      <c r="J45" s="141"/>
      <c r="K45" s="141">
        <v>9</v>
      </c>
      <c r="L45" s="141">
        <v>294439</v>
      </c>
      <c r="M45" s="141">
        <f t="shared" si="8"/>
        <v>112733</v>
      </c>
      <c r="N45" s="141">
        <f t="shared" si="9"/>
        <v>5367</v>
      </c>
      <c r="O45" s="141">
        <v>0</v>
      </c>
      <c r="P45" s="141">
        <v>0</v>
      </c>
      <c r="Q45" s="141">
        <v>0</v>
      </c>
      <c r="R45" s="141">
        <v>5367</v>
      </c>
      <c r="S45" s="141"/>
      <c r="T45" s="141">
        <v>0</v>
      </c>
      <c r="U45" s="141">
        <v>107366</v>
      </c>
      <c r="V45" s="141">
        <f t="shared" si="10"/>
        <v>408610</v>
      </c>
      <c r="W45" s="141">
        <f t="shared" si="11"/>
        <v>6805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6796</v>
      </c>
      <c r="AB45" s="141">
        <f t="shared" si="16"/>
        <v>0</v>
      </c>
      <c r="AC45" s="141">
        <f t="shared" si="17"/>
        <v>9</v>
      </c>
      <c r="AD45" s="141">
        <f t="shared" si="18"/>
        <v>401805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21"/>
        <v>83617</v>
      </c>
      <c r="AN45" s="141">
        <f t="shared" si="22"/>
        <v>0</v>
      </c>
      <c r="AO45" s="141">
        <v>0</v>
      </c>
      <c r="AP45" s="141">
        <v>0</v>
      </c>
      <c r="AQ45" s="141">
        <v>0</v>
      </c>
      <c r="AR45" s="141">
        <v>0</v>
      </c>
      <c r="AS45" s="141">
        <f t="shared" si="23"/>
        <v>0</v>
      </c>
      <c r="AT45" s="141">
        <v>0</v>
      </c>
      <c r="AU45" s="141">
        <v>0</v>
      </c>
      <c r="AV45" s="141">
        <v>0</v>
      </c>
      <c r="AW45" s="141">
        <v>0</v>
      </c>
      <c r="AX45" s="141">
        <f t="shared" si="24"/>
        <v>83617</v>
      </c>
      <c r="AY45" s="141">
        <v>78868</v>
      </c>
      <c r="AZ45" s="141">
        <v>3761</v>
      </c>
      <c r="BA45" s="141">
        <v>0</v>
      </c>
      <c r="BB45" s="141">
        <v>988</v>
      </c>
      <c r="BC45" s="141">
        <v>194882</v>
      </c>
      <c r="BD45" s="141">
        <v>0</v>
      </c>
      <c r="BE45" s="141">
        <v>17378</v>
      </c>
      <c r="BF45" s="141">
        <f t="shared" si="25"/>
        <v>100995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18473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f t="shared" si="31"/>
        <v>18473</v>
      </c>
      <c r="CA45" s="141">
        <v>18473</v>
      </c>
      <c r="CB45" s="141">
        <v>0</v>
      </c>
      <c r="CC45" s="141">
        <v>0</v>
      </c>
      <c r="CD45" s="141">
        <v>0</v>
      </c>
      <c r="CE45" s="141">
        <v>94031</v>
      </c>
      <c r="CF45" s="141">
        <v>0</v>
      </c>
      <c r="CG45" s="141">
        <v>229</v>
      </c>
      <c r="CH45" s="141">
        <f t="shared" si="32"/>
        <v>18702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0</v>
      </c>
      <c r="CQ45" s="141">
        <f t="shared" si="41"/>
        <v>102090</v>
      </c>
      <c r="CR45" s="141">
        <f t="shared" si="42"/>
        <v>0</v>
      </c>
      <c r="CS45" s="141">
        <f t="shared" si="43"/>
        <v>0</v>
      </c>
      <c r="CT45" s="141">
        <f t="shared" si="44"/>
        <v>0</v>
      </c>
      <c r="CU45" s="141">
        <f t="shared" si="45"/>
        <v>0</v>
      </c>
      <c r="CV45" s="141">
        <f t="shared" si="46"/>
        <v>0</v>
      </c>
      <c r="CW45" s="141">
        <f t="shared" si="47"/>
        <v>0</v>
      </c>
      <c r="CX45" s="141">
        <f t="shared" si="48"/>
        <v>0</v>
      </c>
      <c r="CY45" s="141">
        <f t="shared" si="49"/>
        <v>0</v>
      </c>
      <c r="CZ45" s="141">
        <f t="shared" si="50"/>
        <v>0</v>
      </c>
      <c r="DA45" s="141">
        <f t="shared" si="51"/>
        <v>0</v>
      </c>
      <c r="DB45" s="141">
        <f t="shared" si="52"/>
        <v>102090</v>
      </c>
      <c r="DC45" s="141">
        <f t="shared" si="53"/>
        <v>97341</v>
      </c>
      <c r="DD45" s="141">
        <f t="shared" si="54"/>
        <v>3761</v>
      </c>
      <c r="DE45" s="141">
        <f t="shared" si="55"/>
        <v>0</v>
      </c>
      <c r="DF45" s="141">
        <f t="shared" si="56"/>
        <v>988</v>
      </c>
      <c r="DG45" s="141">
        <f t="shared" si="57"/>
        <v>288913</v>
      </c>
      <c r="DH45" s="141">
        <f t="shared" si="58"/>
        <v>0</v>
      </c>
      <c r="DI45" s="141">
        <f t="shared" si="59"/>
        <v>17607</v>
      </c>
      <c r="DJ45" s="141">
        <f t="shared" si="60"/>
        <v>119697</v>
      </c>
    </row>
    <row r="46" spans="1:114" ht="12" customHeight="1">
      <c r="A46" s="142" t="s">
        <v>101</v>
      </c>
      <c r="B46" s="140" t="s">
        <v>364</v>
      </c>
      <c r="C46" s="142" t="s">
        <v>425</v>
      </c>
      <c r="D46" s="141">
        <f t="shared" si="6"/>
        <v>112466</v>
      </c>
      <c r="E46" s="141">
        <f t="shared" si="7"/>
        <v>16696</v>
      </c>
      <c r="F46" s="141">
        <v>0</v>
      </c>
      <c r="G46" s="141">
        <v>0</v>
      </c>
      <c r="H46" s="141">
        <v>0</v>
      </c>
      <c r="I46" s="141">
        <v>15261</v>
      </c>
      <c r="J46" s="141"/>
      <c r="K46" s="141">
        <v>1435</v>
      </c>
      <c r="L46" s="141">
        <v>95770</v>
      </c>
      <c r="M46" s="141">
        <f t="shared" si="8"/>
        <v>24428</v>
      </c>
      <c r="N46" s="141">
        <f t="shared" si="9"/>
        <v>1606</v>
      </c>
      <c r="O46" s="141">
        <v>0</v>
      </c>
      <c r="P46" s="141">
        <v>0</v>
      </c>
      <c r="Q46" s="141">
        <v>0</v>
      </c>
      <c r="R46" s="141">
        <v>1606</v>
      </c>
      <c r="S46" s="141"/>
      <c r="T46" s="141">
        <v>0</v>
      </c>
      <c r="U46" s="141">
        <v>22822</v>
      </c>
      <c r="V46" s="141">
        <f t="shared" si="10"/>
        <v>136894</v>
      </c>
      <c r="W46" s="141">
        <f t="shared" si="11"/>
        <v>18302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16867</v>
      </c>
      <c r="AB46" s="141">
        <f t="shared" si="16"/>
        <v>0</v>
      </c>
      <c r="AC46" s="141">
        <f t="shared" si="17"/>
        <v>1435</v>
      </c>
      <c r="AD46" s="141">
        <f t="shared" si="18"/>
        <v>118592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f t="shared" si="21"/>
        <v>112466</v>
      </c>
      <c r="AN46" s="141">
        <f t="shared" si="22"/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f t="shared" si="23"/>
        <v>0</v>
      </c>
      <c r="AT46" s="141">
        <v>0</v>
      </c>
      <c r="AU46" s="141">
        <v>0</v>
      </c>
      <c r="AV46" s="141">
        <v>0</v>
      </c>
      <c r="AW46" s="141">
        <v>0</v>
      </c>
      <c r="AX46" s="141">
        <f t="shared" si="24"/>
        <v>112466</v>
      </c>
      <c r="AY46" s="141">
        <v>51546</v>
      </c>
      <c r="AZ46" s="141">
        <v>264</v>
      </c>
      <c r="BA46" s="141">
        <v>60006</v>
      </c>
      <c r="BB46" s="141">
        <v>650</v>
      </c>
      <c r="BC46" s="141">
        <v>0</v>
      </c>
      <c r="BD46" s="141">
        <v>0</v>
      </c>
      <c r="BE46" s="141">
        <v>0</v>
      </c>
      <c r="BF46" s="141">
        <f t="shared" si="25"/>
        <v>112466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94</v>
      </c>
      <c r="BO46" s="141">
        <f t="shared" si="28"/>
        <v>5646</v>
      </c>
      <c r="BP46" s="141">
        <f t="shared" si="29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30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31"/>
        <v>5646</v>
      </c>
      <c r="CA46" s="141">
        <v>2669</v>
      </c>
      <c r="CB46" s="141">
        <v>0</v>
      </c>
      <c r="CC46" s="141">
        <v>2977</v>
      </c>
      <c r="CD46" s="141">
        <v>0</v>
      </c>
      <c r="CE46" s="141">
        <v>18688</v>
      </c>
      <c r="CF46" s="141">
        <v>0</v>
      </c>
      <c r="CG46" s="141">
        <v>0</v>
      </c>
      <c r="CH46" s="141">
        <f t="shared" si="32"/>
        <v>5646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94</v>
      </c>
      <c r="CQ46" s="141">
        <f t="shared" si="41"/>
        <v>118112</v>
      </c>
      <c r="CR46" s="141">
        <f t="shared" si="42"/>
        <v>0</v>
      </c>
      <c r="CS46" s="141">
        <f t="shared" si="43"/>
        <v>0</v>
      </c>
      <c r="CT46" s="141">
        <f t="shared" si="44"/>
        <v>0</v>
      </c>
      <c r="CU46" s="141">
        <f t="shared" si="45"/>
        <v>0</v>
      </c>
      <c r="CV46" s="141">
        <f t="shared" si="46"/>
        <v>0</v>
      </c>
      <c r="CW46" s="141">
        <f t="shared" si="47"/>
        <v>0</v>
      </c>
      <c r="CX46" s="141">
        <f t="shared" si="48"/>
        <v>0</v>
      </c>
      <c r="CY46" s="141">
        <f t="shared" si="49"/>
        <v>0</v>
      </c>
      <c r="CZ46" s="141">
        <f t="shared" si="50"/>
        <v>0</v>
      </c>
      <c r="DA46" s="141">
        <f t="shared" si="51"/>
        <v>0</v>
      </c>
      <c r="DB46" s="141">
        <f t="shared" si="52"/>
        <v>118112</v>
      </c>
      <c r="DC46" s="141">
        <f t="shared" si="53"/>
        <v>54215</v>
      </c>
      <c r="DD46" s="141">
        <f t="shared" si="54"/>
        <v>264</v>
      </c>
      <c r="DE46" s="141">
        <f t="shared" si="55"/>
        <v>62983</v>
      </c>
      <c r="DF46" s="141">
        <f t="shared" si="56"/>
        <v>650</v>
      </c>
      <c r="DG46" s="141">
        <f t="shared" si="57"/>
        <v>18688</v>
      </c>
      <c r="DH46" s="141">
        <f t="shared" si="58"/>
        <v>0</v>
      </c>
      <c r="DI46" s="141">
        <f t="shared" si="59"/>
        <v>0</v>
      </c>
      <c r="DJ46" s="141">
        <f t="shared" si="60"/>
        <v>118112</v>
      </c>
    </row>
    <row r="47" spans="1:114" ht="12" customHeight="1">
      <c r="A47" s="142" t="s">
        <v>101</v>
      </c>
      <c r="B47" s="140" t="s">
        <v>365</v>
      </c>
      <c r="C47" s="142" t="s">
        <v>426</v>
      </c>
      <c r="D47" s="141">
        <f t="shared" si="6"/>
        <v>283326</v>
      </c>
      <c r="E47" s="141">
        <f t="shared" si="7"/>
        <v>28984</v>
      </c>
      <c r="F47" s="141">
        <v>0</v>
      </c>
      <c r="G47" s="141">
        <v>0</v>
      </c>
      <c r="H47" s="141">
        <v>0</v>
      </c>
      <c r="I47" s="141">
        <v>11098</v>
      </c>
      <c r="J47" s="141"/>
      <c r="K47" s="141">
        <v>17886</v>
      </c>
      <c r="L47" s="141">
        <v>254342</v>
      </c>
      <c r="M47" s="141">
        <f t="shared" si="8"/>
        <v>44860</v>
      </c>
      <c r="N47" s="141">
        <f t="shared" si="9"/>
        <v>395</v>
      </c>
      <c r="O47" s="141">
        <v>247</v>
      </c>
      <c r="P47" s="141">
        <v>148</v>
      </c>
      <c r="Q47" s="141">
        <v>0</v>
      </c>
      <c r="R47" s="141">
        <v>0</v>
      </c>
      <c r="S47" s="141"/>
      <c r="T47" s="141">
        <v>0</v>
      </c>
      <c r="U47" s="141">
        <v>44465</v>
      </c>
      <c r="V47" s="141">
        <f t="shared" si="10"/>
        <v>328186</v>
      </c>
      <c r="W47" s="141">
        <f t="shared" si="11"/>
        <v>29379</v>
      </c>
      <c r="X47" s="141">
        <f t="shared" si="12"/>
        <v>247</v>
      </c>
      <c r="Y47" s="141">
        <f t="shared" si="13"/>
        <v>148</v>
      </c>
      <c r="Z47" s="141">
        <f t="shared" si="14"/>
        <v>0</v>
      </c>
      <c r="AA47" s="141">
        <f t="shared" si="15"/>
        <v>11098</v>
      </c>
      <c r="AB47" s="141">
        <f t="shared" si="16"/>
        <v>0</v>
      </c>
      <c r="AC47" s="141">
        <f t="shared" si="17"/>
        <v>17886</v>
      </c>
      <c r="AD47" s="141">
        <f t="shared" si="18"/>
        <v>298807</v>
      </c>
      <c r="AE47" s="141">
        <f t="shared" si="19"/>
        <v>0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f t="shared" si="21"/>
        <v>74573</v>
      </c>
      <c r="AN47" s="141">
        <f t="shared" si="22"/>
        <v>0</v>
      </c>
      <c r="AO47" s="141">
        <v>0</v>
      </c>
      <c r="AP47" s="141">
        <v>0</v>
      </c>
      <c r="AQ47" s="141">
        <v>0</v>
      </c>
      <c r="AR47" s="141">
        <v>0</v>
      </c>
      <c r="AS47" s="141">
        <f t="shared" si="23"/>
        <v>0</v>
      </c>
      <c r="AT47" s="141">
        <v>0</v>
      </c>
      <c r="AU47" s="141">
        <v>0</v>
      </c>
      <c r="AV47" s="141">
        <v>0</v>
      </c>
      <c r="AW47" s="141">
        <v>0</v>
      </c>
      <c r="AX47" s="141">
        <f t="shared" si="24"/>
        <v>74573</v>
      </c>
      <c r="AY47" s="141">
        <v>49395</v>
      </c>
      <c r="AZ47" s="141">
        <v>22661</v>
      </c>
      <c r="BA47" s="141">
        <v>0</v>
      </c>
      <c r="BB47" s="141">
        <v>2517</v>
      </c>
      <c r="BC47" s="141">
        <v>126500</v>
      </c>
      <c r="BD47" s="141">
        <v>0</v>
      </c>
      <c r="BE47" s="141">
        <v>82253</v>
      </c>
      <c r="BF47" s="141">
        <f t="shared" si="25"/>
        <v>156826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8"/>
        <v>1989</v>
      </c>
      <c r="BP47" s="141">
        <f t="shared" si="29"/>
        <v>0</v>
      </c>
      <c r="BQ47" s="141">
        <v>0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1989</v>
      </c>
      <c r="CA47" s="141">
        <v>1989</v>
      </c>
      <c r="CB47" s="141">
        <v>0</v>
      </c>
      <c r="CC47" s="141">
        <v>0</v>
      </c>
      <c r="CD47" s="141">
        <v>0</v>
      </c>
      <c r="CE47" s="141">
        <v>42080</v>
      </c>
      <c r="CF47" s="141">
        <v>0</v>
      </c>
      <c r="CG47" s="141">
        <v>791</v>
      </c>
      <c r="CH47" s="141">
        <f t="shared" si="32"/>
        <v>2780</v>
      </c>
      <c r="CI47" s="141">
        <f t="shared" si="33"/>
        <v>0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0</v>
      </c>
      <c r="CP47" s="141">
        <f t="shared" si="40"/>
        <v>0</v>
      </c>
      <c r="CQ47" s="141">
        <f t="shared" si="41"/>
        <v>76562</v>
      </c>
      <c r="CR47" s="141">
        <f t="shared" si="42"/>
        <v>0</v>
      </c>
      <c r="CS47" s="141">
        <f t="shared" si="43"/>
        <v>0</v>
      </c>
      <c r="CT47" s="141">
        <f t="shared" si="44"/>
        <v>0</v>
      </c>
      <c r="CU47" s="141">
        <f t="shared" si="45"/>
        <v>0</v>
      </c>
      <c r="CV47" s="141">
        <f t="shared" si="46"/>
        <v>0</v>
      </c>
      <c r="CW47" s="141">
        <f t="shared" si="47"/>
        <v>0</v>
      </c>
      <c r="CX47" s="141">
        <f t="shared" si="48"/>
        <v>0</v>
      </c>
      <c r="CY47" s="141">
        <f t="shared" si="49"/>
        <v>0</v>
      </c>
      <c r="CZ47" s="141">
        <f t="shared" si="50"/>
        <v>0</v>
      </c>
      <c r="DA47" s="141">
        <f t="shared" si="51"/>
        <v>0</v>
      </c>
      <c r="DB47" s="141">
        <f t="shared" si="52"/>
        <v>76562</v>
      </c>
      <c r="DC47" s="141">
        <f t="shared" si="53"/>
        <v>51384</v>
      </c>
      <c r="DD47" s="141">
        <f t="shared" si="54"/>
        <v>22661</v>
      </c>
      <c r="DE47" s="141">
        <f t="shared" si="55"/>
        <v>0</v>
      </c>
      <c r="DF47" s="141">
        <f t="shared" si="56"/>
        <v>2517</v>
      </c>
      <c r="DG47" s="141">
        <f t="shared" si="57"/>
        <v>168580</v>
      </c>
      <c r="DH47" s="141">
        <f t="shared" si="58"/>
        <v>0</v>
      </c>
      <c r="DI47" s="141">
        <f t="shared" si="59"/>
        <v>83044</v>
      </c>
      <c r="DJ47" s="141">
        <f t="shared" si="60"/>
        <v>159606</v>
      </c>
    </row>
    <row r="48" spans="1:114" ht="12" customHeight="1">
      <c r="A48" s="142" t="s">
        <v>101</v>
      </c>
      <c r="B48" s="140" t="s">
        <v>366</v>
      </c>
      <c r="C48" s="142" t="s">
        <v>427</v>
      </c>
      <c r="D48" s="141">
        <f t="shared" si="6"/>
        <v>320994</v>
      </c>
      <c r="E48" s="141">
        <f t="shared" si="7"/>
        <v>21327</v>
      </c>
      <c r="F48" s="141">
        <v>0</v>
      </c>
      <c r="G48" s="141">
        <v>0</v>
      </c>
      <c r="H48" s="141">
        <v>0</v>
      </c>
      <c r="I48" s="141">
        <v>4016</v>
      </c>
      <c r="J48" s="141"/>
      <c r="K48" s="141">
        <v>17311</v>
      </c>
      <c r="L48" s="141">
        <v>299667</v>
      </c>
      <c r="M48" s="141">
        <f t="shared" si="8"/>
        <v>113980</v>
      </c>
      <c r="N48" s="141">
        <f t="shared" si="9"/>
        <v>12761</v>
      </c>
      <c r="O48" s="141">
        <v>0</v>
      </c>
      <c r="P48" s="141">
        <v>0</v>
      </c>
      <c r="Q48" s="141">
        <v>0</v>
      </c>
      <c r="R48" s="141">
        <v>12761</v>
      </c>
      <c r="S48" s="141"/>
      <c r="T48" s="141">
        <v>0</v>
      </c>
      <c r="U48" s="141">
        <v>101219</v>
      </c>
      <c r="V48" s="141">
        <f t="shared" si="10"/>
        <v>434974</v>
      </c>
      <c r="W48" s="141">
        <f t="shared" si="11"/>
        <v>34088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16777</v>
      </c>
      <c r="AB48" s="141">
        <f t="shared" si="16"/>
        <v>0</v>
      </c>
      <c r="AC48" s="141">
        <f t="shared" si="17"/>
        <v>17311</v>
      </c>
      <c r="AD48" s="141">
        <f t="shared" si="18"/>
        <v>400886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f t="shared" si="21"/>
        <v>128989</v>
      </c>
      <c r="AN48" s="141">
        <f t="shared" si="22"/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f t="shared" si="23"/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f t="shared" si="24"/>
        <v>128802</v>
      </c>
      <c r="AY48" s="141">
        <v>112585</v>
      </c>
      <c r="AZ48" s="141">
        <v>0</v>
      </c>
      <c r="BA48" s="141">
        <v>2656</v>
      </c>
      <c r="BB48" s="141">
        <v>13561</v>
      </c>
      <c r="BC48" s="141">
        <v>192005</v>
      </c>
      <c r="BD48" s="141">
        <v>187</v>
      </c>
      <c r="BE48" s="141">
        <v>0</v>
      </c>
      <c r="BF48" s="141">
        <f t="shared" si="25"/>
        <v>128989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34220</v>
      </c>
      <c r="BP48" s="141">
        <f t="shared" si="29"/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34220</v>
      </c>
      <c r="CA48" s="141">
        <v>34136</v>
      </c>
      <c r="CB48" s="141">
        <v>0</v>
      </c>
      <c r="CC48" s="141">
        <v>0</v>
      </c>
      <c r="CD48" s="141">
        <v>84</v>
      </c>
      <c r="CE48" s="141">
        <v>58175</v>
      </c>
      <c r="CF48" s="141">
        <v>0</v>
      </c>
      <c r="CG48" s="141">
        <v>21585</v>
      </c>
      <c r="CH48" s="141">
        <f t="shared" si="32"/>
        <v>55805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0</v>
      </c>
      <c r="CQ48" s="141">
        <f t="shared" si="41"/>
        <v>163209</v>
      </c>
      <c r="CR48" s="141">
        <f t="shared" si="42"/>
        <v>0</v>
      </c>
      <c r="CS48" s="141">
        <f t="shared" si="43"/>
        <v>0</v>
      </c>
      <c r="CT48" s="141">
        <f t="shared" si="44"/>
        <v>0</v>
      </c>
      <c r="CU48" s="141">
        <f t="shared" si="45"/>
        <v>0</v>
      </c>
      <c r="CV48" s="141">
        <f t="shared" si="46"/>
        <v>0</v>
      </c>
      <c r="CW48" s="141">
        <f t="shared" si="47"/>
        <v>0</v>
      </c>
      <c r="CX48" s="141">
        <f t="shared" si="48"/>
        <v>0</v>
      </c>
      <c r="CY48" s="141">
        <f t="shared" si="49"/>
        <v>0</v>
      </c>
      <c r="CZ48" s="141">
        <f t="shared" si="50"/>
        <v>0</v>
      </c>
      <c r="DA48" s="141">
        <f t="shared" si="51"/>
        <v>0</v>
      </c>
      <c r="DB48" s="141">
        <f t="shared" si="52"/>
        <v>163022</v>
      </c>
      <c r="DC48" s="141">
        <f t="shared" si="53"/>
        <v>146721</v>
      </c>
      <c r="DD48" s="141">
        <f t="shared" si="54"/>
        <v>0</v>
      </c>
      <c r="DE48" s="141">
        <f t="shared" si="55"/>
        <v>2656</v>
      </c>
      <c r="DF48" s="141">
        <f t="shared" si="56"/>
        <v>13645</v>
      </c>
      <c r="DG48" s="141">
        <f t="shared" si="57"/>
        <v>250180</v>
      </c>
      <c r="DH48" s="141">
        <f t="shared" si="58"/>
        <v>187</v>
      </c>
      <c r="DI48" s="141">
        <f t="shared" si="59"/>
        <v>21585</v>
      </c>
      <c r="DJ48" s="141">
        <f t="shared" si="60"/>
        <v>184794</v>
      </c>
    </row>
    <row r="49" spans="1:114" ht="12" customHeight="1">
      <c r="A49" s="142" t="s">
        <v>101</v>
      </c>
      <c r="B49" s="140" t="s">
        <v>367</v>
      </c>
      <c r="C49" s="142" t="s">
        <v>428</v>
      </c>
      <c r="D49" s="141">
        <f t="shared" si="6"/>
        <v>265055</v>
      </c>
      <c r="E49" s="141">
        <f t="shared" si="7"/>
        <v>22782</v>
      </c>
      <c r="F49" s="141">
        <v>0</v>
      </c>
      <c r="G49" s="141">
        <v>0</v>
      </c>
      <c r="H49" s="141">
        <v>0</v>
      </c>
      <c r="I49" s="141">
        <v>22782</v>
      </c>
      <c r="J49" s="141"/>
      <c r="K49" s="141">
        <v>0</v>
      </c>
      <c r="L49" s="141">
        <v>242273</v>
      </c>
      <c r="M49" s="141">
        <f t="shared" si="8"/>
        <v>40067</v>
      </c>
      <c r="N49" s="141">
        <f t="shared" si="9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40067</v>
      </c>
      <c r="V49" s="141">
        <f t="shared" si="10"/>
        <v>305122</v>
      </c>
      <c r="W49" s="141">
        <f t="shared" si="11"/>
        <v>22782</v>
      </c>
      <c r="X49" s="141">
        <f t="shared" si="12"/>
        <v>0</v>
      </c>
      <c r="Y49" s="141">
        <f t="shared" si="13"/>
        <v>0</v>
      </c>
      <c r="Z49" s="141">
        <f t="shared" si="14"/>
        <v>0</v>
      </c>
      <c r="AA49" s="141">
        <f t="shared" si="15"/>
        <v>22782</v>
      </c>
      <c r="AB49" s="141">
        <f t="shared" si="16"/>
        <v>0</v>
      </c>
      <c r="AC49" s="141">
        <f t="shared" si="17"/>
        <v>0</v>
      </c>
      <c r="AD49" s="141">
        <f t="shared" si="18"/>
        <v>282340</v>
      </c>
      <c r="AE49" s="141">
        <f t="shared" si="19"/>
        <v>0</v>
      </c>
      <c r="AF49" s="141">
        <f t="shared" si="20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f t="shared" si="21"/>
        <v>112494</v>
      </c>
      <c r="AN49" s="141">
        <f t="shared" si="22"/>
        <v>4</v>
      </c>
      <c r="AO49" s="141">
        <v>4</v>
      </c>
      <c r="AP49" s="141">
        <v>0</v>
      </c>
      <c r="AQ49" s="141">
        <v>0</v>
      </c>
      <c r="AR49" s="141">
        <v>0</v>
      </c>
      <c r="AS49" s="141">
        <f t="shared" si="23"/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f t="shared" si="24"/>
        <v>112490</v>
      </c>
      <c r="AY49" s="141">
        <v>105055</v>
      </c>
      <c r="AZ49" s="141">
        <v>0</v>
      </c>
      <c r="BA49" s="141">
        <v>0</v>
      </c>
      <c r="BB49" s="141">
        <v>7435</v>
      </c>
      <c r="BC49" s="141">
        <v>128363</v>
      </c>
      <c r="BD49" s="141">
        <v>0</v>
      </c>
      <c r="BE49" s="141">
        <v>24198</v>
      </c>
      <c r="BF49" s="141">
        <f t="shared" si="25"/>
        <v>136692</v>
      </c>
      <c r="BG49" s="141">
        <f t="shared" si="26"/>
        <v>0</v>
      </c>
      <c r="BH49" s="141">
        <f t="shared" si="27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0</v>
      </c>
      <c r="BO49" s="141">
        <f t="shared" si="28"/>
        <v>2</v>
      </c>
      <c r="BP49" s="141">
        <f t="shared" si="29"/>
        <v>2</v>
      </c>
      <c r="BQ49" s="141">
        <v>2</v>
      </c>
      <c r="BR49" s="141">
        <v>0</v>
      </c>
      <c r="BS49" s="141">
        <v>0</v>
      </c>
      <c r="BT49" s="141">
        <v>0</v>
      </c>
      <c r="BU49" s="141">
        <f t="shared" si="30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1"/>
        <v>0</v>
      </c>
      <c r="CA49" s="141">
        <v>0</v>
      </c>
      <c r="CB49" s="141">
        <v>0</v>
      </c>
      <c r="CC49" s="141">
        <v>0</v>
      </c>
      <c r="CD49" s="141">
        <v>0</v>
      </c>
      <c r="CE49" s="141">
        <v>40061</v>
      </c>
      <c r="CF49" s="141">
        <v>0</v>
      </c>
      <c r="CG49" s="141">
        <v>4</v>
      </c>
      <c r="CH49" s="141">
        <f t="shared" si="32"/>
        <v>6</v>
      </c>
      <c r="CI49" s="141">
        <f t="shared" si="33"/>
        <v>0</v>
      </c>
      <c r="CJ49" s="141">
        <f t="shared" si="34"/>
        <v>0</v>
      </c>
      <c r="CK49" s="141">
        <f t="shared" si="35"/>
        <v>0</v>
      </c>
      <c r="CL49" s="141">
        <f t="shared" si="36"/>
        <v>0</v>
      </c>
      <c r="CM49" s="141">
        <f t="shared" si="37"/>
        <v>0</v>
      </c>
      <c r="CN49" s="141">
        <f t="shared" si="38"/>
        <v>0</v>
      </c>
      <c r="CO49" s="141">
        <f t="shared" si="39"/>
        <v>0</v>
      </c>
      <c r="CP49" s="141">
        <f t="shared" si="40"/>
        <v>0</v>
      </c>
      <c r="CQ49" s="141">
        <f t="shared" si="41"/>
        <v>112496</v>
      </c>
      <c r="CR49" s="141">
        <f t="shared" si="42"/>
        <v>6</v>
      </c>
      <c r="CS49" s="141">
        <f t="shared" si="43"/>
        <v>6</v>
      </c>
      <c r="CT49" s="141">
        <f t="shared" si="44"/>
        <v>0</v>
      </c>
      <c r="CU49" s="141">
        <f t="shared" si="45"/>
        <v>0</v>
      </c>
      <c r="CV49" s="141">
        <f t="shared" si="46"/>
        <v>0</v>
      </c>
      <c r="CW49" s="141">
        <f t="shared" si="47"/>
        <v>0</v>
      </c>
      <c r="CX49" s="141">
        <f t="shared" si="48"/>
        <v>0</v>
      </c>
      <c r="CY49" s="141">
        <f t="shared" si="49"/>
        <v>0</v>
      </c>
      <c r="CZ49" s="141">
        <f t="shared" si="50"/>
        <v>0</v>
      </c>
      <c r="DA49" s="141">
        <f t="shared" si="51"/>
        <v>0</v>
      </c>
      <c r="DB49" s="141">
        <f t="shared" si="52"/>
        <v>112490</v>
      </c>
      <c r="DC49" s="141">
        <f t="shared" si="53"/>
        <v>105055</v>
      </c>
      <c r="DD49" s="141">
        <f t="shared" si="54"/>
        <v>0</v>
      </c>
      <c r="DE49" s="141">
        <f t="shared" si="55"/>
        <v>0</v>
      </c>
      <c r="DF49" s="141">
        <f t="shared" si="56"/>
        <v>7435</v>
      </c>
      <c r="DG49" s="141">
        <f t="shared" si="57"/>
        <v>168424</v>
      </c>
      <c r="DH49" s="141">
        <f t="shared" si="58"/>
        <v>0</v>
      </c>
      <c r="DI49" s="141">
        <f t="shared" si="59"/>
        <v>24202</v>
      </c>
      <c r="DJ49" s="141">
        <f t="shared" si="60"/>
        <v>136698</v>
      </c>
    </row>
    <row r="50" spans="1:114" ht="12" customHeight="1">
      <c r="A50" s="142" t="s">
        <v>101</v>
      </c>
      <c r="B50" s="140" t="s">
        <v>368</v>
      </c>
      <c r="C50" s="142" t="s">
        <v>429</v>
      </c>
      <c r="D50" s="141">
        <f t="shared" si="6"/>
        <v>448940</v>
      </c>
      <c r="E50" s="141">
        <f t="shared" si="7"/>
        <v>121085</v>
      </c>
      <c r="F50" s="141">
        <v>0</v>
      </c>
      <c r="G50" s="141">
        <v>0</v>
      </c>
      <c r="H50" s="141">
        <v>0</v>
      </c>
      <c r="I50" s="141">
        <v>33562</v>
      </c>
      <c r="J50" s="141"/>
      <c r="K50" s="141">
        <v>87523</v>
      </c>
      <c r="L50" s="141">
        <v>327855</v>
      </c>
      <c r="M50" s="141">
        <f t="shared" si="8"/>
        <v>80510</v>
      </c>
      <c r="N50" s="141">
        <f t="shared" si="9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80510</v>
      </c>
      <c r="V50" s="141">
        <f t="shared" si="10"/>
        <v>529450</v>
      </c>
      <c r="W50" s="141">
        <f t="shared" si="11"/>
        <v>121085</v>
      </c>
      <c r="X50" s="141">
        <f t="shared" si="12"/>
        <v>0</v>
      </c>
      <c r="Y50" s="141">
        <f t="shared" si="13"/>
        <v>0</v>
      </c>
      <c r="Z50" s="141">
        <f t="shared" si="14"/>
        <v>0</v>
      </c>
      <c r="AA50" s="141">
        <f t="shared" si="15"/>
        <v>33562</v>
      </c>
      <c r="AB50" s="141">
        <f t="shared" si="16"/>
        <v>0</v>
      </c>
      <c r="AC50" s="141">
        <f t="shared" si="17"/>
        <v>87523</v>
      </c>
      <c r="AD50" s="141">
        <f t="shared" si="18"/>
        <v>408365</v>
      </c>
      <c r="AE50" s="141">
        <f t="shared" si="19"/>
        <v>60585</v>
      </c>
      <c r="AF50" s="141">
        <f t="shared" si="20"/>
        <v>60585</v>
      </c>
      <c r="AG50" s="141">
        <v>0</v>
      </c>
      <c r="AH50" s="141">
        <v>0</v>
      </c>
      <c r="AI50" s="141">
        <v>60585</v>
      </c>
      <c r="AJ50" s="141">
        <v>0</v>
      </c>
      <c r="AK50" s="141">
        <v>0</v>
      </c>
      <c r="AL50" s="141">
        <v>0</v>
      </c>
      <c r="AM50" s="141">
        <f t="shared" si="21"/>
        <v>119210</v>
      </c>
      <c r="AN50" s="141">
        <f t="shared" si="22"/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f t="shared" si="23"/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f t="shared" si="24"/>
        <v>119210</v>
      </c>
      <c r="AY50" s="141">
        <v>106942</v>
      </c>
      <c r="AZ50" s="141">
        <v>1208</v>
      </c>
      <c r="BA50" s="141">
        <v>0</v>
      </c>
      <c r="BB50" s="141">
        <v>11060</v>
      </c>
      <c r="BC50" s="141">
        <v>123436</v>
      </c>
      <c r="BD50" s="141">
        <v>0</v>
      </c>
      <c r="BE50" s="141">
        <v>145709</v>
      </c>
      <c r="BF50" s="141">
        <f t="shared" si="25"/>
        <v>325504</v>
      </c>
      <c r="BG50" s="141">
        <f t="shared" si="26"/>
        <v>0</v>
      </c>
      <c r="BH50" s="141">
        <f t="shared" si="27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0</v>
      </c>
      <c r="BO50" s="141">
        <f t="shared" si="28"/>
        <v>43</v>
      </c>
      <c r="BP50" s="141">
        <f t="shared" si="29"/>
        <v>0</v>
      </c>
      <c r="BQ50" s="141">
        <v>0</v>
      </c>
      <c r="BR50" s="141">
        <v>0</v>
      </c>
      <c r="BS50" s="141">
        <v>0</v>
      </c>
      <c r="BT50" s="141">
        <v>0</v>
      </c>
      <c r="BU50" s="141">
        <f t="shared" si="30"/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f t="shared" si="31"/>
        <v>43</v>
      </c>
      <c r="CA50" s="141">
        <v>0</v>
      </c>
      <c r="CB50" s="141">
        <v>0</v>
      </c>
      <c r="CC50" s="141">
        <v>0</v>
      </c>
      <c r="CD50" s="141">
        <v>43</v>
      </c>
      <c r="CE50" s="141">
        <v>41862</v>
      </c>
      <c r="CF50" s="141">
        <v>0</v>
      </c>
      <c r="CG50" s="141">
        <v>38605</v>
      </c>
      <c r="CH50" s="141">
        <f t="shared" si="32"/>
        <v>38648</v>
      </c>
      <c r="CI50" s="141">
        <f t="shared" si="33"/>
        <v>60585</v>
      </c>
      <c r="CJ50" s="141">
        <f t="shared" si="34"/>
        <v>60585</v>
      </c>
      <c r="CK50" s="141">
        <f t="shared" si="35"/>
        <v>0</v>
      </c>
      <c r="CL50" s="141">
        <f t="shared" si="36"/>
        <v>0</v>
      </c>
      <c r="CM50" s="141">
        <f t="shared" si="37"/>
        <v>60585</v>
      </c>
      <c r="CN50" s="141">
        <f t="shared" si="38"/>
        <v>0</v>
      </c>
      <c r="CO50" s="141">
        <f t="shared" si="39"/>
        <v>0</v>
      </c>
      <c r="CP50" s="141">
        <f t="shared" si="40"/>
        <v>0</v>
      </c>
      <c r="CQ50" s="141">
        <f t="shared" si="41"/>
        <v>119253</v>
      </c>
      <c r="CR50" s="141">
        <f t="shared" si="42"/>
        <v>0</v>
      </c>
      <c r="CS50" s="141">
        <f t="shared" si="43"/>
        <v>0</v>
      </c>
      <c r="CT50" s="141">
        <f t="shared" si="44"/>
        <v>0</v>
      </c>
      <c r="CU50" s="141">
        <f t="shared" si="45"/>
        <v>0</v>
      </c>
      <c r="CV50" s="141">
        <f t="shared" si="46"/>
        <v>0</v>
      </c>
      <c r="CW50" s="141">
        <f t="shared" si="47"/>
        <v>0</v>
      </c>
      <c r="CX50" s="141">
        <f t="shared" si="48"/>
        <v>0</v>
      </c>
      <c r="CY50" s="141">
        <f t="shared" si="49"/>
        <v>0</v>
      </c>
      <c r="CZ50" s="141">
        <f t="shared" si="50"/>
        <v>0</v>
      </c>
      <c r="DA50" s="141">
        <f t="shared" si="51"/>
        <v>0</v>
      </c>
      <c r="DB50" s="141">
        <f t="shared" si="52"/>
        <v>119253</v>
      </c>
      <c r="DC50" s="141">
        <f t="shared" si="53"/>
        <v>106942</v>
      </c>
      <c r="DD50" s="141">
        <f t="shared" si="54"/>
        <v>1208</v>
      </c>
      <c r="DE50" s="141">
        <f t="shared" si="55"/>
        <v>0</v>
      </c>
      <c r="DF50" s="141">
        <f t="shared" si="56"/>
        <v>11103</v>
      </c>
      <c r="DG50" s="141">
        <f t="shared" si="57"/>
        <v>165298</v>
      </c>
      <c r="DH50" s="141">
        <f t="shared" si="58"/>
        <v>0</v>
      </c>
      <c r="DI50" s="141">
        <f t="shared" si="59"/>
        <v>184314</v>
      </c>
      <c r="DJ50" s="141">
        <f t="shared" si="60"/>
        <v>364152</v>
      </c>
    </row>
    <row r="51" spans="1:114" ht="12" customHeight="1">
      <c r="A51" s="142" t="s">
        <v>101</v>
      </c>
      <c r="B51" s="140" t="s">
        <v>369</v>
      </c>
      <c r="C51" s="142" t="s">
        <v>430</v>
      </c>
      <c r="D51" s="141">
        <f t="shared" si="6"/>
        <v>637167</v>
      </c>
      <c r="E51" s="141">
        <f t="shared" si="7"/>
        <v>24707</v>
      </c>
      <c r="F51" s="141">
        <v>0</v>
      </c>
      <c r="G51" s="141">
        <v>0</v>
      </c>
      <c r="H51" s="141">
        <v>0</v>
      </c>
      <c r="I51" s="141">
        <v>24707</v>
      </c>
      <c r="J51" s="141"/>
      <c r="K51" s="141">
        <v>0</v>
      </c>
      <c r="L51" s="141">
        <v>612460</v>
      </c>
      <c r="M51" s="141">
        <f t="shared" si="8"/>
        <v>77677</v>
      </c>
      <c r="N51" s="141">
        <f t="shared" si="9"/>
        <v>9750</v>
      </c>
      <c r="O51" s="141">
        <v>0</v>
      </c>
      <c r="P51" s="141">
        <v>0</v>
      </c>
      <c r="Q51" s="141">
        <v>0</v>
      </c>
      <c r="R51" s="141">
        <v>9750</v>
      </c>
      <c r="S51" s="141"/>
      <c r="T51" s="141">
        <v>0</v>
      </c>
      <c r="U51" s="141">
        <v>67927</v>
      </c>
      <c r="V51" s="141">
        <f t="shared" si="10"/>
        <v>714844</v>
      </c>
      <c r="W51" s="141">
        <f t="shared" si="11"/>
        <v>34457</v>
      </c>
      <c r="X51" s="141">
        <f t="shared" si="12"/>
        <v>0</v>
      </c>
      <c r="Y51" s="141">
        <f t="shared" si="13"/>
        <v>0</v>
      </c>
      <c r="Z51" s="141">
        <f t="shared" si="14"/>
        <v>0</v>
      </c>
      <c r="AA51" s="141">
        <f t="shared" si="15"/>
        <v>34457</v>
      </c>
      <c r="AB51" s="141">
        <f t="shared" si="16"/>
        <v>0</v>
      </c>
      <c r="AC51" s="141">
        <f t="shared" si="17"/>
        <v>0</v>
      </c>
      <c r="AD51" s="141">
        <f t="shared" si="18"/>
        <v>680387</v>
      </c>
      <c r="AE51" s="141">
        <f t="shared" si="19"/>
        <v>0</v>
      </c>
      <c r="AF51" s="141">
        <f t="shared" si="20"/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f t="shared" si="21"/>
        <v>637167</v>
      </c>
      <c r="AN51" s="141">
        <f t="shared" si="22"/>
        <v>0</v>
      </c>
      <c r="AO51" s="141">
        <v>0</v>
      </c>
      <c r="AP51" s="141">
        <v>0</v>
      </c>
      <c r="AQ51" s="141">
        <v>0</v>
      </c>
      <c r="AR51" s="141">
        <v>0</v>
      </c>
      <c r="AS51" s="141">
        <f t="shared" si="23"/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f t="shared" si="24"/>
        <v>637167</v>
      </c>
      <c r="AY51" s="141">
        <v>270070</v>
      </c>
      <c r="AZ51" s="141">
        <v>0</v>
      </c>
      <c r="BA51" s="141">
        <v>363497</v>
      </c>
      <c r="BB51" s="141">
        <v>3600</v>
      </c>
      <c r="BC51" s="141">
        <v>0</v>
      </c>
      <c r="BD51" s="141">
        <v>0</v>
      </c>
      <c r="BE51" s="141">
        <v>0</v>
      </c>
      <c r="BF51" s="141">
        <f t="shared" si="25"/>
        <v>637167</v>
      </c>
      <c r="BG51" s="141">
        <f t="shared" si="26"/>
        <v>0</v>
      </c>
      <c r="BH51" s="141">
        <f t="shared" si="27"/>
        <v>0</v>
      </c>
      <c r="BI51" s="141">
        <v>0</v>
      </c>
      <c r="BJ51" s="141">
        <v>0</v>
      </c>
      <c r="BK51" s="141">
        <v>0</v>
      </c>
      <c r="BL51" s="141">
        <v>0</v>
      </c>
      <c r="BM51" s="141">
        <v>0</v>
      </c>
      <c r="BN51" s="141">
        <v>259</v>
      </c>
      <c r="BO51" s="141">
        <f t="shared" si="28"/>
        <v>25965</v>
      </c>
      <c r="BP51" s="141">
        <f t="shared" si="29"/>
        <v>0</v>
      </c>
      <c r="BQ51" s="141">
        <v>0</v>
      </c>
      <c r="BR51" s="141">
        <v>0</v>
      </c>
      <c r="BS51" s="141">
        <v>0</v>
      </c>
      <c r="BT51" s="141">
        <v>0</v>
      </c>
      <c r="BU51" s="141">
        <f t="shared" si="30"/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f t="shared" si="31"/>
        <v>25965</v>
      </c>
      <c r="CA51" s="141">
        <v>25424</v>
      </c>
      <c r="CB51" s="141">
        <v>0</v>
      </c>
      <c r="CC51" s="141">
        <v>0</v>
      </c>
      <c r="CD51" s="141">
        <v>541</v>
      </c>
      <c r="CE51" s="141">
        <v>51453</v>
      </c>
      <c r="CF51" s="141">
        <v>0</v>
      </c>
      <c r="CG51" s="141">
        <v>0</v>
      </c>
      <c r="CH51" s="141">
        <f t="shared" si="32"/>
        <v>25965</v>
      </c>
      <c r="CI51" s="141">
        <f t="shared" si="33"/>
        <v>0</v>
      </c>
      <c r="CJ51" s="141">
        <f t="shared" si="34"/>
        <v>0</v>
      </c>
      <c r="CK51" s="141">
        <f t="shared" si="35"/>
        <v>0</v>
      </c>
      <c r="CL51" s="141">
        <f t="shared" si="36"/>
        <v>0</v>
      </c>
      <c r="CM51" s="141">
        <f t="shared" si="37"/>
        <v>0</v>
      </c>
      <c r="CN51" s="141">
        <f t="shared" si="38"/>
        <v>0</v>
      </c>
      <c r="CO51" s="141">
        <f t="shared" si="39"/>
        <v>0</v>
      </c>
      <c r="CP51" s="141">
        <f t="shared" si="40"/>
        <v>259</v>
      </c>
      <c r="CQ51" s="141">
        <f t="shared" si="41"/>
        <v>663132</v>
      </c>
      <c r="CR51" s="141">
        <f t="shared" si="42"/>
        <v>0</v>
      </c>
      <c r="CS51" s="141">
        <f t="shared" si="43"/>
        <v>0</v>
      </c>
      <c r="CT51" s="141">
        <f t="shared" si="44"/>
        <v>0</v>
      </c>
      <c r="CU51" s="141">
        <f t="shared" si="45"/>
        <v>0</v>
      </c>
      <c r="CV51" s="141">
        <f t="shared" si="46"/>
        <v>0</v>
      </c>
      <c r="CW51" s="141">
        <f t="shared" si="47"/>
        <v>0</v>
      </c>
      <c r="CX51" s="141">
        <f t="shared" si="48"/>
        <v>0</v>
      </c>
      <c r="CY51" s="141">
        <f t="shared" si="49"/>
        <v>0</v>
      </c>
      <c r="CZ51" s="141">
        <f t="shared" si="50"/>
        <v>0</v>
      </c>
      <c r="DA51" s="141">
        <f t="shared" si="51"/>
        <v>0</v>
      </c>
      <c r="DB51" s="141">
        <f t="shared" si="52"/>
        <v>663132</v>
      </c>
      <c r="DC51" s="141">
        <f t="shared" si="53"/>
        <v>295494</v>
      </c>
      <c r="DD51" s="141">
        <f t="shared" si="54"/>
        <v>0</v>
      </c>
      <c r="DE51" s="141">
        <f t="shared" si="55"/>
        <v>363497</v>
      </c>
      <c r="DF51" s="141">
        <f t="shared" si="56"/>
        <v>4141</v>
      </c>
      <c r="DG51" s="141">
        <f t="shared" si="57"/>
        <v>51453</v>
      </c>
      <c r="DH51" s="141">
        <f t="shared" si="58"/>
        <v>0</v>
      </c>
      <c r="DI51" s="141">
        <f t="shared" si="59"/>
        <v>0</v>
      </c>
      <c r="DJ51" s="141">
        <f t="shared" si="60"/>
        <v>663132</v>
      </c>
    </row>
    <row r="52" spans="1:114" ht="12" customHeight="1">
      <c r="A52" s="142" t="s">
        <v>101</v>
      </c>
      <c r="B52" s="140" t="s">
        <v>370</v>
      </c>
      <c r="C52" s="142" t="s">
        <v>431</v>
      </c>
      <c r="D52" s="141">
        <f t="shared" si="6"/>
        <v>518865</v>
      </c>
      <c r="E52" s="141">
        <f t="shared" si="7"/>
        <v>42702</v>
      </c>
      <c r="F52" s="141">
        <v>0</v>
      </c>
      <c r="G52" s="141">
        <v>0</v>
      </c>
      <c r="H52" s="141">
        <v>0</v>
      </c>
      <c r="I52" s="141">
        <v>35858</v>
      </c>
      <c r="J52" s="141"/>
      <c r="K52" s="141">
        <v>6844</v>
      </c>
      <c r="L52" s="141">
        <v>476163</v>
      </c>
      <c r="M52" s="141">
        <f t="shared" si="8"/>
        <v>107182</v>
      </c>
      <c r="N52" s="141">
        <f t="shared" si="9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107182</v>
      </c>
      <c r="V52" s="141">
        <f t="shared" si="10"/>
        <v>626047</v>
      </c>
      <c r="W52" s="141">
        <f t="shared" si="11"/>
        <v>42702</v>
      </c>
      <c r="X52" s="141">
        <f t="shared" si="12"/>
        <v>0</v>
      </c>
      <c r="Y52" s="141">
        <f t="shared" si="13"/>
        <v>0</v>
      </c>
      <c r="Z52" s="141">
        <f t="shared" si="14"/>
        <v>0</v>
      </c>
      <c r="AA52" s="141">
        <f t="shared" si="15"/>
        <v>35858</v>
      </c>
      <c r="AB52" s="141">
        <f t="shared" si="16"/>
        <v>0</v>
      </c>
      <c r="AC52" s="141">
        <f t="shared" si="17"/>
        <v>6844</v>
      </c>
      <c r="AD52" s="141">
        <f t="shared" si="18"/>
        <v>583345</v>
      </c>
      <c r="AE52" s="141">
        <f t="shared" si="19"/>
        <v>0</v>
      </c>
      <c r="AF52" s="141">
        <f t="shared" si="20"/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f t="shared" si="21"/>
        <v>176176</v>
      </c>
      <c r="AN52" s="141">
        <f t="shared" si="22"/>
        <v>27229</v>
      </c>
      <c r="AO52" s="141">
        <v>27229</v>
      </c>
      <c r="AP52" s="141">
        <v>0</v>
      </c>
      <c r="AQ52" s="141">
        <v>0</v>
      </c>
      <c r="AR52" s="141">
        <v>0</v>
      </c>
      <c r="AS52" s="141">
        <f t="shared" si="23"/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f t="shared" si="24"/>
        <v>148947</v>
      </c>
      <c r="AY52" s="141">
        <v>148947</v>
      </c>
      <c r="AZ52" s="141">
        <v>0</v>
      </c>
      <c r="BA52" s="141">
        <v>0</v>
      </c>
      <c r="BB52" s="141">
        <v>0</v>
      </c>
      <c r="BC52" s="141">
        <v>171283</v>
      </c>
      <c r="BD52" s="141">
        <v>0</v>
      </c>
      <c r="BE52" s="141">
        <v>171406</v>
      </c>
      <c r="BF52" s="141">
        <f t="shared" si="25"/>
        <v>347582</v>
      </c>
      <c r="BG52" s="141">
        <f t="shared" si="26"/>
        <v>0</v>
      </c>
      <c r="BH52" s="141">
        <f t="shared" si="27"/>
        <v>0</v>
      </c>
      <c r="BI52" s="141">
        <v>0</v>
      </c>
      <c r="BJ52" s="141">
        <v>0</v>
      </c>
      <c r="BK52" s="141">
        <v>0</v>
      </c>
      <c r="BL52" s="141">
        <v>0</v>
      </c>
      <c r="BM52" s="141">
        <v>0</v>
      </c>
      <c r="BN52" s="141">
        <v>0</v>
      </c>
      <c r="BO52" s="141">
        <f t="shared" si="28"/>
        <v>13614</v>
      </c>
      <c r="BP52" s="141">
        <f t="shared" si="29"/>
        <v>13614</v>
      </c>
      <c r="BQ52" s="141">
        <v>13614</v>
      </c>
      <c r="BR52" s="141">
        <v>0</v>
      </c>
      <c r="BS52" s="141">
        <v>0</v>
      </c>
      <c r="BT52" s="141">
        <v>0</v>
      </c>
      <c r="BU52" s="141">
        <f t="shared" si="30"/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f t="shared" si="31"/>
        <v>0</v>
      </c>
      <c r="CA52" s="141">
        <v>0</v>
      </c>
      <c r="CB52" s="141">
        <v>0</v>
      </c>
      <c r="CC52" s="141">
        <v>0</v>
      </c>
      <c r="CD52" s="141">
        <v>0</v>
      </c>
      <c r="CE52" s="141">
        <v>49023</v>
      </c>
      <c r="CF52" s="141">
        <v>0</v>
      </c>
      <c r="CG52" s="141">
        <v>44545</v>
      </c>
      <c r="CH52" s="141">
        <f t="shared" si="32"/>
        <v>58159</v>
      </c>
      <c r="CI52" s="141">
        <f t="shared" si="33"/>
        <v>0</v>
      </c>
      <c r="CJ52" s="141">
        <f t="shared" si="34"/>
        <v>0</v>
      </c>
      <c r="CK52" s="141">
        <f t="shared" si="35"/>
        <v>0</v>
      </c>
      <c r="CL52" s="141">
        <f t="shared" si="36"/>
        <v>0</v>
      </c>
      <c r="CM52" s="141">
        <f t="shared" si="37"/>
        <v>0</v>
      </c>
      <c r="CN52" s="141">
        <f t="shared" si="38"/>
        <v>0</v>
      </c>
      <c r="CO52" s="141">
        <f t="shared" si="39"/>
        <v>0</v>
      </c>
      <c r="CP52" s="141">
        <f t="shared" si="40"/>
        <v>0</v>
      </c>
      <c r="CQ52" s="141">
        <f t="shared" si="41"/>
        <v>189790</v>
      </c>
      <c r="CR52" s="141">
        <f t="shared" si="42"/>
        <v>40843</v>
      </c>
      <c r="CS52" s="141">
        <f t="shared" si="43"/>
        <v>40843</v>
      </c>
      <c r="CT52" s="141">
        <f t="shared" si="44"/>
        <v>0</v>
      </c>
      <c r="CU52" s="141">
        <f t="shared" si="45"/>
        <v>0</v>
      </c>
      <c r="CV52" s="141">
        <f t="shared" si="46"/>
        <v>0</v>
      </c>
      <c r="CW52" s="141">
        <f t="shared" si="47"/>
        <v>0</v>
      </c>
      <c r="CX52" s="141">
        <f t="shared" si="48"/>
        <v>0</v>
      </c>
      <c r="CY52" s="141">
        <f t="shared" si="49"/>
        <v>0</v>
      </c>
      <c r="CZ52" s="141">
        <f t="shared" si="50"/>
        <v>0</v>
      </c>
      <c r="DA52" s="141">
        <f t="shared" si="51"/>
        <v>0</v>
      </c>
      <c r="DB52" s="141">
        <f t="shared" si="52"/>
        <v>148947</v>
      </c>
      <c r="DC52" s="141">
        <f t="shared" si="53"/>
        <v>148947</v>
      </c>
      <c r="DD52" s="141">
        <f t="shared" si="54"/>
        <v>0</v>
      </c>
      <c r="DE52" s="141">
        <f t="shared" si="55"/>
        <v>0</v>
      </c>
      <c r="DF52" s="141">
        <f t="shared" si="56"/>
        <v>0</v>
      </c>
      <c r="DG52" s="141">
        <f t="shared" si="57"/>
        <v>220306</v>
      </c>
      <c r="DH52" s="141">
        <f t="shared" si="58"/>
        <v>0</v>
      </c>
      <c r="DI52" s="141">
        <f t="shared" si="59"/>
        <v>215951</v>
      </c>
      <c r="DJ52" s="141">
        <f t="shared" si="60"/>
        <v>405741</v>
      </c>
    </row>
    <row r="53" spans="1:114" ht="12" customHeight="1">
      <c r="A53" s="142" t="s">
        <v>101</v>
      </c>
      <c r="B53" s="140" t="s">
        <v>371</v>
      </c>
      <c r="C53" s="142" t="s">
        <v>432</v>
      </c>
      <c r="D53" s="141">
        <f t="shared" si="6"/>
        <v>416380</v>
      </c>
      <c r="E53" s="141">
        <f t="shared" si="7"/>
        <v>45956</v>
      </c>
      <c r="F53" s="141">
        <v>0</v>
      </c>
      <c r="G53" s="141">
        <v>0</v>
      </c>
      <c r="H53" s="141">
        <v>0</v>
      </c>
      <c r="I53" s="141">
        <v>45956</v>
      </c>
      <c r="J53" s="141"/>
      <c r="K53" s="141">
        <v>0</v>
      </c>
      <c r="L53" s="141">
        <v>370424</v>
      </c>
      <c r="M53" s="141">
        <f t="shared" si="8"/>
        <v>93713</v>
      </c>
      <c r="N53" s="141">
        <f t="shared" si="9"/>
        <v>6845</v>
      </c>
      <c r="O53" s="141">
        <v>4278</v>
      </c>
      <c r="P53" s="141">
        <v>2567</v>
      </c>
      <c r="Q53" s="141">
        <v>0</v>
      </c>
      <c r="R53" s="141">
        <v>0</v>
      </c>
      <c r="S53" s="141"/>
      <c r="T53" s="141">
        <v>0</v>
      </c>
      <c r="U53" s="141">
        <v>86868</v>
      </c>
      <c r="V53" s="141">
        <f t="shared" si="10"/>
        <v>510093</v>
      </c>
      <c r="W53" s="141">
        <f t="shared" si="11"/>
        <v>52801</v>
      </c>
      <c r="X53" s="141">
        <f t="shared" si="12"/>
        <v>4278</v>
      </c>
      <c r="Y53" s="141">
        <f t="shared" si="13"/>
        <v>2567</v>
      </c>
      <c r="Z53" s="141">
        <f t="shared" si="14"/>
        <v>0</v>
      </c>
      <c r="AA53" s="141">
        <f t="shared" si="15"/>
        <v>45956</v>
      </c>
      <c r="AB53" s="141">
        <f t="shared" si="16"/>
        <v>0</v>
      </c>
      <c r="AC53" s="141">
        <f t="shared" si="17"/>
        <v>0</v>
      </c>
      <c r="AD53" s="141">
        <f t="shared" si="18"/>
        <v>457292</v>
      </c>
      <c r="AE53" s="141">
        <f t="shared" si="19"/>
        <v>0</v>
      </c>
      <c r="AF53" s="141">
        <f t="shared" si="20"/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f t="shared" si="21"/>
        <v>188814</v>
      </c>
      <c r="AN53" s="141">
        <f t="shared" si="22"/>
        <v>41517</v>
      </c>
      <c r="AO53" s="141">
        <v>12500</v>
      </c>
      <c r="AP53" s="141">
        <v>29017</v>
      </c>
      <c r="AQ53" s="141">
        <v>0</v>
      </c>
      <c r="AR53" s="141">
        <v>0</v>
      </c>
      <c r="AS53" s="141">
        <f t="shared" si="23"/>
        <v>0</v>
      </c>
      <c r="AT53" s="141">
        <v>0</v>
      </c>
      <c r="AU53" s="141">
        <v>0</v>
      </c>
      <c r="AV53" s="141">
        <v>0</v>
      </c>
      <c r="AW53" s="141">
        <v>0</v>
      </c>
      <c r="AX53" s="141">
        <f t="shared" si="24"/>
        <v>147297</v>
      </c>
      <c r="AY53" s="141">
        <v>125487</v>
      </c>
      <c r="AZ53" s="141">
        <v>9529</v>
      </c>
      <c r="BA53" s="141">
        <v>0</v>
      </c>
      <c r="BB53" s="141">
        <v>12281</v>
      </c>
      <c r="BC53" s="141">
        <v>227566</v>
      </c>
      <c r="BD53" s="141">
        <v>0</v>
      </c>
      <c r="BE53" s="141">
        <v>0</v>
      </c>
      <c r="BF53" s="141">
        <f t="shared" si="25"/>
        <v>188814</v>
      </c>
      <c r="BG53" s="141">
        <f t="shared" si="26"/>
        <v>0</v>
      </c>
      <c r="BH53" s="141">
        <f t="shared" si="27"/>
        <v>0</v>
      </c>
      <c r="BI53" s="141">
        <v>0</v>
      </c>
      <c r="BJ53" s="141">
        <v>0</v>
      </c>
      <c r="BK53" s="141">
        <v>0</v>
      </c>
      <c r="BL53" s="141">
        <v>0</v>
      </c>
      <c r="BM53" s="141">
        <v>0</v>
      </c>
      <c r="BN53" s="141">
        <v>0</v>
      </c>
      <c r="BO53" s="141">
        <f t="shared" si="28"/>
        <v>30234</v>
      </c>
      <c r="BP53" s="141">
        <f t="shared" si="29"/>
        <v>30234</v>
      </c>
      <c r="BQ53" s="141">
        <v>3125</v>
      </c>
      <c r="BR53" s="141">
        <v>27109</v>
      </c>
      <c r="BS53" s="141">
        <v>0</v>
      </c>
      <c r="BT53" s="141">
        <v>0</v>
      </c>
      <c r="BU53" s="141">
        <f t="shared" si="30"/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f t="shared" si="31"/>
        <v>0</v>
      </c>
      <c r="CA53" s="141">
        <v>0</v>
      </c>
      <c r="CB53" s="141">
        <v>0</v>
      </c>
      <c r="CC53" s="141">
        <v>0</v>
      </c>
      <c r="CD53" s="141">
        <v>0</v>
      </c>
      <c r="CE53" s="141">
        <v>63479</v>
      </c>
      <c r="CF53" s="141">
        <v>0</v>
      </c>
      <c r="CG53" s="141">
        <v>0</v>
      </c>
      <c r="CH53" s="141">
        <f t="shared" si="32"/>
        <v>30234</v>
      </c>
      <c r="CI53" s="141">
        <f t="shared" si="33"/>
        <v>0</v>
      </c>
      <c r="CJ53" s="141">
        <f t="shared" si="34"/>
        <v>0</v>
      </c>
      <c r="CK53" s="141">
        <f t="shared" si="35"/>
        <v>0</v>
      </c>
      <c r="CL53" s="141">
        <f t="shared" si="36"/>
        <v>0</v>
      </c>
      <c r="CM53" s="141">
        <f t="shared" si="37"/>
        <v>0</v>
      </c>
      <c r="CN53" s="141">
        <f t="shared" si="38"/>
        <v>0</v>
      </c>
      <c r="CO53" s="141">
        <f t="shared" si="39"/>
        <v>0</v>
      </c>
      <c r="CP53" s="141">
        <f t="shared" si="40"/>
        <v>0</v>
      </c>
      <c r="CQ53" s="141">
        <f t="shared" si="41"/>
        <v>219048</v>
      </c>
      <c r="CR53" s="141">
        <f t="shared" si="42"/>
        <v>71751</v>
      </c>
      <c r="CS53" s="141">
        <f t="shared" si="43"/>
        <v>15625</v>
      </c>
      <c r="CT53" s="141">
        <f t="shared" si="44"/>
        <v>56126</v>
      </c>
      <c r="CU53" s="141">
        <f t="shared" si="45"/>
        <v>0</v>
      </c>
      <c r="CV53" s="141">
        <f t="shared" si="46"/>
        <v>0</v>
      </c>
      <c r="CW53" s="141">
        <f t="shared" si="47"/>
        <v>0</v>
      </c>
      <c r="CX53" s="141">
        <f t="shared" si="48"/>
        <v>0</v>
      </c>
      <c r="CY53" s="141">
        <f t="shared" si="49"/>
        <v>0</v>
      </c>
      <c r="CZ53" s="141">
        <f t="shared" si="50"/>
        <v>0</v>
      </c>
      <c r="DA53" s="141">
        <f t="shared" si="51"/>
        <v>0</v>
      </c>
      <c r="DB53" s="141">
        <f t="shared" si="52"/>
        <v>147297</v>
      </c>
      <c r="DC53" s="141">
        <f t="shared" si="53"/>
        <v>125487</v>
      </c>
      <c r="DD53" s="141">
        <f t="shared" si="54"/>
        <v>9529</v>
      </c>
      <c r="DE53" s="141">
        <f t="shared" si="55"/>
        <v>0</v>
      </c>
      <c r="DF53" s="141">
        <f t="shared" si="56"/>
        <v>12281</v>
      </c>
      <c r="DG53" s="141">
        <f t="shared" si="57"/>
        <v>291045</v>
      </c>
      <c r="DH53" s="141">
        <f t="shared" si="58"/>
        <v>0</v>
      </c>
      <c r="DI53" s="141">
        <f t="shared" si="59"/>
        <v>0</v>
      </c>
      <c r="DJ53" s="141">
        <f t="shared" si="60"/>
        <v>219048</v>
      </c>
    </row>
    <row r="54" spans="1:114" ht="12" customHeight="1">
      <c r="A54" s="142" t="s">
        <v>101</v>
      </c>
      <c r="B54" s="140" t="s">
        <v>372</v>
      </c>
      <c r="C54" s="142" t="s">
        <v>433</v>
      </c>
      <c r="D54" s="141">
        <f t="shared" si="6"/>
        <v>100734</v>
      </c>
      <c r="E54" s="141">
        <f t="shared" si="7"/>
        <v>80</v>
      </c>
      <c r="F54" s="141">
        <v>0</v>
      </c>
      <c r="G54" s="141">
        <v>0</v>
      </c>
      <c r="H54" s="141">
        <v>0</v>
      </c>
      <c r="I54" s="141">
        <v>80</v>
      </c>
      <c r="J54" s="141"/>
      <c r="K54" s="141">
        <v>0</v>
      </c>
      <c r="L54" s="141">
        <v>100654</v>
      </c>
      <c r="M54" s="141">
        <f t="shared" si="8"/>
        <v>22511</v>
      </c>
      <c r="N54" s="141">
        <f t="shared" si="9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22511</v>
      </c>
      <c r="V54" s="141">
        <f t="shared" si="10"/>
        <v>123245</v>
      </c>
      <c r="W54" s="141">
        <f t="shared" si="11"/>
        <v>80</v>
      </c>
      <c r="X54" s="141">
        <f t="shared" si="12"/>
        <v>0</v>
      </c>
      <c r="Y54" s="141">
        <f t="shared" si="13"/>
        <v>0</v>
      </c>
      <c r="Z54" s="141">
        <f t="shared" si="14"/>
        <v>0</v>
      </c>
      <c r="AA54" s="141">
        <f t="shared" si="15"/>
        <v>80</v>
      </c>
      <c r="AB54" s="141">
        <f t="shared" si="16"/>
        <v>0</v>
      </c>
      <c r="AC54" s="141">
        <f t="shared" si="17"/>
        <v>0</v>
      </c>
      <c r="AD54" s="141">
        <f t="shared" si="18"/>
        <v>123165</v>
      </c>
      <c r="AE54" s="141">
        <f t="shared" si="19"/>
        <v>0</v>
      </c>
      <c r="AF54" s="141">
        <f t="shared" si="20"/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f t="shared" si="21"/>
        <v>57960</v>
      </c>
      <c r="AN54" s="141">
        <f t="shared" si="22"/>
        <v>0</v>
      </c>
      <c r="AO54" s="141">
        <v>0</v>
      </c>
      <c r="AP54" s="141">
        <v>0</v>
      </c>
      <c r="AQ54" s="141">
        <v>0</v>
      </c>
      <c r="AR54" s="141">
        <v>0</v>
      </c>
      <c r="AS54" s="141">
        <f t="shared" si="23"/>
        <v>39290</v>
      </c>
      <c r="AT54" s="141">
        <v>15057</v>
      </c>
      <c r="AU54" s="141">
        <v>24233</v>
      </c>
      <c r="AV54" s="141">
        <v>0</v>
      </c>
      <c r="AW54" s="141">
        <v>0</v>
      </c>
      <c r="AX54" s="141">
        <f t="shared" si="24"/>
        <v>18670</v>
      </c>
      <c r="AY54" s="141">
        <v>18670</v>
      </c>
      <c r="AZ54" s="141">
        <v>0</v>
      </c>
      <c r="BA54" s="141">
        <v>0</v>
      </c>
      <c r="BB54" s="141">
        <v>0</v>
      </c>
      <c r="BC54" s="141">
        <v>42572</v>
      </c>
      <c r="BD54" s="141">
        <v>0</v>
      </c>
      <c r="BE54" s="141">
        <v>202</v>
      </c>
      <c r="BF54" s="141">
        <f t="shared" si="25"/>
        <v>58162</v>
      </c>
      <c r="BG54" s="141">
        <f t="shared" si="26"/>
        <v>0</v>
      </c>
      <c r="BH54" s="141">
        <f t="shared" si="27"/>
        <v>0</v>
      </c>
      <c r="BI54" s="141">
        <v>0</v>
      </c>
      <c r="BJ54" s="141">
        <v>0</v>
      </c>
      <c r="BK54" s="141">
        <v>0</v>
      </c>
      <c r="BL54" s="141">
        <v>0</v>
      </c>
      <c r="BM54" s="141">
        <v>0</v>
      </c>
      <c r="BN54" s="141">
        <v>0</v>
      </c>
      <c r="BO54" s="141">
        <f t="shared" si="28"/>
        <v>0</v>
      </c>
      <c r="BP54" s="141">
        <f t="shared" si="29"/>
        <v>0</v>
      </c>
      <c r="BQ54" s="141">
        <v>0</v>
      </c>
      <c r="BR54" s="141">
        <v>0</v>
      </c>
      <c r="BS54" s="141">
        <v>0</v>
      </c>
      <c r="BT54" s="141">
        <v>0</v>
      </c>
      <c r="BU54" s="141">
        <f t="shared" si="30"/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f t="shared" si="31"/>
        <v>0</v>
      </c>
      <c r="CA54" s="141">
        <v>0</v>
      </c>
      <c r="CB54" s="141">
        <v>0</v>
      </c>
      <c r="CC54" s="141">
        <v>0</v>
      </c>
      <c r="CD54" s="141">
        <v>0</v>
      </c>
      <c r="CE54" s="141">
        <v>22511</v>
      </c>
      <c r="CF54" s="141">
        <v>0</v>
      </c>
      <c r="CG54" s="141">
        <v>0</v>
      </c>
      <c r="CH54" s="141">
        <f t="shared" si="32"/>
        <v>0</v>
      </c>
      <c r="CI54" s="141">
        <f t="shared" si="33"/>
        <v>0</v>
      </c>
      <c r="CJ54" s="141">
        <f t="shared" si="34"/>
        <v>0</v>
      </c>
      <c r="CK54" s="141">
        <f t="shared" si="35"/>
        <v>0</v>
      </c>
      <c r="CL54" s="141">
        <f t="shared" si="36"/>
        <v>0</v>
      </c>
      <c r="CM54" s="141">
        <f t="shared" si="37"/>
        <v>0</v>
      </c>
      <c r="CN54" s="141">
        <f t="shared" si="38"/>
        <v>0</v>
      </c>
      <c r="CO54" s="141">
        <f t="shared" si="39"/>
        <v>0</v>
      </c>
      <c r="CP54" s="141">
        <f t="shared" si="40"/>
        <v>0</v>
      </c>
      <c r="CQ54" s="141">
        <f t="shared" si="41"/>
        <v>57960</v>
      </c>
      <c r="CR54" s="141">
        <f t="shared" si="42"/>
        <v>0</v>
      </c>
      <c r="CS54" s="141">
        <f t="shared" si="43"/>
        <v>0</v>
      </c>
      <c r="CT54" s="141">
        <f t="shared" si="44"/>
        <v>0</v>
      </c>
      <c r="CU54" s="141">
        <f t="shared" si="45"/>
        <v>0</v>
      </c>
      <c r="CV54" s="141">
        <f t="shared" si="46"/>
        <v>0</v>
      </c>
      <c r="CW54" s="141">
        <f t="shared" si="47"/>
        <v>39290</v>
      </c>
      <c r="CX54" s="141">
        <f t="shared" si="48"/>
        <v>15057</v>
      </c>
      <c r="CY54" s="141">
        <f t="shared" si="49"/>
        <v>24233</v>
      </c>
      <c r="CZ54" s="141">
        <f t="shared" si="50"/>
        <v>0</v>
      </c>
      <c r="DA54" s="141">
        <f t="shared" si="51"/>
        <v>0</v>
      </c>
      <c r="DB54" s="141">
        <f t="shared" si="52"/>
        <v>18670</v>
      </c>
      <c r="DC54" s="141">
        <f t="shared" si="53"/>
        <v>18670</v>
      </c>
      <c r="DD54" s="141">
        <f t="shared" si="54"/>
        <v>0</v>
      </c>
      <c r="DE54" s="141">
        <f t="shared" si="55"/>
        <v>0</v>
      </c>
      <c r="DF54" s="141">
        <f t="shared" si="56"/>
        <v>0</v>
      </c>
      <c r="DG54" s="141">
        <f t="shared" si="57"/>
        <v>65083</v>
      </c>
      <c r="DH54" s="141">
        <f t="shared" si="58"/>
        <v>0</v>
      </c>
      <c r="DI54" s="141">
        <f t="shared" si="59"/>
        <v>202</v>
      </c>
      <c r="DJ54" s="141">
        <f t="shared" si="60"/>
        <v>58162</v>
      </c>
    </row>
    <row r="55" spans="1:114" ht="12" customHeight="1">
      <c r="A55" s="142" t="s">
        <v>101</v>
      </c>
      <c r="B55" s="140" t="s">
        <v>373</v>
      </c>
      <c r="C55" s="142" t="s">
        <v>434</v>
      </c>
      <c r="D55" s="141">
        <f t="shared" si="6"/>
        <v>291250</v>
      </c>
      <c r="E55" s="141">
        <f t="shared" si="7"/>
        <v>11716</v>
      </c>
      <c r="F55" s="141">
        <v>0</v>
      </c>
      <c r="G55" s="141">
        <v>0</v>
      </c>
      <c r="H55" s="141">
        <v>0</v>
      </c>
      <c r="I55" s="141">
        <v>60</v>
      </c>
      <c r="J55" s="141"/>
      <c r="K55" s="141">
        <v>11656</v>
      </c>
      <c r="L55" s="141">
        <v>279534</v>
      </c>
      <c r="M55" s="141">
        <f t="shared" si="8"/>
        <v>52320</v>
      </c>
      <c r="N55" s="141">
        <f t="shared" si="9"/>
        <v>8273</v>
      </c>
      <c r="O55" s="141">
        <v>0</v>
      </c>
      <c r="P55" s="141">
        <v>0</v>
      </c>
      <c r="Q55" s="141">
        <v>0</v>
      </c>
      <c r="R55" s="141">
        <v>8273</v>
      </c>
      <c r="S55" s="141"/>
      <c r="T55" s="141">
        <v>0</v>
      </c>
      <c r="U55" s="141">
        <v>44047</v>
      </c>
      <c r="V55" s="141">
        <f t="shared" si="10"/>
        <v>343570</v>
      </c>
      <c r="W55" s="141">
        <f t="shared" si="11"/>
        <v>19989</v>
      </c>
      <c r="X55" s="141">
        <f t="shared" si="12"/>
        <v>0</v>
      </c>
      <c r="Y55" s="141">
        <f t="shared" si="13"/>
        <v>0</v>
      </c>
      <c r="Z55" s="141">
        <f t="shared" si="14"/>
        <v>0</v>
      </c>
      <c r="AA55" s="141">
        <f t="shared" si="15"/>
        <v>8333</v>
      </c>
      <c r="AB55" s="141">
        <f t="shared" si="16"/>
        <v>0</v>
      </c>
      <c r="AC55" s="141">
        <f t="shared" si="17"/>
        <v>11656</v>
      </c>
      <c r="AD55" s="141">
        <f t="shared" si="18"/>
        <v>323581</v>
      </c>
      <c r="AE55" s="141">
        <f t="shared" si="19"/>
        <v>0</v>
      </c>
      <c r="AF55" s="141">
        <f t="shared" si="20"/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f t="shared" si="21"/>
        <v>204709</v>
      </c>
      <c r="AN55" s="141">
        <f t="shared" si="22"/>
        <v>11632</v>
      </c>
      <c r="AO55" s="141">
        <v>11632</v>
      </c>
      <c r="AP55" s="141">
        <v>0</v>
      </c>
      <c r="AQ55" s="141">
        <v>0</v>
      </c>
      <c r="AR55" s="141">
        <v>0</v>
      </c>
      <c r="AS55" s="141">
        <f t="shared" si="23"/>
        <v>24709</v>
      </c>
      <c r="AT55" s="141">
        <v>24709</v>
      </c>
      <c r="AU55" s="141">
        <v>0</v>
      </c>
      <c r="AV55" s="141">
        <v>0</v>
      </c>
      <c r="AW55" s="141">
        <v>0</v>
      </c>
      <c r="AX55" s="141">
        <f t="shared" si="24"/>
        <v>168368</v>
      </c>
      <c r="AY55" s="141">
        <v>143850</v>
      </c>
      <c r="AZ55" s="141">
        <v>23240</v>
      </c>
      <c r="BA55" s="141">
        <v>0</v>
      </c>
      <c r="BB55" s="141">
        <v>1278</v>
      </c>
      <c r="BC55" s="141">
        <v>85523</v>
      </c>
      <c r="BD55" s="141">
        <v>0</v>
      </c>
      <c r="BE55" s="141">
        <v>1018</v>
      </c>
      <c r="BF55" s="141">
        <f t="shared" si="25"/>
        <v>205727</v>
      </c>
      <c r="BG55" s="141">
        <f t="shared" si="26"/>
        <v>0</v>
      </c>
      <c r="BH55" s="141">
        <f t="shared" si="27"/>
        <v>0</v>
      </c>
      <c r="BI55" s="141">
        <v>0</v>
      </c>
      <c r="BJ55" s="141">
        <v>0</v>
      </c>
      <c r="BK55" s="141">
        <v>0</v>
      </c>
      <c r="BL55" s="141">
        <v>0</v>
      </c>
      <c r="BM55" s="141">
        <v>0</v>
      </c>
      <c r="BN55" s="141">
        <v>0</v>
      </c>
      <c r="BO55" s="141">
        <f t="shared" si="28"/>
        <v>19356</v>
      </c>
      <c r="BP55" s="141">
        <f t="shared" si="29"/>
        <v>3877</v>
      </c>
      <c r="BQ55" s="141">
        <v>3877</v>
      </c>
      <c r="BR55" s="141">
        <v>0</v>
      </c>
      <c r="BS55" s="141">
        <v>0</v>
      </c>
      <c r="BT55" s="141">
        <v>0</v>
      </c>
      <c r="BU55" s="141">
        <f t="shared" si="30"/>
        <v>421</v>
      </c>
      <c r="BV55" s="141">
        <v>421</v>
      </c>
      <c r="BW55" s="141">
        <v>0</v>
      </c>
      <c r="BX55" s="141">
        <v>0</v>
      </c>
      <c r="BY55" s="141">
        <v>0</v>
      </c>
      <c r="BZ55" s="141">
        <f t="shared" si="31"/>
        <v>15058</v>
      </c>
      <c r="CA55" s="141">
        <v>15058</v>
      </c>
      <c r="CB55" s="141">
        <v>0</v>
      </c>
      <c r="CC55" s="141">
        <v>0</v>
      </c>
      <c r="CD55" s="141">
        <v>0</v>
      </c>
      <c r="CE55" s="141">
        <v>32964</v>
      </c>
      <c r="CF55" s="141">
        <v>0</v>
      </c>
      <c r="CG55" s="141">
        <v>0</v>
      </c>
      <c r="CH55" s="141">
        <f t="shared" si="32"/>
        <v>19356</v>
      </c>
      <c r="CI55" s="141">
        <f t="shared" si="33"/>
        <v>0</v>
      </c>
      <c r="CJ55" s="141">
        <f t="shared" si="34"/>
        <v>0</v>
      </c>
      <c r="CK55" s="141">
        <f t="shared" si="35"/>
        <v>0</v>
      </c>
      <c r="CL55" s="141">
        <f t="shared" si="36"/>
        <v>0</v>
      </c>
      <c r="CM55" s="141">
        <f t="shared" si="37"/>
        <v>0</v>
      </c>
      <c r="CN55" s="141">
        <f t="shared" si="38"/>
        <v>0</v>
      </c>
      <c r="CO55" s="141">
        <f t="shared" si="39"/>
        <v>0</v>
      </c>
      <c r="CP55" s="141">
        <f t="shared" si="40"/>
        <v>0</v>
      </c>
      <c r="CQ55" s="141">
        <f t="shared" si="41"/>
        <v>224065</v>
      </c>
      <c r="CR55" s="141">
        <f t="shared" si="42"/>
        <v>15509</v>
      </c>
      <c r="CS55" s="141">
        <f t="shared" si="43"/>
        <v>15509</v>
      </c>
      <c r="CT55" s="141">
        <f t="shared" si="44"/>
        <v>0</v>
      </c>
      <c r="CU55" s="141">
        <f t="shared" si="45"/>
        <v>0</v>
      </c>
      <c r="CV55" s="141">
        <f t="shared" si="46"/>
        <v>0</v>
      </c>
      <c r="CW55" s="141">
        <f t="shared" si="47"/>
        <v>25130</v>
      </c>
      <c r="CX55" s="141">
        <f t="shared" si="48"/>
        <v>25130</v>
      </c>
      <c r="CY55" s="141">
        <f t="shared" si="49"/>
        <v>0</v>
      </c>
      <c r="CZ55" s="141">
        <f t="shared" si="50"/>
        <v>0</v>
      </c>
      <c r="DA55" s="141">
        <f t="shared" si="51"/>
        <v>0</v>
      </c>
      <c r="DB55" s="141">
        <f t="shared" si="52"/>
        <v>183426</v>
      </c>
      <c r="DC55" s="141">
        <f t="shared" si="53"/>
        <v>158908</v>
      </c>
      <c r="DD55" s="141">
        <f t="shared" si="54"/>
        <v>23240</v>
      </c>
      <c r="DE55" s="141">
        <f t="shared" si="55"/>
        <v>0</v>
      </c>
      <c r="DF55" s="141">
        <f t="shared" si="56"/>
        <v>1278</v>
      </c>
      <c r="DG55" s="141">
        <f t="shared" si="57"/>
        <v>118487</v>
      </c>
      <c r="DH55" s="141">
        <f t="shared" si="58"/>
        <v>0</v>
      </c>
      <c r="DI55" s="141">
        <f t="shared" si="59"/>
        <v>1018</v>
      </c>
      <c r="DJ55" s="141">
        <f t="shared" si="60"/>
        <v>225083</v>
      </c>
    </row>
    <row r="56" spans="1:114" ht="12" customHeight="1">
      <c r="A56" s="142" t="s">
        <v>101</v>
      </c>
      <c r="B56" s="140" t="s">
        <v>374</v>
      </c>
      <c r="C56" s="142" t="s">
        <v>435</v>
      </c>
      <c r="D56" s="141">
        <f t="shared" si="6"/>
        <v>410617</v>
      </c>
      <c r="E56" s="141">
        <f t="shared" si="7"/>
        <v>21648</v>
      </c>
      <c r="F56" s="141">
        <v>0</v>
      </c>
      <c r="G56" s="141">
        <v>0</v>
      </c>
      <c r="H56" s="141">
        <v>0</v>
      </c>
      <c r="I56" s="141">
        <v>0</v>
      </c>
      <c r="J56" s="141"/>
      <c r="K56" s="141">
        <v>21648</v>
      </c>
      <c r="L56" s="141">
        <v>388969</v>
      </c>
      <c r="M56" s="141">
        <f t="shared" si="8"/>
        <v>98256</v>
      </c>
      <c r="N56" s="141">
        <f t="shared" si="9"/>
        <v>21868</v>
      </c>
      <c r="O56" s="141">
        <v>5734</v>
      </c>
      <c r="P56" s="141">
        <v>3340</v>
      </c>
      <c r="Q56" s="141">
        <v>0</v>
      </c>
      <c r="R56" s="141">
        <v>12779</v>
      </c>
      <c r="S56" s="141"/>
      <c r="T56" s="141">
        <v>15</v>
      </c>
      <c r="U56" s="141">
        <v>76388</v>
      </c>
      <c r="V56" s="141">
        <f t="shared" si="10"/>
        <v>508873</v>
      </c>
      <c r="W56" s="141">
        <f t="shared" si="11"/>
        <v>43516</v>
      </c>
      <c r="X56" s="141">
        <f t="shared" si="12"/>
        <v>5734</v>
      </c>
      <c r="Y56" s="141">
        <f t="shared" si="13"/>
        <v>3340</v>
      </c>
      <c r="Z56" s="141">
        <f t="shared" si="14"/>
        <v>0</v>
      </c>
      <c r="AA56" s="141">
        <f t="shared" si="15"/>
        <v>12779</v>
      </c>
      <c r="AB56" s="141">
        <f t="shared" si="16"/>
        <v>0</v>
      </c>
      <c r="AC56" s="141">
        <f t="shared" si="17"/>
        <v>21663</v>
      </c>
      <c r="AD56" s="141">
        <f t="shared" si="18"/>
        <v>465357</v>
      </c>
      <c r="AE56" s="141">
        <f t="shared" si="19"/>
        <v>0</v>
      </c>
      <c r="AF56" s="141">
        <f t="shared" si="20"/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f t="shared" si="21"/>
        <v>221491</v>
      </c>
      <c r="AN56" s="141">
        <f t="shared" si="22"/>
        <v>25288</v>
      </c>
      <c r="AO56" s="141">
        <v>25288</v>
      </c>
      <c r="AP56" s="141">
        <v>0</v>
      </c>
      <c r="AQ56" s="141">
        <v>0</v>
      </c>
      <c r="AR56" s="141">
        <v>0</v>
      </c>
      <c r="AS56" s="141">
        <f t="shared" si="23"/>
        <v>0</v>
      </c>
      <c r="AT56" s="141">
        <v>0</v>
      </c>
      <c r="AU56" s="141">
        <v>0</v>
      </c>
      <c r="AV56" s="141">
        <v>0</v>
      </c>
      <c r="AW56" s="141">
        <v>0</v>
      </c>
      <c r="AX56" s="141">
        <f t="shared" si="24"/>
        <v>196203</v>
      </c>
      <c r="AY56" s="141">
        <v>157100</v>
      </c>
      <c r="AZ56" s="141">
        <v>33559</v>
      </c>
      <c r="BA56" s="141">
        <v>0</v>
      </c>
      <c r="BB56" s="141">
        <v>5544</v>
      </c>
      <c r="BC56" s="141">
        <v>158513</v>
      </c>
      <c r="BD56" s="141">
        <v>0</v>
      </c>
      <c r="BE56" s="141">
        <v>30613</v>
      </c>
      <c r="BF56" s="141">
        <f t="shared" si="25"/>
        <v>252104</v>
      </c>
      <c r="BG56" s="141">
        <f t="shared" si="26"/>
        <v>0</v>
      </c>
      <c r="BH56" s="141">
        <f t="shared" si="27"/>
        <v>0</v>
      </c>
      <c r="BI56" s="141">
        <v>0</v>
      </c>
      <c r="BJ56" s="141">
        <v>0</v>
      </c>
      <c r="BK56" s="141">
        <v>0</v>
      </c>
      <c r="BL56" s="141">
        <v>0</v>
      </c>
      <c r="BM56" s="141">
        <v>0</v>
      </c>
      <c r="BN56" s="141">
        <v>0</v>
      </c>
      <c r="BO56" s="141">
        <f t="shared" si="28"/>
        <v>26211</v>
      </c>
      <c r="BP56" s="141">
        <f t="shared" si="29"/>
        <v>8429</v>
      </c>
      <c r="BQ56" s="141">
        <v>8429</v>
      </c>
      <c r="BR56" s="141">
        <v>0</v>
      </c>
      <c r="BS56" s="141">
        <v>0</v>
      </c>
      <c r="BT56" s="141">
        <v>0</v>
      </c>
      <c r="BU56" s="141">
        <f t="shared" si="30"/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f t="shared" si="31"/>
        <v>17782</v>
      </c>
      <c r="CA56" s="141">
        <v>17538</v>
      </c>
      <c r="CB56" s="141">
        <v>0</v>
      </c>
      <c r="CC56" s="141">
        <v>0</v>
      </c>
      <c r="CD56" s="141">
        <v>244</v>
      </c>
      <c r="CE56" s="141">
        <v>55133</v>
      </c>
      <c r="CF56" s="141">
        <v>0</v>
      </c>
      <c r="CG56" s="141">
        <v>16912</v>
      </c>
      <c r="CH56" s="141">
        <f t="shared" si="32"/>
        <v>43123</v>
      </c>
      <c r="CI56" s="141">
        <f t="shared" si="33"/>
        <v>0</v>
      </c>
      <c r="CJ56" s="141">
        <f t="shared" si="34"/>
        <v>0</v>
      </c>
      <c r="CK56" s="141">
        <f t="shared" si="35"/>
        <v>0</v>
      </c>
      <c r="CL56" s="141">
        <f t="shared" si="36"/>
        <v>0</v>
      </c>
      <c r="CM56" s="141">
        <f t="shared" si="37"/>
        <v>0</v>
      </c>
      <c r="CN56" s="141">
        <f t="shared" si="38"/>
        <v>0</v>
      </c>
      <c r="CO56" s="141">
        <f t="shared" si="39"/>
        <v>0</v>
      </c>
      <c r="CP56" s="141">
        <f t="shared" si="40"/>
        <v>0</v>
      </c>
      <c r="CQ56" s="141">
        <f t="shared" si="41"/>
        <v>247702</v>
      </c>
      <c r="CR56" s="141">
        <f t="shared" si="42"/>
        <v>33717</v>
      </c>
      <c r="CS56" s="141">
        <f t="shared" si="43"/>
        <v>33717</v>
      </c>
      <c r="CT56" s="141">
        <f t="shared" si="44"/>
        <v>0</v>
      </c>
      <c r="CU56" s="141">
        <f t="shared" si="45"/>
        <v>0</v>
      </c>
      <c r="CV56" s="141">
        <f t="shared" si="46"/>
        <v>0</v>
      </c>
      <c r="CW56" s="141">
        <f t="shared" si="47"/>
        <v>0</v>
      </c>
      <c r="CX56" s="141">
        <f t="shared" si="48"/>
        <v>0</v>
      </c>
      <c r="CY56" s="141">
        <f t="shared" si="49"/>
        <v>0</v>
      </c>
      <c r="CZ56" s="141">
        <f t="shared" si="50"/>
        <v>0</v>
      </c>
      <c r="DA56" s="141">
        <f t="shared" si="51"/>
        <v>0</v>
      </c>
      <c r="DB56" s="141">
        <f t="shared" si="52"/>
        <v>213985</v>
      </c>
      <c r="DC56" s="141">
        <f t="shared" si="53"/>
        <v>174638</v>
      </c>
      <c r="DD56" s="141">
        <f t="shared" si="54"/>
        <v>33559</v>
      </c>
      <c r="DE56" s="141">
        <f t="shared" si="55"/>
        <v>0</v>
      </c>
      <c r="DF56" s="141">
        <f t="shared" si="56"/>
        <v>5788</v>
      </c>
      <c r="DG56" s="141">
        <f t="shared" si="57"/>
        <v>213646</v>
      </c>
      <c r="DH56" s="141">
        <f t="shared" si="58"/>
        <v>0</v>
      </c>
      <c r="DI56" s="141">
        <f t="shared" si="59"/>
        <v>47525</v>
      </c>
      <c r="DJ56" s="141">
        <f t="shared" si="60"/>
        <v>295227</v>
      </c>
    </row>
    <row r="57" spans="1:114" ht="12" customHeight="1">
      <c r="A57" s="142" t="s">
        <v>101</v>
      </c>
      <c r="B57" s="140" t="s">
        <v>375</v>
      </c>
      <c r="C57" s="142" t="s">
        <v>436</v>
      </c>
      <c r="D57" s="141">
        <f t="shared" si="6"/>
        <v>437332</v>
      </c>
      <c r="E57" s="141">
        <f t="shared" si="7"/>
        <v>10294</v>
      </c>
      <c r="F57" s="141">
        <v>0</v>
      </c>
      <c r="G57" s="141">
        <v>0</v>
      </c>
      <c r="H57" s="141">
        <v>0</v>
      </c>
      <c r="I57" s="141">
        <v>0</v>
      </c>
      <c r="J57" s="141"/>
      <c r="K57" s="141">
        <v>10294</v>
      </c>
      <c r="L57" s="141">
        <v>427038</v>
      </c>
      <c r="M57" s="141">
        <f t="shared" si="8"/>
        <v>125584</v>
      </c>
      <c r="N57" s="141">
        <f t="shared" si="9"/>
        <v>1335</v>
      </c>
      <c r="O57" s="141">
        <v>0</v>
      </c>
      <c r="P57" s="141">
        <v>0</v>
      </c>
      <c r="Q57" s="141">
        <v>0</v>
      </c>
      <c r="R57" s="141">
        <v>1335</v>
      </c>
      <c r="S57" s="141"/>
      <c r="T57" s="141">
        <v>0</v>
      </c>
      <c r="U57" s="141">
        <v>124249</v>
      </c>
      <c r="V57" s="141">
        <f t="shared" si="10"/>
        <v>562916</v>
      </c>
      <c r="W57" s="141">
        <f t="shared" si="11"/>
        <v>11629</v>
      </c>
      <c r="X57" s="141">
        <f t="shared" si="12"/>
        <v>0</v>
      </c>
      <c r="Y57" s="141">
        <f t="shared" si="13"/>
        <v>0</v>
      </c>
      <c r="Z57" s="141">
        <f t="shared" si="14"/>
        <v>0</v>
      </c>
      <c r="AA57" s="141">
        <f t="shared" si="15"/>
        <v>1335</v>
      </c>
      <c r="AB57" s="141">
        <f t="shared" si="16"/>
        <v>0</v>
      </c>
      <c r="AC57" s="141">
        <f t="shared" si="17"/>
        <v>10294</v>
      </c>
      <c r="AD57" s="141">
        <f t="shared" si="18"/>
        <v>551287</v>
      </c>
      <c r="AE57" s="141">
        <f t="shared" si="19"/>
        <v>658</v>
      </c>
      <c r="AF57" s="141">
        <f t="shared" si="20"/>
        <v>658</v>
      </c>
      <c r="AG57" s="141">
        <v>0</v>
      </c>
      <c r="AH57" s="141">
        <v>0</v>
      </c>
      <c r="AI57" s="141">
        <v>0</v>
      </c>
      <c r="AJ57" s="141">
        <v>658</v>
      </c>
      <c r="AK57" s="141">
        <v>0</v>
      </c>
      <c r="AL57" s="141">
        <v>43097</v>
      </c>
      <c r="AM57" s="141">
        <f t="shared" si="21"/>
        <v>47955</v>
      </c>
      <c r="AN57" s="141">
        <f t="shared" si="22"/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f t="shared" si="23"/>
        <v>29517</v>
      </c>
      <c r="AT57" s="141">
        <v>206</v>
      </c>
      <c r="AU57" s="141">
        <v>370</v>
      </c>
      <c r="AV57" s="141">
        <v>28941</v>
      </c>
      <c r="AW57" s="141">
        <v>0</v>
      </c>
      <c r="AX57" s="141">
        <f t="shared" si="24"/>
        <v>18438</v>
      </c>
      <c r="AY57" s="141">
        <v>18438</v>
      </c>
      <c r="AZ57" s="141">
        <v>0</v>
      </c>
      <c r="BA57" s="141">
        <v>0</v>
      </c>
      <c r="BB57" s="141">
        <v>0</v>
      </c>
      <c r="BC57" s="141">
        <v>345622</v>
      </c>
      <c r="BD57" s="141">
        <v>0</v>
      </c>
      <c r="BE57" s="141">
        <v>0</v>
      </c>
      <c r="BF57" s="141">
        <f t="shared" si="25"/>
        <v>48613</v>
      </c>
      <c r="BG57" s="141">
        <f t="shared" si="26"/>
        <v>0</v>
      </c>
      <c r="BH57" s="141">
        <f t="shared" si="27"/>
        <v>0</v>
      </c>
      <c r="BI57" s="141">
        <v>0</v>
      </c>
      <c r="BJ57" s="141">
        <v>0</v>
      </c>
      <c r="BK57" s="141">
        <v>0</v>
      </c>
      <c r="BL57" s="141">
        <v>0</v>
      </c>
      <c r="BM57" s="141">
        <v>0</v>
      </c>
      <c r="BN57" s="141">
        <v>0</v>
      </c>
      <c r="BO57" s="141">
        <f t="shared" si="28"/>
        <v>39723</v>
      </c>
      <c r="BP57" s="141">
        <f t="shared" si="29"/>
        <v>0</v>
      </c>
      <c r="BQ57" s="141">
        <v>0</v>
      </c>
      <c r="BR57" s="141">
        <v>0</v>
      </c>
      <c r="BS57" s="141">
        <v>0</v>
      </c>
      <c r="BT57" s="141">
        <v>0</v>
      </c>
      <c r="BU57" s="141">
        <f t="shared" si="30"/>
        <v>29401</v>
      </c>
      <c r="BV57" s="141">
        <v>29144</v>
      </c>
      <c r="BW57" s="141">
        <v>257</v>
      </c>
      <c r="BX57" s="141">
        <v>0</v>
      </c>
      <c r="BY57" s="141">
        <v>0</v>
      </c>
      <c r="BZ57" s="141">
        <f t="shared" si="31"/>
        <v>10322</v>
      </c>
      <c r="CA57" s="141">
        <v>10322</v>
      </c>
      <c r="CB57" s="141">
        <v>0</v>
      </c>
      <c r="CC57" s="141">
        <v>0</v>
      </c>
      <c r="CD57" s="141">
        <v>0</v>
      </c>
      <c r="CE57" s="141">
        <v>85861</v>
      </c>
      <c r="CF57" s="141">
        <v>0</v>
      </c>
      <c r="CG57" s="141">
        <v>0</v>
      </c>
      <c r="CH57" s="141">
        <f t="shared" si="32"/>
        <v>39723</v>
      </c>
      <c r="CI57" s="141">
        <f t="shared" si="33"/>
        <v>658</v>
      </c>
      <c r="CJ57" s="141">
        <f t="shared" si="34"/>
        <v>658</v>
      </c>
      <c r="CK57" s="141">
        <f t="shared" si="35"/>
        <v>0</v>
      </c>
      <c r="CL57" s="141">
        <f t="shared" si="36"/>
        <v>0</v>
      </c>
      <c r="CM57" s="141">
        <f t="shared" si="37"/>
        <v>0</v>
      </c>
      <c r="CN57" s="141">
        <f t="shared" si="38"/>
        <v>658</v>
      </c>
      <c r="CO57" s="141">
        <f t="shared" si="39"/>
        <v>0</v>
      </c>
      <c r="CP57" s="141">
        <f t="shared" si="40"/>
        <v>43097</v>
      </c>
      <c r="CQ57" s="141">
        <f t="shared" si="41"/>
        <v>87678</v>
      </c>
      <c r="CR57" s="141">
        <f t="shared" si="42"/>
        <v>0</v>
      </c>
      <c r="CS57" s="141">
        <f t="shared" si="43"/>
        <v>0</v>
      </c>
      <c r="CT57" s="141">
        <f t="shared" si="44"/>
        <v>0</v>
      </c>
      <c r="CU57" s="141">
        <f t="shared" si="45"/>
        <v>0</v>
      </c>
      <c r="CV57" s="141">
        <f t="shared" si="46"/>
        <v>0</v>
      </c>
      <c r="CW57" s="141">
        <f t="shared" si="47"/>
        <v>58918</v>
      </c>
      <c r="CX57" s="141">
        <f t="shared" si="48"/>
        <v>29350</v>
      </c>
      <c r="CY57" s="141">
        <f t="shared" si="49"/>
        <v>627</v>
      </c>
      <c r="CZ57" s="141">
        <f t="shared" si="50"/>
        <v>28941</v>
      </c>
      <c r="DA57" s="141">
        <f t="shared" si="51"/>
        <v>0</v>
      </c>
      <c r="DB57" s="141">
        <f t="shared" si="52"/>
        <v>28760</v>
      </c>
      <c r="DC57" s="141">
        <f t="shared" si="53"/>
        <v>28760</v>
      </c>
      <c r="DD57" s="141">
        <f t="shared" si="54"/>
        <v>0</v>
      </c>
      <c r="DE57" s="141">
        <f t="shared" si="55"/>
        <v>0</v>
      </c>
      <c r="DF57" s="141">
        <f t="shared" si="56"/>
        <v>0</v>
      </c>
      <c r="DG57" s="141">
        <f t="shared" si="57"/>
        <v>431483</v>
      </c>
      <c r="DH57" s="141">
        <f t="shared" si="58"/>
        <v>0</v>
      </c>
      <c r="DI57" s="141">
        <f t="shared" si="59"/>
        <v>0</v>
      </c>
      <c r="DJ57" s="141">
        <f t="shared" si="60"/>
        <v>88336</v>
      </c>
    </row>
    <row r="58" spans="1:114" ht="12" customHeight="1">
      <c r="A58" s="142" t="s">
        <v>101</v>
      </c>
      <c r="B58" s="140" t="s">
        <v>376</v>
      </c>
      <c r="C58" s="142" t="s">
        <v>437</v>
      </c>
      <c r="D58" s="141">
        <f t="shared" si="6"/>
        <v>307517</v>
      </c>
      <c r="E58" s="141">
        <f t="shared" si="7"/>
        <v>0</v>
      </c>
      <c r="F58" s="141">
        <v>0</v>
      </c>
      <c r="G58" s="141">
        <v>0</v>
      </c>
      <c r="H58" s="141">
        <v>0</v>
      </c>
      <c r="I58" s="141">
        <v>0</v>
      </c>
      <c r="J58" s="141"/>
      <c r="K58" s="141">
        <v>0</v>
      </c>
      <c r="L58" s="141">
        <v>307517</v>
      </c>
      <c r="M58" s="141">
        <f t="shared" si="8"/>
        <v>84130</v>
      </c>
      <c r="N58" s="141">
        <f t="shared" si="9"/>
        <v>0</v>
      </c>
      <c r="O58" s="141">
        <v>0</v>
      </c>
      <c r="P58" s="141">
        <v>0</v>
      </c>
      <c r="Q58" s="141">
        <v>0</v>
      </c>
      <c r="R58" s="141">
        <v>0</v>
      </c>
      <c r="S58" s="141"/>
      <c r="T58" s="141">
        <v>0</v>
      </c>
      <c r="U58" s="141">
        <v>84130</v>
      </c>
      <c r="V58" s="141">
        <f t="shared" si="10"/>
        <v>391647</v>
      </c>
      <c r="W58" s="141">
        <f t="shared" si="11"/>
        <v>0</v>
      </c>
      <c r="X58" s="141">
        <f t="shared" si="12"/>
        <v>0</v>
      </c>
      <c r="Y58" s="141">
        <f t="shared" si="13"/>
        <v>0</v>
      </c>
      <c r="Z58" s="141">
        <f t="shared" si="14"/>
        <v>0</v>
      </c>
      <c r="AA58" s="141">
        <f t="shared" si="15"/>
        <v>0</v>
      </c>
      <c r="AB58" s="141">
        <f t="shared" si="16"/>
        <v>0</v>
      </c>
      <c r="AC58" s="141">
        <f t="shared" si="17"/>
        <v>0</v>
      </c>
      <c r="AD58" s="141">
        <f t="shared" si="18"/>
        <v>391647</v>
      </c>
      <c r="AE58" s="141">
        <f t="shared" si="19"/>
        <v>0</v>
      </c>
      <c r="AF58" s="141">
        <f t="shared" si="20"/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44846</v>
      </c>
      <c r="AM58" s="141">
        <f t="shared" si="21"/>
        <v>0</v>
      </c>
      <c r="AN58" s="141">
        <f t="shared" si="22"/>
        <v>0</v>
      </c>
      <c r="AO58" s="141">
        <v>0</v>
      </c>
      <c r="AP58" s="141">
        <v>0</v>
      </c>
      <c r="AQ58" s="141">
        <v>0</v>
      </c>
      <c r="AR58" s="141">
        <v>0</v>
      </c>
      <c r="AS58" s="141">
        <f t="shared" si="23"/>
        <v>0</v>
      </c>
      <c r="AT58" s="141">
        <v>0</v>
      </c>
      <c r="AU58" s="141">
        <v>0</v>
      </c>
      <c r="AV58" s="141">
        <v>0</v>
      </c>
      <c r="AW58" s="141">
        <v>0</v>
      </c>
      <c r="AX58" s="141">
        <f t="shared" si="24"/>
        <v>0</v>
      </c>
      <c r="AY58" s="141">
        <v>0</v>
      </c>
      <c r="AZ58" s="141">
        <v>0</v>
      </c>
      <c r="BA58" s="141">
        <v>0</v>
      </c>
      <c r="BB58" s="141">
        <v>0</v>
      </c>
      <c r="BC58" s="141">
        <v>262671</v>
      </c>
      <c r="BD58" s="141">
        <v>0</v>
      </c>
      <c r="BE58" s="141">
        <v>0</v>
      </c>
      <c r="BF58" s="141">
        <f t="shared" si="25"/>
        <v>0</v>
      </c>
      <c r="BG58" s="141">
        <f t="shared" si="26"/>
        <v>0</v>
      </c>
      <c r="BH58" s="141">
        <f t="shared" si="27"/>
        <v>0</v>
      </c>
      <c r="BI58" s="141">
        <v>0</v>
      </c>
      <c r="BJ58" s="141">
        <v>0</v>
      </c>
      <c r="BK58" s="141">
        <v>0</v>
      </c>
      <c r="BL58" s="141">
        <v>0</v>
      </c>
      <c r="BM58" s="141">
        <v>0</v>
      </c>
      <c r="BN58" s="141">
        <v>0</v>
      </c>
      <c r="BO58" s="141">
        <f t="shared" si="28"/>
        <v>0</v>
      </c>
      <c r="BP58" s="141">
        <f t="shared" si="29"/>
        <v>0</v>
      </c>
      <c r="BQ58" s="141">
        <v>0</v>
      </c>
      <c r="BR58" s="141">
        <v>0</v>
      </c>
      <c r="BS58" s="141">
        <v>0</v>
      </c>
      <c r="BT58" s="141">
        <v>0</v>
      </c>
      <c r="BU58" s="141">
        <f t="shared" si="30"/>
        <v>0</v>
      </c>
      <c r="BV58" s="141">
        <v>0</v>
      </c>
      <c r="BW58" s="141">
        <v>0</v>
      </c>
      <c r="BX58" s="141">
        <v>0</v>
      </c>
      <c r="BY58" s="141">
        <v>0</v>
      </c>
      <c r="BZ58" s="141">
        <f t="shared" si="31"/>
        <v>0</v>
      </c>
      <c r="CA58" s="141">
        <v>0</v>
      </c>
      <c r="CB58" s="141">
        <v>0</v>
      </c>
      <c r="CC58" s="141">
        <v>0</v>
      </c>
      <c r="CD58" s="141">
        <v>0</v>
      </c>
      <c r="CE58" s="141">
        <v>84130</v>
      </c>
      <c r="CF58" s="141">
        <v>0</v>
      </c>
      <c r="CG58" s="141">
        <v>0</v>
      </c>
      <c r="CH58" s="141">
        <f t="shared" si="32"/>
        <v>0</v>
      </c>
      <c r="CI58" s="141">
        <f t="shared" si="33"/>
        <v>0</v>
      </c>
      <c r="CJ58" s="141">
        <f t="shared" si="34"/>
        <v>0</v>
      </c>
      <c r="CK58" s="141">
        <f t="shared" si="35"/>
        <v>0</v>
      </c>
      <c r="CL58" s="141">
        <f t="shared" si="36"/>
        <v>0</v>
      </c>
      <c r="CM58" s="141">
        <f t="shared" si="37"/>
        <v>0</v>
      </c>
      <c r="CN58" s="141">
        <f t="shared" si="38"/>
        <v>0</v>
      </c>
      <c r="CO58" s="141">
        <f t="shared" si="39"/>
        <v>0</v>
      </c>
      <c r="CP58" s="141">
        <f t="shared" si="40"/>
        <v>44846</v>
      </c>
      <c r="CQ58" s="141">
        <f t="shared" si="41"/>
        <v>0</v>
      </c>
      <c r="CR58" s="141">
        <f t="shared" si="42"/>
        <v>0</v>
      </c>
      <c r="CS58" s="141">
        <f t="shared" si="43"/>
        <v>0</v>
      </c>
      <c r="CT58" s="141">
        <f t="shared" si="44"/>
        <v>0</v>
      </c>
      <c r="CU58" s="141">
        <f t="shared" si="45"/>
        <v>0</v>
      </c>
      <c r="CV58" s="141">
        <f t="shared" si="46"/>
        <v>0</v>
      </c>
      <c r="CW58" s="141">
        <f t="shared" si="47"/>
        <v>0</v>
      </c>
      <c r="CX58" s="141">
        <f t="shared" si="48"/>
        <v>0</v>
      </c>
      <c r="CY58" s="141">
        <f t="shared" si="49"/>
        <v>0</v>
      </c>
      <c r="CZ58" s="141">
        <f t="shared" si="50"/>
        <v>0</v>
      </c>
      <c r="DA58" s="141">
        <f t="shared" si="51"/>
        <v>0</v>
      </c>
      <c r="DB58" s="141">
        <f t="shared" si="52"/>
        <v>0</v>
      </c>
      <c r="DC58" s="141">
        <f t="shared" si="53"/>
        <v>0</v>
      </c>
      <c r="DD58" s="141">
        <f t="shared" si="54"/>
        <v>0</v>
      </c>
      <c r="DE58" s="141">
        <f t="shared" si="55"/>
        <v>0</v>
      </c>
      <c r="DF58" s="141">
        <f t="shared" si="56"/>
        <v>0</v>
      </c>
      <c r="DG58" s="141">
        <f t="shared" si="57"/>
        <v>346801</v>
      </c>
      <c r="DH58" s="141">
        <f t="shared" si="58"/>
        <v>0</v>
      </c>
      <c r="DI58" s="141">
        <f t="shared" si="59"/>
        <v>0</v>
      </c>
      <c r="DJ58" s="141">
        <f t="shared" si="60"/>
        <v>0</v>
      </c>
    </row>
    <row r="59" spans="1:114" ht="12" customHeight="1">
      <c r="A59" s="142" t="s">
        <v>101</v>
      </c>
      <c r="B59" s="140" t="s">
        <v>377</v>
      </c>
      <c r="C59" s="142" t="s">
        <v>438</v>
      </c>
      <c r="D59" s="141">
        <f t="shared" si="6"/>
        <v>573887</v>
      </c>
      <c r="E59" s="141">
        <f t="shared" si="7"/>
        <v>8325</v>
      </c>
      <c r="F59" s="141">
        <v>0</v>
      </c>
      <c r="G59" s="141">
        <v>0</v>
      </c>
      <c r="H59" s="141">
        <v>0</v>
      </c>
      <c r="I59" s="141">
        <v>66</v>
      </c>
      <c r="J59" s="141"/>
      <c r="K59" s="141">
        <v>8259</v>
      </c>
      <c r="L59" s="141">
        <v>565562</v>
      </c>
      <c r="M59" s="141">
        <f t="shared" si="8"/>
        <v>124436</v>
      </c>
      <c r="N59" s="141">
        <f t="shared" si="9"/>
        <v>18520</v>
      </c>
      <c r="O59" s="141">
        <v>3953</v>
      </c>
      <c r="P59" s="141">
        <v>2355</v>
      </c>
      <c r="Q59" s="141">
        <v>0</v>
      </c>
      <c r="R59" s="141">
        <v>12212</v>
      </c>
      <c r="S59" s="141"/>
      <c r="T59" s="141">
        <v>0</v>
      </c>
      <c r="U59" s="141">
        <v>105916</v>
      </c>
      <c r="V59" s="141">
        <f t="shared" si="10"/>
        <v>698323</v>
      </c>
      <c r="W59" s="141">
        <f t="shared" si="11"/>
        <v>26845</v>
      </c>
      <c r="X59" s="141">
        <f t="shared" si="12"/>
        <v>3953</v>
      </c>
      <c r="Y59" s="141">
        <f t="shared" si="13"/>
        <v>2355</v>
      </c>
      <c r="Z59" s="141">
        <f t="shared" si="14"/>
        <v>0</v>
      </c>
      <c r="AA59" s="141">
        <f t="shared" si="15"/>
        <v>12278</v>
      </c>
      <c r="AB59" s="141">
        <f t="shared" si="16"/>
        <v>0</v>
      </c>
      <c r="AC59" s="141">
        <f t="shared" si="17"/>
        <v>8259</v>
      </c>
      <c r="AD59" s="141">
        <f t="shared" si="18"/>
        <v>671478</v>
      </c>
      <c r="AE59" s="141">
        <f t="shared" si="19"/>
        <v>0</v>
      </c>
      <c r="AF59" s="141">
        <f t="shared" si="20"/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f t="shared" si="21"/>
        <v>204014</v>
      </c>
      <c r="AN59" s="141">
        <f t="shared" si="22"/>
        <v>41013</v>
      </c>
      <c r="AO59" s="141">
        <v>41013</v>
      </c>
      <c r="AP59" s="141">
        <v>0</v>
      </c>
      <c r="AQ59" s="141">
        <v>0</v>
      </c>
      <c r="AR59" s="141">
        <v>0</v>
      </c>
      <c r="AS59" s="141">
        <f t="shared" si="23"/>
        <v>4653</v>
      </c>
      <c r="AT59" s="141">
        <v>0</v>
      </c>
      <c r="AU59" s="141">
        <v>0</v>
      </c>
      <c r="AV59" s="141">
        <v>4653</v>
      </c>
      <c r="AW59" s="141">
        <v>0</v>
      </c>
      <c r="AX59" s="141">
        <f t="shared" si="24"/>
        <v>158348</v>
      </c>
      <c r="AY59" s="141">
        <v>124839</v>
      </c>
      <c r="AZ59" s="141">
        <v>27943</v>
      </c>
      <c r="BA59" s="141">
        <v>4209</v>
      </c>
      <c r="BB59" s="141">
        <v>1357</v>
      </c>
      <c r="BC59" s="141">
        <v>355524</v>
      </c>
      <c r="BD59" s="141">
        <v>0</v>
      </c>
      <c r="BE59" s="141">
        <v>14349</v>
      </c>
      <c r="BF59" s="141">
        <f t="shared" si="25"/>
        <v>218363</v>
      </c>
      <c r="BG59" s="141">
        <f t="shared" si="26"/>
        <v>0</v>
      </c>
      <c r="BH59" s="141">
        <f t="shared" si="27"/>
        <v>0</v>
      </c>
      <c r="BI59" s="141">
        <v>0</v>
      </c>
      <c r="BJ59" s="141">
        <v>0</v>
      </c>
      <c r="BK59" s="141">
        <v>0</v>
      </c>
      <c r="BL59" s="141">
        <v>0</v>
      </c>
      <c r="BM59" s="141">
        <v>0</v>
      </c>
      <c r="BN59" s="141">
        <v>0</v>
      </c>
      <c r="BO59" s="141">
        <f t="shared" si="28"/>
        <v>37432</v>
      </c>
      <c r="BP59" s="141">
        <f t="shared" si="29"/>
        <v>10308</v>
      </c>
      <c r="BQ59" s="141">
        <v>10308</v>
      </c>
      <c r="BR59" s="141">
        <v>0</v>
      </c>
      <c r="BS59" s="141">
        <v>0</v>
      </c>
      <c r="BT59" s="141">
        <v>0</v>
      </c>
      <c r="BU59" s="141">
        <f t="shared" si="30"/>
        <v>0</v>
      </c>
      <c r="BV59" s="141">
        <v>0</v>
      </c>
      <c r="BW59" s="141">
        <v>0</v>
      </c>
      <c r="BX59" s="141">
        <v>0</v>
      </c>
      <c r="BY59" s="141">
        <v>0</v>
      </c>
      <c r="BZ59" s="141">
        <f t="shared" si="31"/>
        <v>27124</v>
      </c>
      <c r="CA59" s="141">
        <v>27124</v>
      </c>
      <c r="CB59" s="141">
        <v>0</v>
      </c>
      <c r="CC59" s="141">
        <v>0</v>
      </c>
      <c r="CD59" s="141">
        <v>0</v>
      </c>
      <c r="CE59" s="141">
        <v>74041</v>
      </c>
      <c r="CF59" s="141">
        <v>0</v>
      </c>
      <c r="CG59" s="141">
        <v>12963</v>
      </c>
      <c r="CH59" s="141">
        <f t="shared" si="32"/>
        <v>50395</v>
      </c>
      <c r="CI59" s="141">
        <f t="shared" si="33"/>
        <v>0</v>
      </c>
      <c r="CJ59" s="141">
        <f t="shared" si="34"/>
        <v>0</v>
      </c>
      <c r="CK59" s="141">
        <f t="shared" si="35"/>
        <v>0</v>
      </c>
      <c r="CL59" s="141">
        <f t="shared" si="36"/>
        <v>0</v>
      </c>
      <c r="CM59" s="141">
        <f t="shared" si="37"/>
        <v>0</v>
      </c>
      <c r="CN59" s="141">
        <f t="shared" si="38"/>
        <v>0</v>
      </c>
      <c r="CO59" s="141">
        <f t="shared" si="39"/>
        <v>0</v>
      </c>
      <c r="CP59" s="141">
        <f t="shared" si="40"/>
        <v>0</v>
      </c>
      <c r="CQ59" s="141">
        <f t="shared" si="41"/>
        <v>241446</v>
      </c>
      <c r="CR59" s="141">
        <f t="shared" si="42"/>
        <v>51321</v>
      </c>
      <c r="CS59" s="141">
        <f t="shared" si="43"/>
        <v>51321</v>
      </c>
      <c r="CT59" s="141">
        <f t="shared" si="44"/>
        <v>0</v>
      </c>
      <c r="CU59" s="141">
        <f t="shared" si="45"/>
        <v>0</v>
      </c>
      <c r="CV59" s="141">
        <f t="shared" si="46"/>
        <v>0</v>
      </c>
      <c r="CW59" s="141">
        <f t="shared" si="47"/>
        <v>4653</v>
      </c>
      <c r="CX59" s="141">
        <f t="shared" si="48"/>
        <v>0</v>
      </c>
      <c r="CY59" s="141">
        <f t="shared" si="49"/>
        <v>0</v>
      </c>
      <c r="CZ59" s="141">
        <f t="shared" si="50"/>
        <v>4653</v>
      </c>
      <c r="DA59" s="141">
        <f t="shared" si="51"/>
        <v>0</v>
      </c>
      <c r="DB59" s="141">
        <f t="shared" si="52"/>
        <v>185472</v>
      </c>
      <c r="DC59" s="141">
        <f t="shared" si="53"/>
        <v>151963</v>
      </c>
      <c r="DD59" s="141">
        <f t="shared" si="54"/>
        <v>27943</v>
      </c>
      <c r="DE59" s="141">
        <f t="shared" si="55"/>
        <v>4209</v>
      </c>
      <c r="DF59" s="141">
        <f t="shared" si="56"/>
        <v>1357</v>
      </c>
      <c r="DG59" s="141">
        <f t="shared" si="57"/>
        <v>429565</v>
      </c>
      <c r="DH59" s="141">
        <f t="shared" si="58"/>
        <v>0</v>
      </c>
      <c r="DI59" s="141">
        <f t="shared" si="59"/>
        <v>27312</v>
      </c>
      <c r="DJ59" s="141">
        <f t="shared" si="60"/>
        <v>268758</v>
      </c>
    </row>
    <row r="60" spans="1:114" ht="12" customHeight="1">
      <c r="A60" s="142" t="s">
        <v>101</v>
      </c>
      <c r="B60" s="140" t="s">
        <v>378</v>
      </c>
      <c r="C60" s="142" t="s">
        <v>439</v>
      </c>
      <c r="D60" s="141">
        <f t="shared" si="6"/>
        <v>282843</v>
      </c>
      <c r="E60" s="141">
        <f t="shared" si="7"/>
        <v>15602</v>
      </c>
      <c r="F60" s="141">
        <v>0</v>
      </c>
      <c r="G60" s="141">
        <v>0</v>
      </c>
      <c r="H60" s="141">
        <v>0</v>
      </c>
      <c r="I60" s="141">
        <v>15600</v>
      </c>
      <c r="J60" s="141"/>
      <c r="K60" s="141">
        <v>2</v>
      </c>
      <c r="L60" s="141">
        <v>267241</v>
      </c>
      <c r="M60" s="141">
        <f t="shared" si="8"/>
        <v>34146</v>
      </c>
      <c r="N60" s="141">
        <f t="shared" si="9"/>
        <v>0</v>
      </c>
      <c r="O60" s="141">
        <v>0</v>
      </c>
      <c r="P60" s="141">
        <v>0</v>
      </c>
      <c r="Q60" s="141">
        <v>0</v>
      </c>
      <c r="R60" s="141">
        <v>0</v>
      </c>
      <c r="S60" s="141"/>
      <c r="T60" s="141">
        <v>0</v>
      </c>
      <c r="U60" s="141">
        <v>34146</v>
      </c>
      <c r="V60" s="141">
        <f t="shared" si="10"/>
        <v>316989</v>
      </c>
      <c r="W60" s="141">
        <f t="shared" si="11"/>
        <v>15602</v>
      </c>
      <c r="X60" s="141">
        <f t="shared" si="12"/>
        <v>0</v>
      </c>
      <c r="Y60" s="141">
        <f t="shared" si="13"/>
        <v>0</v>
      </c>
      <c r="Z60" s="141">
        <f t="shared" si="14"/>
        <v>0</v>
      </c>
      <c r="AA60" s="141">
        <f t="shared" si="15"/>
        <v>15600</v>
      </c>
      <c r="AB60" s="141">
        <f t="shared" si="16"/>
        <v>0</v>
      </c>
      <c r="AC60" s="141">
        <f t="shared" si="17"/>
        <v>2</v>
      </c>
      <c r="AD60" s="141">
        <f t="shared" si="18"/>
        <v>301387</v>
      </c>
      <c r="AE60" s="141">
        <f t="shared" si="19"/>
        <v>0</v>
      </c>
      <c r="AF60" s="141">
        <f t="shared" si="20"/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f t="shared" si="21"/>
        <v>144386</v>
      </c>
      <c r="AN60" s="141">
        <f t="shared" si="22"/>
        <v>54518</v>
      </c>
      <c r="AO60" s="141">
        <v>46744</v>
      </c>
      <c r="AP60" s="141">
        <v>0</v>
      </c>
      <c r="AQ60" s="141">
        <v>0</v>
      </c>
      <c r="AR60" s="141">
        <v>7774</v>
      </c>
      <c r="AS60" s="141">
        <f t="shared" si="23"/>
        <v>24427</v>
      </c>
      <c r="AT60" s="141">
        <v>4584</v>
      </c>
      <c r="AU60" s="141">
        <v>0</v>
      </c>
      <c r="AV60" s="141">
        <v>19843</v>
      </c>
      <c r="AW60" s="141">
        <v>0</v>
      </c>
      <c r="AX60" s="141">
        <f t="shared" si="24"/>
        <v>65441</v>
      </c>
      <c r="AY60" s="141">
        <v>55163</v>
      </c>
      <c r="AZ60" s="141">
        <v>0</v>
      </c>
      <c r="BA60" s="141">
        <v>8945</v>
      </c>
      <c r="BB60" s="141">
        <v>1333</v>
      </c>
      <c r="BC60" s="141">
        <v>130279</v>
      </c>
      <c r="BD60" s="141">
        <v>0</v>
      </c>
      <c r="BE60" s="141">
        <v>8178</v>
      </c>
      <c r="BF60" s="141">
        <f t="shared" si="25"/>
        <v>152564</v>
      </c>
      <c r="BG60" s="141">
        <f t="shared" si="26"/>
        <v>0</v>
      </c>
      <c r="BH60" s="141">
        <f t="shared" si="27"/>
        <v>0</v>
      </c>
      <c r="BI60" s="141">
        <v>0</v>
      </c>
      <c r="BJ60" s="141">
        <v>0</v>
      </c>
      <c r="BK60" s="141">
        <v>0</v>
      </c>
      <c r="BL60" s="141">
        <v>0</v>
      </c>
      <c r="BM60" s="141">
        <v>0</v>
      </c>
      <c r="BN60" s="141">
        <v>0</v>
      </c>
      <c r="BO60" s="141">
        <f t="shared" si="28"/>
        <v>945</v>
      </c>
      <c r="BP60" s="141">
        <f t="shared" si="29"/>
        <v>0</v>
      </c>
      <c r="BQ60" s="141">
        <v>0</v>
      </c>
      <c r="BR60" s="141">
        <v>0</v>
      </c>
      <c r="BS60" s="141">
        <v>0</v>
      </c>
      <c r="BT60" s="141">
        <v>0</v>
      </c>
      <c r="BU60" s="141">
        <f t="shared" si="30"/>
        <v>945</v>
      </c>
      <c r="BV60" s="141">
        <v>945</v>
      </c>
      <c r="BW60" s="141">
        <v>0</v>
      </c>
      <c r="BX60" s="141">
        <v>0</v>
      </c>
      <c r="BY60" s="141">
        <v>0</v>
      </c>
      <c r="BZ60" s="141">
        <f t="shared" si="31"/>
        <v>0</v>
      </c>
      <c r="CA60" s="141">
        <v>0</v>
      </c>
      <c r="CB60" s="141">
        <v>0</v>
      </c>
      <c r="CC60" s="141">
        <v>0</v>
      </c>
      <c r="CD60" s="141">
        <v>0</v>
      </c>
      <c r="CE60" s="141">
        <v>33201</v>
      </c>
      <c r="CF60" s="141">
        <v>0</v>
      </c>
      <c r="CG60" s="141">
        <v>0</v>
      </c>
      <c r="CH60" s="141">
        <f t="shared" si="32"/>
        <v>945</v>
      </c>
      <c r="CI60" s="141">
        <f t="shared" si="33"/>
        <v>0</v>
      </c>
      <c r="CJ60" s="141">
        <f t="shared" si="34"/>
        <v>0</v>
      </c>
      <c r="CK60" s="141">
        <f t="shared" si="35"/>
        <v>0</v>
      </c>
      <c r="CL60" s="141">
        <f t="shared" si="36"/>
        <v>0</v>
      </c>
      <c r="CM60" s="141">
        <f t="shared" si="37"/>
        <v>0</v>
      </c>
      <c r="CN60" s="141">
        <f t="shared" si="38"/>
        <v>0</v>
      </c>
      <c r="CO60" s="141">
        <f t="shared" si="39"/>
        <v>0</v>
      </c>
      <c r="CP60" s="141">
        <f t="shared" si="40"/>
        <v>0</v>
      </c>
      <c r="CQ60" s="141">
        <f t="shared" si="41"/>
        <v>145331</v>
      </c>
      <c r="CR60" s="141">
        <f t="shared" si="42"/>
        <v>54518</v>
      </c>
      <c r="CS60" s="141">
        <f t="shared" si="43"/>
        <v>46744</v>
      </c>
      <c r="CT60" s="141">
        <f t="shared" si="44"/>
        <v>0</v>
      </c>
      <c r="CU60" s="141">
        <f t="shared" si="45"/>
        <v>0</v>
      </c>
      <c r="CV60" s="141">
        <f t="shared" si="46"/>
        <v>7774</v>
      </c>
      <c r="CW60" s="141">
        <f t="shared" si="47"/>
        <v>25372</v>
      </c>
      <c r="CX60" s="141">
        <f t="shared" si="48"/>
        <v>5529</v>
      </c>
      <c r="CY60" s="141">
        <f t="shared" si="49"/>
        <v>0</v>
      </c>
      <c r="CZ60" s="141">
        <f t="shared" si="50"/>
        <v>19843</v>
      </c>
      <c r="DA60" s="141">
        <f t="shared" si="51"/>
        <v>0</v>
      </c>
      <c r="DB60" s="141">
        <f t="shared" si="52"/>
        <v>65441</v>
      </c>
      <c r="DC60" s="141">
        <f t="shared" si="53"/>
        <v>55163</v>
      </c>
      <c r="DD60" s="141">
        <f t="shared" si="54"/>
        <v>0</v>
      </c>
      <c r="DE60" s="141">
        <f t="shared" si="55"/>
        <v>8945</v>
      </c>
      <c r="DF60" s="141">
        <f t="shared" si="56"/>
        <v>1333</v>
      </c>
      <c r="DG60" s="141">
        <f t="shared" si="57"/>
        <v>163480</v>
      </c>
      <c r="DH60" s="141">
        <f t="shared" si="58"/>
        <v>0</v>
      </c>
      <c r="DI60" s="141">
        <f t="shared" si="59"/>
        <v>8178</v>
      </c>
      <c r="DJ60" s="141">
        <f t="shared" si="60"/>
        <v>153509</v>
      </c>
    </row>
    <row r="61" spans="1:114" ht="12" customHeight="1">
      <c r="A61" s="142" t="s">
        <v>101</v>
      </c>
      <c r="B61" s="140" t="s">
        <v>379</v>
      </c>
      <c r="C61" s="142" t="s">
        <v>440</v>
      </c>
      <c r="D61" s="141">
        <f t="shared" si="6"/>
        <v>219792</v>
      </c>
      <c r="E61" s="141">
        <f t="shared" si="7"/>
        <v>10006</v>
      </c>
      <c r="F61" s="141">
        <v>0</v>
      </c>
      <c r="G61" s="141">
        <v>0</v>
      </c>
      <c r="H61" s="141">
        <v>0</v>
      </c>
      <c r="I61" s="141">
        <v>388</v>
      </c>
      <c r="J61" s="141"/>
      <c r="K61" s="141">
        <v>9618</v>
      </c>
      <c r="L61" s="141">
        <v>209786</v>
      </c>
      <c r="M61" s="141">
        <f t="shared" si="8"/>
        <v>35316</v>
      </c>
      <c r="N61" s="141">
        <f t="shared" si="9"/>
        <v>0</v>
      </c>
      <c r="O61" s="141">
        <v>0</v>
      </c>
      <c r="P61" s="141">
        <v>0</v>
      </c>
      <c r="Q61" s="141">
        <v>0</v>
      </c>
      <c r="R61" s="141">
        <v>0</v>
      </c>
      <c r="S61" s="141"/>
      <c r="T61" s="141">
        <v>0</v>
      </c>
      <c r="U61" s="141">
        <v>35316</v>
      </c>
      <c r="V61" s="141">
        <f t="shared" si="10"/>
        <v>255108</v>
      </c>
      <c r="W61" s="141">
        <f t="shared" si="11"/>
        <v>10006</v>
      </c>
      <c r="X61" s="141">
        <f t="shared" si="12"/>
        <v>0</v>
      </c>
      <c r="Y61" s="141">
        <f t="shared" si="13"/>
        <v>0</v>
      </c>
      <c r="Z61" s="141">
        <f t="shared" si="14"/>
        <v>0</v>
      </c>
      <c r="AA61" s="141">
        <f t="shared" si="15"/>
        <v>388</v>
      </c>
      <c r="AB61" s="141">
        <f t="shared" si="16"/>
        <v>0</v>
      </c>
      <c r="AC61" s="141">
        <f t="shared" si="17"/>
        <v>9618</v>
      </c>
      <c r="AD61" s="141">
        <f t="shared" si="18"/>
        <v>245102</v>
      </c>
      <c r="AE61" s="141">
        <f t="shared" si="19"/>
        <v>0</v>
      </c>
      <c r="AF61" s="141">
        <f t="shared" si="20"/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f t="shared" si="21"/>
        <v>100217</v>
      </c>
      <c r="AN61" s="141">
        <f t="shared" si="22"/>
        <v>50421</v>
      </c>
      <c r="AO61" s="141">
        <v>33938</v>
      </c>
      <c r="AP61" s="141">
        <v>8893</v>
      </c>
      <c r="AQ61" s="141">
        <v>0</v>
      </c>
      <c r="AR61" s="141">
        <v>7590</v>
      </c>
      <c r="AS61" s="141">
        <f t="shared" si="23"/>
        <v>12872</v>
      </c>
      <c r="AT61" s="141">
        <v>1413</v>
      </c>
      <c r="AU61" s="141">
        <v>2639</v>
      </c>
      <c r="AV61" s="141">
        <v>8820</v>
      </c>
      <c r="AW61" s="141">
        <v>0</v>
      </c>
      <c r="AX61" s="141">
        <f t="shared" si="24"/>
        <v>36924</v>
      </c>
      <c r="AY61" s="141">
        <v>36924</v>
      </c>
      <c r="AZ61" s="141">
        <v>0</v>
      </c>
      <c r="BA61" s="141">
        <v>0</v>
      </c>
      <c r="BB61" s="141">
        <v>0</v>
      </c>
      <c r="BC61" s="141">
        <v>119575</v>
      </c>
      <c r="BD61" s="141">
        <v>0</v>
      </c>
      <c r="BE61" s="141">
        <v>0</v>
      </c>
      <c r="BF61" s="141">
        <f t="shared" si="25"/>
        <v>100217</v>
      </c>
      <c r="BG61" s="141">
        <f t="shared" si="26"/>
        <v>0</v>
      </c>
      <c r="BH61" s="141">
        <f t="shared" si="27"/>
        <v>0</v>
      </c>
      <c r="BI61" s="141">
        <v>0</v>
      </c>
      <c r="BJ61" s="141">
        <v>0</v>
      </c>
      <c r="BK61" s="141">
        <v>0</v>
      </c>
      <c r="BL61" s="141">
        <v>0</v>
      </c>
      <c r="BM61" s="141">
        <v>0</v>
      </c>
      <c r="BN61" s="141">
        <v>0</v>
      </c>
      <c r="BO61" s="141">
        <f t="shared" si="28"/>
        <v>0</v>
      </c>
      <c r="BP61" s="141">
        <f t="shared" si="29"/>
        <v>0</v>
      </c>
      <c r="BQ61" s="141">
        <v>0</v>
      </c>
      <c r="BR61" s="141">
        <v>0</v>
      </c>
      <c r="BS61" s="141">
        <v>0</v>
      </c>
      <c r="BT61" s="141">
        <v>0</v>
      </c>
      <c r="BU61" s="141">
        <f t="shared" si="30"/>
        <v>0</v>
      </c>
      <c r="BV61" s="141">
        <v>0</v>
      </c>
      <c r="BW61" s="141">
        <v>0</v>
      </c>
      <c r="BX61" s="141">
        <v>0</v>
      </c>
      <c r="BY61" s="141">
        <v>0</v>
      </c>
      <c r="BZ61" s="141">
        <f t="shared" si="31"/>
        <v>0</v>
      </c>
      <c r="CA61" s="141">
        <v>0</v>
      </c>
      <c r="CB61" s="141">
        <v>0</v>
      </c>
      <c r="CC61" s="141">
        <v>0</v>
      </c>
      <c r="CD61" s="141">
        <v>0</v>
      </c>
      <c r="CE61" s="141">
        <v>35316</v>
      </c>
      <c r="CF61" s="141">
        <v>0</v>
      </c>
      <c r="CG61" s="141">
        <v>0</v>
      </c>
      <c r="CH61" s="141">
        <f t="shared" si="32"/>
        <v>0</v>
      </c>
      <c r="CI61" s="141">
        <f t="shared" si="33"/>
        <v>0</v>
      </c>
      <c r="CJ61" s="141">
        <f t="shared" si="34"/>
        <v>0</v>
      </c>
      <c r="CK61" s="141">
        <f t="shared" si="35"/>
        <v>0</v>
      </c>
      <c r="CL61" s="141">
        <f t="shared" si="36"/>
        <v>0</v>
      </c>
      <c r="CM61" s="141">
        <f t="shared" si="37"/>
        <v>0</v>
      </c>
      <c r="CN61" s="141">
        <f t="shared" si="38"/>
        <v>0</v>
      </c>
      <c r="CO61" s="141">
        <f t="shared" si="39"/>
        <v>0</v>
      </c>
      <c r="CP61" s="141">
        <f t="shared" si="40"/>
        <v>0</v>
      </c>
      <c r="CQ61" s="141">
        <f t="shared" si="41"/>
        <v>100217</v>
      </c>
      <c r="CR61" s="141">
        <f t="shared" si="42"/>
        <v>50421</v>
      </c>
      <c r="CS61" s="141">
        <f t="shared" si="43"/>
        <v>33938</v>
      </c>
      <c r="CT61" s="141">
        <f t="shared" si="44"/>
        <v>8893</v>
      </c>
      <c r="CU61" s="141">
        <f t="shared" si="45"/>
        <v>0</v>
      </c>
      <c r="CV61" s="141">
        <f t="shared" si="46"/>
        <v>7590</v>
      </c>
      <c r="CW61" s="141">
        <f t="shared" si="47"/>
        <v>12872</v>
      </c>
      <c r="CX61" s="141">
        <f t="shared" si="48"/>
        <v>1413</v>
      </c>
      <c r="CY61" s="141">
        <f t="shared" si="49"/>
        <v>2639</v>
      </c>
      <c r="CZ61" s="141">
        <f t="shared" si="50"/>
        <v>8820</v>
      </c>
      <c r="DA61" s="141">
        <f t="shared" si="51"/>
        <v>0</v>
      </c>
      <c r="DB61" s="141">
        <f t="shared" si="52"/>
        <v>36924</v>
      </c>
      <c r="DC61" s="141">
        <f t="shared" si="53"/>
        <v>36924</v>
      </c>
      <c r="DD61" s="141">
        <f t="shared" si="54"/>
        <v>0</v>
      </c>
      <c r="DE61" s="141">
        <f t="shared" si="55"/>
        <v>0</v>
      </c>
      <c r="DF61" s="141">
        <f t="shared" si="56"/>
        <v>0</v>
      </c>
      <c r="DG61" s="141">
        <f t="shared" si="57"/>
        <v>154891</v>
      </c>
      <c r="DH61" s="141">
        <f t="shared" si="58"/>
        <v>0</v>
      </c>
      <c r="DI61" s="141">
        <f t="shared" si="59"/>
        <v>0</v>
      </c>
      <c r="DJ61" s="141">
        <f t="shared" si="60"/>
        <v>100217</v>
      </c>
    </row>
    <row r="62" spans="1:114" ht="12" customHeight="1">
      <c r="A62" s="142" t="s">
        <v>101</v>
      </c>
      <c r="B62" s="140" t="s">
        <v>380</v>
      </c>
      <c r="C62" s="142" t="s">
        <v>441</v>
      </c>
      <c r="D62" s="141">
        <f t="shared" si="6"/>
        <v>116284</v>
      </c>
      <c r="E62" s="141">
        <f t="shared" si="7"/>
        <v>13376</v>
      </c>
      <c r="F62" s="141">
        <v>0</v>
      </c>
      <c r="G62" s="141">
        <v>0</v>
      </c>
      <c r="H62" s="141">
        <v>0</v>
      </c>
      <c r="I62" s="141">
        <v>13376</v>
      </c>
      <c r="J62" s="141"/>
      <c r="K62" s="141">
        <v>0</v>
      </c>
      <c r="L62" s="141">
        <v>102908</v>
      </c>
      <c r="M62" s="141">
        <f t="shared" si="8"/>
        <v>15999</v>
      </c>
      <c r="N62" s="141">
        <f t="shared" si="9"/>
        <v>0</v>
      </c>
      <c r="O62" s="141">
        <v>0</v>
      </c>
      <c r="P62" s="141">
        <v>0</v>
      </c>
      <c r="Q62" s="141">
        <v>0</v>
      </c>
      <c r="R62" s="141">
        <v>0</v>
      </c>
      <c r="S62" s="141"/>
      <c r="T62" s="141">
        <v>0</v>
      </c>
      <c r="U62" s="141">
        <v>15999</v>
      </c>
      <c r="V62" s="141">
        <f t="shared" si="10"/>
        <v>132283</v>
      </c>
      <c r="W62" s="141">
        <f t="shared" si="11"/>
        <v>13376</v>
      </c>
      <c r="X62" s="141">
        <f t="shared" si="12"/>
        <v>0</v>
      </c>
      <c r="Y62" s="141">
        <f t="shared" si="13"/>
        <v>0</v>
      </c>
      <c r="Z62" s="141">
        <f t="shared" si="14"/>
        <v>0</v>
      </c>
      <c r="AA62" s="141">
        <f t="shared" si="15"/>
        <v>13376</v>
      </c>
      <c r="AB62" s="141">
        <f t="shared" si="16"/>
        <v>0</v>
      </c>
      <c r="AC62" s="141">
        <f t="shared" si="17"/>
        <v>0</v>
      </c>
      <c r="AD62" s="141">
        <f t="shared" si="18"/>
        <v>118907</v>
      </c>
      <c r="AE62" s="141">
        <f t="shared" si="19"/>
        <v>0</v>
      </c>
      <c r="AF62" s="141">
        <f t="shared" si="20"/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f t="shared" si="21"/>
        <v>51122</v>
      </c>
      <c r="AN62" s="141">
        <f t="shared" si="22"/>
        <v>8968</v>
      </c>
      <c r="AO62" s="141">
        <v>8968</v>
      </c>
      <c r="AP62" s="141">
        <v>0</v>
      </c>
      <c r="AQ62" s="141">
        <v>0</v>
      </c>
      <c r="AR62" s="141">
        <v>0</v>
      </c>
      <c r="AS62" s="141">
        <f t="shared" si="23"/>
        <v>10215</v>
      </c>
      <c r="AT62" s="141">
        <v>6710</v>
      </c>
      <c r="AU62" s="141">
        <v>0</v>
      </c>
      <c r="AV62" s="141">
        <v>3505</v>
      </c>
      <c r="AW62" s="141">
        <v>0</v>
      </c>
      <c r="AX62" s="141">
        <f t="shared" si="24"/>
        <v>31939</v>
      </c>
      <c r="AY62" s="141">
        <v>31939</v>
      </c>
      <c r="AZ62" s="141">
        <v>0</v>
      </c>
      <c r="BA62" s="141">
        <v>0</v>
      </c>
      <c r="BB62" s="141">
        <v>0</v>
      </c>
      <c r="BC62" s="141">
        <v>65162</v>
      </c>
      <c r="BD62" s="141">
        <v>0</v>
      </c>
      <c r="BE62" s="141">
        <v>0</v>
      </c>
      <c r="BF62" s="141">
        <f t="shared" si="25"/>
        <v>51122</v>
      </c>
      <c r="BG62" s="141">
        <f t="shared" si="26"/>
        <v>0</v>
      </c>
      <c r="BH62" s="141">
        <f t="shared" si="27"/>
        <v>0</v>
      </c>
      <c r="BI62" s="141">
        <v>0</v>
      </c>
      <c r="BJ62" s="141">
        <v>0</v>
      </c>
      <c r="BK62" s="141">
        <v>0</v>
      </c>
      <c r="BL62" s="141">
        <v>0</v>
      </c>
      <c r="BM62" s="141">
        <v>0</v>
      </c>
      <c r="BN62" s="141">
        <v>0</v>
      </c>
      <c r="BO62" s="141">
        <f t="shared" si="28"/>
        <v>0</v>
      </c>
      <c r="BP62" s="141">
        <f t="shared" si="29"/>
        <v>0</v>
      </c>
      <c r="BQ62" s="141">
        <v>0</v>
      </c>
      <c r="BR62" s="141">
        <v>0</v>
      </c>
      <c r="BS62" s="141">
        <v>0</v>
      </c>
      <c r="BT62" s="141">
        <v>0</v>
      </c>
      <c r="BU62" s="141">
        <f t="shared" si="30"/>
        <v>0</v>
      </c>
      <c r="BV62" s="141">
        <v>0</v>
      </c>
      <c r="BW62" s="141">
        <v>0</v>
      </c>
      <c r="BX62" s="141">
        <v>0</v>
      </c>
      <c r="BY62" s="141">
        <v>0</v>
      </c>
      <c r="BZ62" s="141">
        <f t="shared" si="31"/>
        <v>0</v>
      </c>
      <c r="CA62" s="141">
        <v>0</v>
      </c>
      <c r="CB62" s="141">
        <v>0</v>
      </c>
      <c r="CC62" s="141">
        <v>0</v>
      </c>
      <c r="CD62" s="141">
        <v>0</v>
      </c>
      <c r="CE62" s="141">
        <v>15999</v>
      </c>
      <c r="CF62" s="141">
        <v>0</v>
      </c>
      <c r="CG62" s="141">
        <v>0</v>
      </c>
      <c r="CH62" s="141">
        <f t="shared" si="32"/>
        <v>0</v>
      </c>
      <c r="CI62" s="141">
        <f t="shared" si="33"/>
        <v>0</v>
      </c>
      <c r="CJ62" s="141">
        <f t="shared" si="34"/>
        <v>0</v>
      </c>
      <c r="CK62" s="141">
        <f t="shared" si="35"/>
        <v>0</v>
      </c>
      <c r="CL62" s="141">
        <f t="shared" si="36"/>
        <v>0</v>
      </c>
      <c r="CM62" s="141">
        <f t="shared" si="37"/>
        <v>0</v>
      </c>
      <c r="CN62" s="141">
        <f t="shared" si="38"/>
        <v>0</v>
      </c>
      <c r="CO62" s="141">
        <f t="shared" si="39"/>
        <v>0</v>
      </c>
      <c r="CP62" s="141">
        <f t="shared" si="40"/>
        <v>0</v>
      </c>
      <c r="CQ62" s="141">
        <f t="shared" si="41"/>
        <v>51122</v>
      </c>
      <c r="CR62" s="141">
        <f t="shared" si="42"/>
        <v>8968</v>
      </c>
      <c r="CS62" s="141">
        <f t="shared" si="43"/>
        <v>8968</v>
      </c>
      <c r="CT62" s="141">
        <f t="shared" si="44"/>
        <v>0</v>
      </c>
      <c r="CU62" s="141">
        <f t="shared" si="45"/>
        <v>0</v>
      </c>
      <c r="CV62" s="141">
        <f t="shared" si="46"/>
        <v>0</v>
      </c>
      <c r="CW62" s="141">
        <f t="shared" si="47"/>
        <v>10215</v>
      </c>
      <c r="CX62" s="141">
        <f t="shared" si="48"/>
        <v>6710</v>
      </c>
      <c r="CY62" s="141">
        <f t="shared" si="49"/>
        <v>0</v>
      </c>
      <c r="CZ62" s="141">
        <f t="shared" si="50"/>
        <v>3505</v>
      </c>
      <c r="DA62" s="141">
        <f t="shared" si="51"/>
        <v>0</v>
      </c>
      <c r="DB62" s="141">
        <f t="shared" si="52"/>
        <v>31939</v>
      </c>
      <c r="DC62" s="141">
        <f t="shared" si="53"/>
        <v>31939</v>
      </c>
      <c r="DD62" s="141">
        <f t="shared" si="54"/>
        <v>0</v>
      </c>
      <c r="DE62" s="141">
        <f t="shared" si="55"/>
        <v>0</v>
      </c>
      <c r="DF62" s="141">
        <f t="shared" si="56"/>
        <v>0</v>
      </c>
      <c r="DG62" s="141">
        <f t="shared" si="57"/>
        <v>81161</v>
      </c>
      <c r="DH62" s="141">
        <f t="shared" si="58"/>
        <v>0</v>
      </c>
      <c r="DI62" s="141">
        <f t="shared" si="59"/>
        <v>0</v>
      </c>
      <c r="DJ62" s="141">
        <f t="shared" si="60"/>
        <v>51122</v>
      </c>
    </row>
    <row r="63" spans="1:114" ht="12" customHeight="1">
      <c r="A63" s="142" t="s">
        <v>101</v>
      </c>
      <c r="B63" s="140" t="s">
        <v>381</v>
      </c>
      <c r="C63" s="142" t="s">
        <v>442</v>
      </c>
      <c r="D63" s="141">
        <f t="shared" si="6"/>
        <v>434686</v>
      </c>
      <c r="E63" s="141">
        <f t="shared" si="7"/>
        <v>87054</v>
      </c>
      <c r="F63" s="141">
        <v>32</v>
      </c>
      <c r="G63" s="141">
        <v>0</v>
      </c>
      <c r="H63" s="141">
        <v>0</v>
      </c>
      <c r="I63" s="141">
        <v>80776</v>
      </c>
      <c r="J63" s="141"/>
      <c r="K63" s="141">
        <v>6246</v>
      </c>
      <c r="L63" s="141">
        <v>347632</v>
      </c>
      <c r="M63" s="141">
        <f t="shared" si="8"/>
        <v>87909</v>
      </c>
      <c r="N63" s="141">
        <f t="shared" si="9"/>
        <v>9</v>
      </c>
      <c r="O63" s="141">
        <v>5</v>
      </c>
      <c r="P63" s="141">
        <v>0</v>
      </c>
      <c r="Q63" s="141">
        <v>0</v>
      </c>
      <c r="R63" s="141">
        <v>0</v>
      </c>
      <c r="S63" s="141"/>
      <c r="T63" s="141">
        <v>4</v>
      </c>
      <c r="U63" s="141">
        <v>87900</v>
      </c>
      <c r="V63" s="141">
        <f t="shared" si="10"/>
        <v>522595</v>
      </c>
      <c r="W63" s="141">
        <f t="shared" si="11"/>
        <v>87063</v>
      </c>
      <c r="X63" s="141">
        <f t="shared" si="12"/>
        <v>37</v>
      </c>
      <c r="Y63" s="141">
        <f t="shared" si="13"/>
        <v>0</v>
      </c>
      <c r="Z63" s="141">
        <f t="shared" si="14"/>
        <v>0</v>
      </c>
      <c r="AA63" s="141">
        <f t="shared" si="15"/>
        <v>80776</v>
      </c>
      <c r="AB63" s="141">
        <f t="shared" si="16"/>
        <v>0</v>
      </c>
      <c r="AC63" s="141">
        <f t="shared" si="17"/>
        <v>6250</v>
      </c>
      <c r="AD63" s="141">
        <f t="shared" si="18"/>
        <v>435532</v>
      </c>
      <c r="AE63" s="141">
        <f t="shared" si="19"/>
        <v>0</v>
      </c>
      <c r="AF63" s="141">
        <f t="shared" si="20"/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f t="shared" si="21"/>
        <v>433118</v>
      </c>
      <c r="AN63" s="141">
        <f t="shared" si="22"/>
        <v>23443</v>
      </c>
      <c r="AO63" s="141">
        <v>23443</v>
      </c>
      <c r="AP63" s="141">
        <v>0</v>
      </c>
      <c r="AQ63" s="141">
        <v>0</v>
      </c>
      <c r="AR63" s="141">
        <v>0</v>
      </c>
      <c r="AS63" s="141">
        <f t="shared" si="23"/>
        <v>25261</v>
      </c>
      <c r="AT63" s="141">
        <v>22131</v>
      </c>
      <c r="AU63" s="141">
        <v>2246</v>
      </c>
      <c r="AV63" s="141">
        <v>884</v>
      </c>
      <c r="AW63" s="141">
        <v>0</v>
      </c>
      <c r="AX63" s="141">
        <f t="shared" si="24"/>
        <v>384414</v>
      </c>
      <c r="AY63" s="141">
        <v>149333</v>
      </c>
      <c r="AZ63" s="141">
        <v>226955</v>
      </c>
      <c r="BA63" s="141">
        <v>4516</v>
      </c>
      <c r="BB63" s="141">
        <v>3610</v>
      </c>
      <c r="BC63" s="141">
        <v>0</v>
      </c>
      <c r="BD63" s="141">
        <v>0</v>
      </c>
      <c r="BE63" s="141">
        <v>1568</v>
      </c>
      <c r="BF63" s="141">
        <f t="shared" si="25"/>
        <v>434686</v>
      </c>
      <c r="BG63" s="141">
        <f t="shared" si="26"/>
        <v>0</v>
      </c>
      <c r="BH63" s="141">
        <f t="shared" si="27"/>
        <v>0</v>
      </c>
      <c r="BI63" s="141">
        <v>0</v>
      </c>
      <c r="BJ63" s="141">
        <v>0</v>
      </c>
      <c r="BK63" s="141">
        <v>0</v>
      </c>
      <c r="BL63" s="141">
        <v>0</v>
      </c>
      <c r="BM63" s="141">
        <v>0</v>
      </c>
      <c r="BN63" s="141">
        <v>7222</v>
      </c>
      <c r="BO63" s="141">
        <f t="shared" si="28"/>
        <v>7814</v>
      </c>
      <c r="BP63" s="141">
        <f t="shared" si="29"/>
        <v>7814</v>
      </c>
      <c r="BQ63" s="141">
        <v>7814</v>
      </c>
      <c r="BR63" s="141">
        <v>0</v>
      </c>
      <c r="BS63" s="141">
        <v>0</v>
      </c>
      <c r="BT63" s="141">
        <v>0</v>
      </c>
      <c r="BU63" s="141">
        <f t="shared" si="30"/>
        <v>0</v>
      </c>
      <c r="BV63" s="141">
        <v>0</v>
      </c>
      <c r="BW63" s="141">
        <v>0</v>
      </c>
      <c r="BX63" s="141">
        <v>0</v>
      </c>
      <c r="BY63" s="141">
        <v>0</v>
      </c>
      <c r="BZ63" s="141">
        <f t="shared" si="31"/>
        <v>0</v>
      </c>
      <c r="CA63" s="141">
        <v>0</v>
      </c>
      <c r="CB63" s="141">
        <v>0</v>
      </c>
      <c r="CC63" s="141">
        <v>0</v>
      </c>
      <c r="CD63" s="141">
        <v>0</v>
      </c>
      <c r="CE63" s="141">
        <v>72761</v>
      </c>
      <c r="CF63" s="141">
        <v>0</v>
      </c>
      <c r="CG63" s="141">
        <v>112</v>
      </c>
      <c r="CH63" s="141">
        <f t="shared" si="32"/>
        <v>7926</v>
      </c>
      <c r="CI63" s="141">
        <f t="shared" si="33"/>
        <v>0</v>
      </c>
      <c r="CJ63" s="141">
        <f t="shared" si="34"/>
        <v>0</v>
      </c>
      <c r="CK63" s="141">
        <f t="shared" si="35"/>
        <v>0</v>
      </c>
      <c r="CL63" s="141">
        <f t="shared" si="36"/>
        <v>0</v>
      </c>
      <c r="CM63" s="141">
        <f t="shared" si="37"/>
        <v>0</v>
      </c>
      <c r="CN63" s="141">
        <f t="shared" si="38"/>
        <v>0</v>
      </c>
      <c r="CO63" s="141">
        <f t="shared" si="39"/>
        <v>0</v>
      </c>
      <c r="CP63" s="141">
        <f t="shared" si="40"/>
        <v>7222</v>
      </c>
      <c r="CQ63" s="141">
        <f t="shared" si="41"/>
        <v>440932</v>
      </c>
      <c r="CR63" s="141">
        <f t="shared" si="42"/>
        <v>31257</v>
      </c>
      <c r="CS63" s="141">
        <f t="shared" si="43"/>
        <v>31257</v>
      </c>
      <c r="CT63" s="141">
        <f t="shared" si="44"/>
        <v>0</v>
      </c>
      <c r="CU63" s="141">
        <f t="shared" si="45"/>
        <v>0</v>
      </c>
      <c r="CV63" s="141">
        <f t="shared" si="46"/>
        <v>0</v>
      </c>
      <c r="CW63" s="141">
        <f t="shared" si="47"/>
        <v>25261</v>
      </c>
      <c r="CX63" s="141">
        <f t="shared" si="48"/>
        <v>22131</v>
      </c>
      <c r="CY63" s="141">
        <f t="shared" si="49"/>
        <v>2246</v>
      </c>
      <c r="CZ63" s="141">
        <f t="shared" si="50"/>
        <v>884</v>
      </c>
      <c r="DA63" s="141">
        <f t="shared" si="51"/>
        <v>0</v>
      </c>
      <c r="DB63" s="141">
        <f t="shared" si="52"/>
        <v>384414</v>
      </c>
      <c r="DC63" s="141">
        <f t="shared" si="53"/>
        <v>149333</v>
      </c>
      <c r="DD63" s="141">
        <f t="shared" si="54"/>
        <v>226955</v>
      </c>
      <c r="DE63" s="141">
        <f t="shared" si="55"/>
        <v>4516</v>
      </c>
      <c r="DF63" s="141">
        <f t="shared" si="56"/>
        <v>3610</v>
      </c>
      <c r="DG63" s="141">
        <f t="shared" si="57"/>
        <v>72761</v>
      </c>
      <c r="DH63" s="141">
        <f t="shared" si="58"/>
        <v>0</v>
      </c>
      <c r="DI63" s="141">
        <f t="shared" si="59"/>
        <v>1680</v>
      </c>
      <c r="DJ63" s="141">
        <f t="shared" si="60"/>
        <v>442612</v>
      </c>
    </row>
    <row r="64" spans="1:114" ht="12" customHeight="1">
      <c r="A64" s="142" t="s">
        <v>101</v>
      </c>
      <c r="B64" s="140" t="s">
        <v>382</v>
      </c>
      <c r="C64" s="142" t="s">
        <v>443</v>
      </c>
      <c r="D64" s="141">
        <f t="shared" si="6"/>
        <v>1188568</v>
      </c>
      <c r="E64" s="141">
        <f t="shared" si="7"/>
        <v>105941</v>
      </c>
      <c r="F64" s="141">
        <v>0</v>
      </c>
      <c r="G64" s="141">
        <v>0</v>
      </c>
      <c r="H64" s="141">
        <v>0</v>
      </c>
      <c r="I64" s="141">
        <v>50581</v>
      </c>
      <c r="J64" s="141"/>
      <c r="K64" s="141">
        <v>55360</v>
      </c>
      <c r="L64" s="141">
        <v>1082627</v>
      </c>
      <c r="M64" s="141">
        <f t="shared" si="8"/>
        <v>64969</v>
      </c>
      <c r="N64" s="141">
        <f t="shared" si="9"/>
        <v>5075</v>
      </c>
      <c r="O64" s="141">
        <v>0</v>
      </c>
      <c r="P64" s="141">
        <v>0</v>
      </c>
      <c r="Q64" s="141">
        <v>0</v>
      </c>
      <c r="R64" s="141">
        <v>5075</v>
      </c>
      <c r="S64" s="141"/>
      <c r="T64" s="141">
        <v>0</v>
      </c>
      <c r="U64" s="141">
        <v>59894</v>
      </c>
      <c r="V64" s="141">
        <f t="shared" si="10"/>
        <v>1253537</v>
      </c>
      <c r="W64" s="141">
        <f t="shared" si="11"/>
        <v>111016</v>
      </c>
      <c r="X64" s="141">
        <f t="shared" si="12"/>
        <v>0</v>
      </c>
      <c r="Y64" s="141">
        <f t="shared" si="13"/>
        <v>0</v>
      </c>
      <c r="Z64" s="141">
        <f t="shared" si="14"/>
        <v>0</v>
      </c>
      <c r="AA64" s="141">
        <f t="shared" si="15"/>
        <v>55656</v>
      </c>
      <c r="AB64" s="141">
        <f t="shared" si="16"/>
        <v>0</v>
      </c>
      <c r="AC64" s="141">
        <f t="shared" si="17"/>
        <v>55360</v>
      </c>
      <c r="AD64" s="141">
        <f t="shared" si="18"/>
        <v>1142521</v>
      </c>
      <c r="AE64" s="141">
        <f t="shared" si="19"/>
        <v>0</v>
      </c>
      <c r="AF64" s="141">
        <f t="shared" si="20"/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262697</v>
      </c>
      <c r="AM64" s="141">
        <f t="shared" si="21"/>
        <v>579458</v>
      </c>
      <c r="AN64" s="141">
        <f t="shared" si="22"/>
        <v>89666</v>
      </c>
      <c r="AO64" s="141">
        <v>76857</v>
      </c>
      <c r="AP64" s="141">
        <v>12809</v>
      </c>
      <c r="AQ64" s="141">
        <v>0</v>
      </c>
      <c r="AR64" s="141">
        <v>0</v>
      </c>
      <c r="AS64" s="141">
        <f t="shared" si="23"/>
        <v>4806</v>
      </c>
      <c r="AT64" s="141">
        <v>0</v>
      </c>
      <c r="AU64" s="141">
        <v>0</v>
      </c>
      <c r="AV64" s="141">
        <v>4806</v>
      </c>
      <c r="AW64" s="141">
        <v>0</v>
      </c>
      <c r="AX64" s="141">
        <f t="shared" si="24"/>
        <v>484986</v>
      </c>
      <c r="AY64" s="141">
        <v>457860</v>
      </c>
      <c r="AZ64" s="141">
        <v>2591</v>
      </c>
      <c r="BA64" s="141">
        <v>0</v>
      </c>
      <c r="BB64" s="141">
        <v>24535</v>
      </c>
      <c r="BC64" s="141">
        <v>279520</v>
      </c>
      <c r="BD64" s="141">
        <v>0</v>
      </c>
      <c r="BE64" s="141">
        <v>66893</v>
      </c>
      <c r="BF64" s="141">
        <f t="shared" si="25"/>
        <v>646351</v>
      </c>
      <c r="BG64" s="141">
        <f t="shared" si="26"/>
        <v>0</v>
      </c>
      <c r="BH64" s="141">
        <f t="shared" si="27"/>
        <v>0</v>
      </c>
      <c r="BI64" s="141">
        <v>0</v>
      </c>
      <c r="BJ64" s="141">
        <v>0</v>
      </c>
      <c r="BK64" s="141">
        <v>0</v>
      </c>
      <c r="BL64" s="141">
        <v>0</v>
      </c>
      <c r="BM64" s="141">
        <v>0</v>
      </c>
      <c r="BN64" s="141">
        <v>0</v>
      </c>
      <c r="BO64" s="141">
        <f t="shared" si="28"/>
        <v>64440</v>
      </c>
      <c r="BP64" s="141">
        <f t="shared" si="29"/>
        <v>25619</v>
      </c>
      <c r="BQ64" s="141">
        <v>25619</v>
      </c>
      <c r="BR64" s="141">
        <v>0</v>
      </c>
      <c r="BS64" s="141">
        <v>0</v>
      </c>
      <c r="BT64" s="141">
        <v>0</v>
      </c>
      <c r="BU64" s="141">
        <f t="shared" si="30"/>
        <v>0</v>
      </c>
      <c r="BV64" s="141">
        <v>0</v>
      </c>
      <c r="BW64" s="141">
        <v>0</v>
      </c>
      <c r="BX64" s="141">
        <v>0</v>
      </c>
      <c r="BY64" s="141">
        <v>0</v>
      </c>
      <c r="BZ64" s="141">
        <f t="shared" si="31"/>
        <v>38821</v>
      </c>
      <c r="CA64" s="141">
        <v>6780</v>
      </c>
      <c r="CB64" s="141">
        <v>0</v>
      </c>
      <c r="CC64" s="141">
        <v>0</v>
      </c>
      <c r="CD64" s="141">
        <v>32041</v>
      </c>
      <c r="CE64" s="141">
        <v>0</v>
      </c>
      <c r="CF64" s="141">
        <v>0</v>
      </c>
      <c r="CG64" s="141">
        <v>529</v>
      </c>
      <c r="CH64" s="141">
        <f t="shared" si="32"/>
        <v>64969</v>
      </c>
      <c r="CI64" s="141">
        <f t="shared" si="33"/>
        <v>0</v>
      </c>
      <c r="CJ64" s="141">
        <f t="shared" si="34"/>
        <v>0</v>
      </c>
      <c r="CK64" s="141">
        <f t="shared" si="35"/>
        <v>0</v>
      </c>
      <c r="CL64" s="141">
        <f t="shared" si="36"/>
        <v>0</v>
      </c>
      <c r="CM64" s="141">
        <f t="shared" si="37"/>
        <v>0</v>
      </c>
      <c r="CN64" s="141">
        <f t="shared" si="38"/>
        <v>0</v>
      </c>
      <c r="CO64" s="141">
        <f t="shared" si="39"/>
        <v>0</v>
      </c>
      <c r="CP64" s="141">
        <f t="shared" si="40"/>
        <v>262697</v>
      </c>
      <c r="CQ64" s="141">
        <f t="shared" si="41"/>
        <v>643898</v>
      </c>
      <c r="CR64" s="141">
        <f t="shared" si="42"/>
        <v>115285</v>
      </c>
      <c r="CS64" s="141">
        <f t="shared" si="43"/>
        <v>102476</v>
      </c>
      <c r="CT64" s="141">
        <f t="shared" si="44"/>
        <v>12809</v>
      </c>
      <c r="CU64" s="141">
        <f t="shared" si="45"/>
        <v>0</v>
      </c>
      <c r="CV64" s="141">
        <f t="shared" si="46"/>
        <v>0</v>
      </c>
      <c r="CW64" s="141">
        <f t="shared" si="47"/>
        <v>4806</v>
      </c>
      <c r="CX64" s="141">
        <f t="shared" si="48"/>
        <v>0</v>
      </c>
      <c r="CY64" s="141">
        <f t="shared" si="49"/>
        <v>0</v>
      </c>
      <c r="CZ64" s="141">
        <f t="shared" si="50"/>
        <v>4806</v>
      </c>
      <c r="DA64" s="141">
        <f t="shared" si="51"/>
        <v>0</v>
      </c>
      <c r="DB64" s="141">
        <f t="shared" si="52"/>
        <v>523807</v>
      </c>
      <c r="DC64" s="141">
        <f t="shared" si="53"/>
        <v>464640</v>
      </c>
      <c r="DD64" s="141">
        <f t="shared" si="54"/>
        <v>2591</v>
      </c>
      <c r="DE64" s="141">
        <f t="shared" si="55"/>
        <v>0</v>
      </c>
      <c r="DF64" s="141">
        <f t="shared" si="56"/>
        <v>56576</v>
      </c>
      <c r="DG64" s="141">
        <f t="shared" si="57"/>
        <v>279520</v>
      </c>
      <c r="DH64" s="141">
        <f t="shared" si="58"/>
        <v>0</v>
      </c>
      <c r="DI64" s="141">
        <f t="shared" si="59"/>
        <v>67422</v>
      </c>
      <c r="DJ64" s="141">
        <f t="shared" si="60"/>
        <v>711320</v>
      </c>
    </row>
    <row r="65" spans="1:114" ht="12" customHeight="1">
      <c r="A65" s="142" t="s">
        <v>101</v>
      </c>
      <c r="B65" s="140" t="s">
        <v>383</v>
      </c>
      <c r="C65" s="142" t="s">
        <v>444</v>
      </c>
      <c r="D65" s="141">
        <f t="shared" si="6"/>
        <v>112129</v>
      </c>
      <c r="E65" s="141">
        <f t="shared" si="7"/>
        <v>0</v>
      </c>
      <c r="F65" s="141">
        <v>0</v>
      </c>
      <c r="G65" s="141">
        <v>0</v>
      </c>
      <c r="H65" s="141">
        <v>0</v>
      </c>
      <c r="I65" s="141">
        <v>0</v>
      </c>
      <c r="J65" s="141"/>
      <c r="K65" s="141">
        <v>0</v>
      </c>
      <c r="L65" s="141">
        <v>112129</v>
      </c>
      <c r="M65" s="141">
        <f t="shared" si="8"/>
        <v>46812</v>
      </c>
      <c r="N65" s="141">
        <f t="shared" si="9"/>
        <v>0</v>
      </c>
      <c r="O65" s="141">
        <v>0</v>
      </c>
      <c r="P65" s="141">
        <v>0</v>
      </c>
      <c r="Q65" s="141">
        <v>0</v>
      </c>
      <c r="R65" s="141">
        <v>0</v>
      </c>
      <c r="S65" s="141"/>
      <c r="T65" s="141">
        <v>0</v>
      </c>
      <c r="U65" s="141">
        <v>46812</v>
      </c>
      <c r="V65" s="141">
        <f t="shared" si="10"/>
        <v>158941</v>
      </c>
      <c r="W65" s="141">
        <f t="shared" si="11"/>
        <v>0</v>
      </c>
      <c r="X65" s="141">
        <f t="shared" si="12"/>
        <v>0</v>
      </c>
      <c r="Y65" s="141">
        <f t="shared" si="13"/>
        <v>0</v>
      </c>
      <c r="Z65" s="141">
        <f t="shared" si="14"/>
        <v>0</v>
      </c>
      <c r="AA65" s="141">
        <f t="shared" si="15"/>
        <v>0</v>
      </c>
      <c r="AB65" s="141">
        <f t="shared" si="16"/>
        <v>0</v>
      </c>
      <c r="AC65" s="141">
        <f t="shared" si="17"/>
        <v>0</v>
      </c>
      <c r="AD65" s="141">
        <f t="shared" si="18"/>
        <v>158941</v>
      </c>
      <c r="AE65" s="141">
        <f t="shared" si="19"/>
        <v>0</v>
      </c>
      <c r="AF65" s="141">
        <f t="shared" si="20"/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f t="shared" si="21"/>
        <v>0</v>
      </c>
      <c r="AN65" s="141">
        <f t="shared" si="22"/>
        <v>0</v>
      </c>
      <c r="AO65" s="141">
        <v>0</v>
      </c>
      <c r="AP65" s="141">
        <v>0</v>
      </c>
      <c r="AQ65" s="141">
        <v>0</v>
      </c>
      <c r="AR65" s="141">
        <v>0</v>
      </c>
      <c r="AS65" s="141">
        <f t="shared" si="23"/>
        <v>0</v>
      </c>
      <c r="AT65" s="141">
        <v>0</v>
      </c>
      <c r="AU65" s="141">
        <v>0</v>
      </c>
      <c r="AV65" s="141">
        <v>0</v>
      </c>
      <c r="AW65" s="141">
        <v>0</v>
      </c>
      <c r="AX65" s="141">
        <f t="shared" si="24"/>
        <v>0</v>
      </c>
      <c r="AY65" s="141">
        <v>0</v>
      </c>
      <c r="AZ65" s="141">
        <v>0</v>
      </c>
      <c r="BA65" s="141">
        <v>0</v>
      </c>
      <c r="BB65" s="141">
        <v>0</v>
      </c>
      <c r="BC65" s="141">
        <v>112129</v>
      </c>
      <c r="BD65" s="141">
        <v>0</v>
      </c>
      <c r="BE65" s="141">
        <v>0</v>
      </c>
      <c r="BF65" s="141">
        <f t="shared" si="25"/>
        <v>0</v>
      </c>
      <c r="BG65" s="141">
        <f t="shared" si="26"/>
        <v>0</v>
      </c>
      <c r="BH65" s="141">
        <f t="shared" si="27"/>
        <v>0</v>
      </c>
      <c r="BI65" s="141">
        <v>0</v>
      </c>
      <c r="BJ65" s="141">
        <v>0</v>
      </c>
      <c r="BK65" s="141">
        <v>0</v>
      </c>
      <c r="BL65" s="141">
        <v>0</v>
      </c>
      <c r="BM65" s="141">
        <v>0</v>
      </c>
      <c r="BN65" s="141">
        <v>915</v>
      </c>
      <c r="BO65" s="141">
        <f t="shared" si="28"/>
        <v>0</v>
      </c>
      <c r="BP65" s="141">
        <f t="shared" si="29"/>
        <v>0</v>
      </c>
      <c r="BQ65" s="141">
        <v>0</v>
      </c>
      <c r="BR65" s="141">
        <v>0</v>
      </c>
      <c r="BS65" s="141">
        <v>0</v>
      </c>
      <c r="BT65" s="141">
        <v>0</v>
      </c>
      <c r="BU65" s="141">
        <f t="shared" si="30"/>
        <v>0</v>
      </c>
      <c r="BV65" s="141">
        <v>0</v>
      </c>
      <c r="BW65" s="141">
        <v>0</v>
      </c>
      <c r="BX65" s="141">
        <v>0</v>
      </c>
      <c r="BY65" s="141">
        <v>0</v>
      </c>
      <c r="BZ65" s="141">
        <f t="shared" si="31"/>
        <v>0</v>
      </c>
      <c r="CA65" s="141">
        <v>0</v>
      </c>
      <c r="CB65" s="141">
        <v>0</v>
      </c>
      <c r="CC65" s="141">
        <v>0</v>
      </c>
      <c r="CD65" s="141">
        <v>0</v>
      </c>
      <c r="CE65" s="141">
        <v>45897</v>
      </c>
      <c r="CF65" s="141">
        <v>0</v>
      </c>
      <c r="CG65" s="141">
        <v>0</v>
      </c>
      <c r="CH65" s="141">
        <f t="shared" si="32"/>
        <v>0</v>
      </c>
      <c r="CI65" s="141">
        <f t="shared" si="33"/>
        <v>0</v>
      </c>
      <c r="CJ65" s="141">
        <f t="shared" si="34"/>
        <v>0</v>
      </c>
      <c r="CK65" s="141">
        <f t="shared" si="35"/>
        <v>0</v>
      </c>
      <c r="CL65" s="141">
        <f t="shared" si="36"/>
        <v>0</v>
      </c>
      <c r="CM65" s="141">
        <f t="shared" si="37"/>
        <v>0</v>
      </c>
      <c r="CN65" s="141">
        <f t="shared" si="38"/>
        <v>0</v>
      </c>
      <c r="CO65" s="141">
        <f t="shared" si="39"/>
        <v>0</v>
      </c>
      <c r="CP65" s="141">
        <f t="shared" si="40"/>
        <v>915</v>
      </c>
      <c r="CQ65" s="141">
        <f t="shared" si="41"/>
        <v>0</v>
      </c>
      <c r="CR65" s="141">
        <f t="shared" si="42"/>
        <v>0</v>
      </c>
      <c r="CS65" s="141">
        <f t="shared" si="43"/>
        <v>0</v>
      </c>
      <c r="CT65" s="141">
        <f t="shared" si="44"/>
        <v>0</v>
      </c>
      <c r="CU65" s="141">
        <f t="shared" si="45"/>
        <v>0</v>
      </c>
      <c r="CV65" s="141">
        <f t="shared" si="46"/>
        <v>0</v>
      </c>
      <c r="CW65" s="141">
        <f t="shared" si="47"/>
        <v>0</v>
      </c>
      <c r="CX65" s="141">
        <f t="shared" si="48"/>
        <v>0</v>
      </c>
      <c r="CY65" s="141">
        <f t="shared" si="49"/>
        <v>0</v>
      </c>
      <c r="CZ65" s="141">
        <f t="shared" si="50"/>
        <v>0</v>
      </c>
      <c r="DA65" s="141">
        <f t="shared" si="51"/>
        <v>0</v>
      </c>
      <c r="DB65" s="141">
        <f t="shared" si="52"/>
        <v>0</v>
      </c>
      <c r="DC65" s="141">
        <f t="shared" si="53"/>
        <v>0</v>
      </c>
      <c r="DD65" s="141">
        <f t="shared" si="54"/>
        <v>0</v>
      </c>
      <c r="DE65" s="141">
        <f t="shared" si="55"/>
        <v>0</v>
      </c>
      <c r="DF65" s="141">
        <f t="shared" si="56"/>
        <v>0</v>
      </c>
      <c r="DG65" s="141">
        <f t="shared" si="57"/>
        <v>158026</v>
      </c>
      <c r="DH65" s="141">
        <f t="shared" si="58"/>
        <v>0</v>
      </c>
      <c r="DI65" s="141">
        <f t="shared" si="59"/>
        <v>0</v>
      </c>
      <c r="DJ65" s="141">
        <f t="shared" si="60"/>
        <v>0</v>
      </c>
    </row>
    <row r="66" spans="1:114" ht="12" customHeight="1">
      <c r="A66" s="142" t="s">
        <v>101</v>
      </c>
      <c r="B66" s="140" t="s">
        <v>384</v>
      </c>
      <c r="C66" s="142" t="s">
        <v>445</v>
      </c>
      <c r="D66" s="141">
        <f t="shared" si="6"/>
        <v>91837</v>
      </c>
      <c r="E66" s="141">
        <f t="shared" si="7"/>
        <v>0</v>
      </c>
      <c r="F66" s="141">
        <v>0</v>
      </c>
      <c r="G66" s="141">
        <v>0</v>
      </c>
      <c r="H66" s="141">
        <v>0</v>
      </c>
      <c r="I66" s="141">
        <v>0</v>
      </c>
      <c r="J66" s="141"/>
      <c r="K66" s="141">
        <v>0</v>
      </c>
      <c r="L66" s="141">
        <v>91837</v>
      </c>
      <c r="M66" s="141">
        <f t="shared" si="8"/>
        <v>19640</v>
      </c>
      <c r="N66" s="141">
        <f t="shared" si="9"/>
        <v>0</v>
      </c>
      <c r="O66" s="141">
        <v>0</v>
      </c>
      <c r="P66" s="141">
        <v>0</v>
      </c>
      <c r="Q66" s="141">
        <v>0</v>
      </c>
      <c r="R66" s="141">
        <v>0</v>
      </c>
      <c r="S66" s="141"/>
      <c r="T66" s="141">
        <v>0</v>
      </c>
      <c r="U66" s="141">
        <v>19640</v>
      </c>
      <c r="V66" s="141">
        <f t="shared" si="10"/>
        <v>111477</v>
      </c>
      <c r="W66" s="141">
        <f t="shared" si="11"/>
        <v>0</v>
      </c>
      <c r="X66" s="141">
        <f t="shared" si="12"/>
        <v>0</v>
      </c>
      <c r="Y66" s="141">
        <f t="shared" si="13"/>
        <v>0</v>
      </c>
      <c r="Z66" s="141">
        <f t="shared" si="14"/>
        <v>0</v>
      </c>
      <c r="AA66" s="141">
        <f t="shared" si="15"/>
        <v>0</v>
      </c>
      <c r="AB66" s="141">
        <f t="shared" si="16"/>
        <v>0</v>
      </c>
      <c r="AC66" s="141">
        <f t="shared" si="17"/>
        <v>0</v>
      </c>
      <c r="AD66" s="141">
        <f t="shared" si="18"/>
        <v>111477</v>
      </c>
      <c r="AE66" s="141">
        <f t="shared" si="19"/>
        <v>0</v>
      </c>
      <c r="AF66" s="141">
        <f t="shared" si="20"/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f t="shared" si="21"/>
        <v>4284</v>
      </c>
      <c r="AN66" s="141">
        <f t="shared" si="22"/>
        <v>4284</v>
      </c>
      <c r="AO66" s="141">
        <v>4284</v>
      </c>
      <c r="AP66" s="141">
        <v>0</v>
      </c>
      <c r="AQ66" s="141">
        <v>0</v>
      </c>
      <c r="AR66" s="141">
        <v>0</v>
      </c>
      <c r="AS66" s="141">
        <f t="shared" si="23"/>
        <v>0</v>
      </c>
      <c r="AT66" s="141">
        <v>0</v>
      </c>
      <c r="AU66" s="141">
        <v>0</v>
      </c>
      <c r="AV66" s="141">
        <v>0</v>
      </c>
      <c r="AW66" s="141">
        <v>0</v>
      </c>
      <c r="AX66" s="141">
        <f t="shared" si="24"/>
        <v>0</v>
      </c>
      <c r="AY66" s="141">
        <v>0</v>
      </c>
      <c r="AZ66" s="141">
        <v>0</v>
      </c>
      <c r="BA66" s="141">
        <v>0</v>
      </c>
      <c r="BB66" s="141">
        <v>0</v>
      </c>
      <c r="BC66" s="141">
        <v>87553</v>
      </c>
      <c r="BD66" s="141">
        <v>0</v>
      </c>
      <c r="BE66" s="141">
        <v>0</v>
      </c>
      <c r="BF66" s="141">
        <f t="shared" si="25"/>
        <v>4284</v>
      </c>
      <c r="BG66" s="141">
        <f t="shared" si="26"/>
        <v>0</v>
      </c>
      <c r="BH66" s="141">
        <f t="shared" si="27"/>
        <v>0</v>
      </c>
      <c r="BI66" s="141">
        <v>0</v>
      </c>
      <c r="BJ66" s="141">
        <v>0</v>
      </c>
      <c r="BK66" s="141">
        <v>0</v>
      </c>
      <c r="BL66" s="141">
        <v>0</v>
      </c>
      <c r="BM66" s="141">
        <v>0</v>
      </c>
      <c r="BN66" s="141">
        <v>379</v>
      </c>
      <c r="BO66" s="141">
        <f t="shared" si="28"/>
        <v>4284</v>
      </c>
      <c r="BP66" s="141">
        <f t="shared" si="29"/>
        <v>4284</v>
      </c>
      <c r="BQ66" s="141">
        <v>4284</v>
      </c>
      <c r="BR66" s="141">
        <v>0</v>
      </c>
      <c r="BS66" s="141">
        <v>0</v>
      </c>
      <c r="BT66" s="141">
        <v>0</v>
      </c>
      <c r="BU66" s="141">
        <f t="shared" si="30"/>
        <v>0</v>
      </c>
      <c r="BV66" s="141">
        <v>0</v>
      </c>
      <c r="BW66" s="141">
        <v>0</v>
      </c>
      <c r="BX66" s="141">
        <v>0</v>
      </c>
      <c r="BY66" s="141">
        <v>0</v>
      </c>
      <c r="BZ66" s="141">
        <f t="shared" si="31"/>
        <v>0</v>
      </c>
      <c r="CA66" s="141">
        <v>0</v>
      </c>
      <c r="CB66" s="141">
        <v>0</v>
      </c>
      <c r="CC66" s="141">
        <v>0</v>
      </c>
      <c r="CD66" s="141">
        <v>0</v>
      </c>
      <c r="CE66" s="141">
        <v>14977</v>
      </c>
      <c r="CF66" s="141">
        <v>0</v>
      </c>
      <c r="CG66" s="141">
        <v>0</v>
      </c>
      <c r="CH66" s="141">
        <f t="shared" si="32"/>
        <v>4284</v>
      </c>
      <c r="CI66" s="141">
        <f t="shared" si="33"/>
        <v>0</v>
      </c>
      <c r="CJ66" s="141">
        <f t="shared" si="34"/>
        <v>0</v>
      </c>
      <c r="CK66" s="141">
        <f t="shared" si="35"/>
        <v>0</v>
      </c>
      <c r="CL66" s="141">
        <f t="shared" si="36"/>
        <v>0</v>
      </c>
      <c r="CM66" s="141">
        <f t="shared" si="37"/>
        <v>0</v>
      </c>
      <c r="CN66" s="141">
        <f t="shared" si="38"/>
        <v>0</v>
      </c>
      <c r="CO66" s="141">
        <f t="shared" si="39"/>
        <v>0</v>
      </c>
      <c r="CP66" s="141">
        <f t="shared" si="40"/>
        <v>379</v>
      </c>
      <c r="CQ66" s="141">
        <f t="shared" si="41"/>
        <v>8568</v>
      </c>
      <c r="CR66" s="141">
        <f t="shared" si="42"/>
        <v>8568</v>
      </c>
      <c r="CS66" s="141">
        <f t="shared" si="43"/>
        <v>8568</v>
      </c>
      <c r="CT66" s="141">
        <f t="shared" si="44"/>
        <v>0</v>
      </c>
      <c r="CU66" s="141">
        <f t="shared" si="45"/>
        <v>0</v>
      </c>
      <c r="CV66" s="141">
        <f t="shared" si="46"/>
        <v>0</v>
      </c>
      <c r="CW66" s="141">
        <f t="shared" si="47"/>
        <v>0</v>
      </c>
      <c r="CX66" s="141">
        <f t="shared" si="48"/>
        <v>0</v>
      </c>
      <c r="CY66" s="141">
        <f t="shared" si="49"/>
        <v>0</v>
      </c>
      <c r="CZ66" s="141">
        <f t="shared" si="50"/>
        <v>0</v>
      </c>
      <c r="DA66" s="141">
        <f t="shared" si="51"/>
        <v>0</v>
      </c>
      <c r="DB66" s="141">
        <f t="shared" si="52"/>
        <v>0</v>
      </c>
      <c r="DC66" s="141">
        <f t="shared" si="53"/>
        <v>0</v>
      </c>
      <c r="DD66" s="141">
        <f t="shared" si="54"/>
        <v>0</v>
      </c>
      <c r="DE66" s="141">
        <f t="shared" si="55"/>
        <v>0</v>
      </c>
      <c r="DF66" s="141">
        <f t="shared" si="56"/>
        <v>0</v>
      </c>
      <c r="DG66" s="141">
        <f t="shared" si="57"/>
        <v>102530</v>
      </c>
      <c r="DH66" s="141">
        <f t="shared" si="58"/>
        <v>0</v>
      </c>
      <c r="DI66" s="141">
        <f t="shared" si="59"/>
        <v>0</v>
      </c>
      <c r="DJ66" s="141">
        <f t="shared" si="60"/>
        <v>8568</v>
      </c>
    </row>
    <row r="67" spans="1:114" ht="12" customHeight="1">
      <c r="A67" s="142" t="s">
        <v>101</v>
      </c>
      <c r="B67" s="140" t="s">
        <v>385</v>
      </c>
      <c r="C67" s="142" t="s">
        <v>446</v>
      </c>
      <c r="D67" s="141">
        <f t="shared" si="6"/>
        <v>27180</v>
      </c>
      <c r="E67" s="141">
        <f t="shared" si="7"/>
        <v>0</v>
      </c>
      <c r="F67" s="141">
        <v>0</v>
      </c>
      <c r="G67" s="141">
        <v>0</v>
      </c>
      <c r="H67" s="141">
        <v>0</v>
      </c>
      <c r="I67" s="141">
        <v>0</v>
      </c>
      <c r="J67" s="141"/>
      <c r="K67" s="141">
        <v>0</v>
      </c>
      <c r="L67" s="141">
        <v>27180</v>
      </c>
      <c r="M67" s="141">
        <f t="shared" si="8"/>
        <v>15601</v>
      </c>
      <c r="N67" s="141">
        <f t="shared" si="9"/>
        <v>0</v>
      </c>
      <c r="O67" s="141">
        <v>0</v>
      </c>
      <c r="P67" s="141">
        <v>0</v>
      </c>
      <c r="Q67" s="141">
        <v>0</v>
      </c>
      <c r="R67" s="141">
        <v>0</v>
      </c>
      <c r="S67" s="141"/>
      <c r="T67" s="141">
        <v>0</v>
      </c>
      <c r="U67" s="141">
        <v>15601</v>
      </c>
      <c r="V67" s="141">
        <f t="shared" si="10"/>
        <v>42781</v>
      </c>
      <c r="W67" s="141">
        <f t="shared" si="11"/>
        <v>0</v>
      </c>
      <c r="X67" s="141">
        <f t="shared" si="12"/>
        <v>0</v>
      </c>
      <c r="Y67" s="141">
        <f t="shared" si="13"/>
        <v>0</v>
      </c>
      <c r="Z67" s="141">
        <f t="shared" si="14"/>
        <v>0</v>
      </c>
      <c r="AA67" s="141">
        <f t="shared" si="15"/>
        <v>0</v>
      </c>
      <c r="AB67" s="141">
        <f t="shared" si="16"/>
        <v>0</v>
      </c>
      <c r="AC67" s="141">
        <f t="shared" si="17"/>
        <v>0</v>
      </c>
      <c r="AD67" s="141">
        <f t="shared" si="18"/>
        <v>42781</v>
      </c>
      <c r="AE67" s="141">
        <f t="shared" si="19"/>
        <v>0</v>
      </c>
      <c r="AF67" s="141">
        <f t="shared" si="20"/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f t="shared" si="21"/>
        <v>0</v>
      </c>
      <c r="AN67" s="141">
        <f t="shared" si="22"/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f t="shared" si="23"/>
        <v>0</v>
      </c>
      <c r="AT67" s="141">
        <v>0</v>
      </c>
      <c r="AU67" s="141">
        <v>0</v>
      </c>
      <c r="AV67" s="141">
        <v>0</v>
      </c>
      <c r="AW67" s="141">
        <v>0</v>
      </c>
      <c r="AX67" s="141">
        <f t="shared" si="24"/>
        <v>0</v>
      </c>
      <c r="AY67" s="141">
        <v>0</v>
      </c>
      <c r="AZ67" s="141">
        <v>0</v>
      </c>
      <c r="BA67" s="141">
        <v>0</v>
      </c>
      <c r="BB67" s="141">
        <v>0</v>
      </c>
      <c r="BC67" s="141">
        <v>27180</v>
      </c>
      <c r="BD67" s="141">
        <v>0</v>
      </c>
      <c r="BE67" s="141">
        <v>0</v>
      </c>
      <c r="BF67" s="141">
        <f t="shared" si="25"/>
        <v>0</v>
      </c>
      <c r="BG67" s="141">
        <f t="shared" si="26"/>
        <v>0</v>
      </c>
      <c r="BH67" s="141">
        <f t="shared" si="27"/>
        <v>0</v>
      </c>
      <c r="BI67" s="141">
        <v>0</v>
      </c>
      <c r="BJ67" s="141">
        <v>0</v>
      </c>
      <c r="BK67" s="141">
        <v>0</v>
      </c>
      <c r="BL67" s="141">
        <v>0</v>
      </c>
      <c r="BM67" s="141">
        <v>0</v>
      </c>
      <c r="BN67" s="141">
        <v>214</v>
      </c>
      <c r="BO67" s="141">
        <f t="shared" si="28"/>
        <v>0</v>
      </c>
      <c r="BP67" s="141">
        <f t="shared" si="29"/>
        <v>0</v>
      </c>
      <c r="BQ67" s="141">
        <v>0</v>
      </c>
      <c r="BR67" s="141">
        <v>0</v>
      </c>
      <c r="BS67" s="141">
        <v>0</v>
      </c>
      <c r="BT67" s="141">
        <v>0</v>
      </c>
      <c r="BU67" s="141">
        <f t="shared" si="30"/>
        <v>0</v>
      </c>
      <c r="BV67" s="141">
        <v>0</v>
      </c>
      <c r="BW67" s="141">
        <v>0</v>
      </c>
      <c r="BX67" s="141">
        <v>0</v>
      </c>
      <c r="BY67" s="141">
        <v>0</v>
      </c>
      <c r="BZ67" s="141">
        <f t="shared" si="31"/>
        <v>0</v>
      </c>
      <c r="CA67" s="141">
        <v>0</v>
      </c>
      <c r="CB67" s="141">
        <v>0</v>
      </c>
      <c r="CC67" s="141">
        <v>0</v>
      </c>
      <c r="CD67" s="141">
        <v>0</v>
      </c>
      <c r="CE67" s="141">
        <v>15387</v>
      </c>
      <c r="CF67" s="141">
        <v>0</v>
      </c>
      <c r="CG67" s="141">
        <v>0</v>
      </c>
      <c r="CH67" s="141">
        <f t="shared" si="32"/>
        <v>0</v>
      </c>
      <c r="CI67" s="141">
        <f t="shared" si="33"/>
        <v>0</v>
      </c>
      <c r="CJ67" s="141">
        <f t="shared" si="34"/>
        <v>0</v>
      </c>
      <c r="CK67" s="141">
        <f t="shared" si="35"/>
        <v>0</v>
      </c>
      <c r="CL67" s="141">
        <f t="shared" si="36"/>
        <v>0</v>
      </c>
      <c r="CM67" s="141">
        <f t="shared" si="37"/>
        <v>0</v>
      </c>
      <c r="CN67" s="141">
        <f t="shared" si="38"/>
        <v>0</v>
      </c>
      <c r="CO67" s="141">
        <f t="shared" si="39"/>
        <v>0</v>
      </c>
      <c r="CP67" s="141">
        <f t="shared" si="40"/>
        <v>214</v>
      </c>
      <c r="CQ67" s="141">
        <f t="shared" si="41"/>
        <v>0</v>
      </c>
      <c r="CR67" s="141">
        <f t="shared" si="42"/>
        <v>0</v>
      </c>
      <c r="CS67" s="141">
        <f t="shared" si="43"/>
        <v>0</v>
      </c>
      <c r="CT67" s="141">
        <f t="shared" si="44"/>
        <v>0</v>
      </c>
      <c r="CU67" s="141">
        <f t="shared" si="45"/>
        <v>0</v>
      </c>
      <c r="CV67" s="141">
        <f t="shared" si="46"/>
        <v>0</v>
      </c>
      <c r="CW67" s="141">
        <f t="shared" si="47"/>
        <v>0</v>
      </c>
      <c r="CX67" s="141">
        <f t="shared" si="48"/>
        <v>0</v>
      </c>
      <c r="CY67" s="141">
        <f t="shared" si="49"/>
        <v>0</v>
      </c>
      <c r="CZ67" s="141">
        <f t="shared" si="50"/>
        <v>0</v>
      </c>
      <c r="DA67" s="141">
        <f t="shared" si="51"/>
        <v>0</v>
      </c>
      <c r="DB67" s="141">
        <f t="shared" si="52"/>
        <v>0</v>
      </c>
      <c r="DC67" s="141">
        <f t="shared" si="53"/>
        <v>0</v>
      </c>
      <c r="DD67" s="141">
        <f t="shared" si="54"/>
        <v>0</v>
      </c>
      <c r="DE67" s="141">
        <f t="shared" si="55"/>
        <v>0</v>
      </c>
      <c r="DF67" s="141">
        <f t="shared" si="56"/>
        <v>0</v>
      </c>
      <c r="DG67" s="141">
        <f t="shared" si="57"/>
        <v>42567</v>
      </c>
      <c r="DH67" s="141">
        <f t="shared" si="58"/>
        <v>0</v>
      </c>
      <c r="DI67" s="141">
        <f t="shared" si="59"/>
        <v>0</v>
      </c>
      <c r="DJ67" s="141">
        <f t="shared" si="60"/>
        <v>0</v>
      </c>
    </row>
    <row r="68" spans="1:114" ht="12" customHeight="1">
      <c r="A68" s="142" t="s">
        <v>101</v>
      </c>
      <c r="B68" s="140" t="s">
        <v>386</v>
      </c>
      <c r="C68" s="142" t="s">
        <v>447</v>
      </c>
      <c r="D68" s="141">
        <f t="shared" si="6"/>
        <v>268801</v>
      </c>
      <c r="E68" s="141">
        <f t="shared" si="7"/>
        <v>0</v>
      </c>
      <c r="F68" s="141">
        <v>0</v>
      </c>
      <c r="G68" s="141">
        <v>0</v>
      </c>
      <c r="H68" s="141">
        <v>0</v>
      </c>
      <c r="I68" s="141">
        <v>0</v>
      </c>
      <c r="J68" s="141"/>
      <c r="K68" s="141">
        <v>0</v>
      </c>
      <c r="L68" s="141">
        <v>268801</v>
      </c>
      <c r="M68" s="141">
        <f t="shared" si="8"/>
        <v>22547</v>
      </c>
      <c r="N68" s="141">
        <f t="shared" si="9"/>
        <v>0</v>
      </c>
      <c r="O68" s="141">
        <v>0</v>
      </c>
      <c r="P68" s="141">
        <v>0</v>
      </c>
      <c r="Q68" s="141">
        <v>0</v>
      </c>
      <c r="R68" s="141">
        <v>0</v>
      </c>
      <c r="S68" s="141"/>
      <c r="T68" s="141">
        <v>0</v>
      </c>
      <c r="U68" s="141">
        <v>22547</v>
      </c>
      <c r="V68" s="141">
        <f t="shared" si="10"/>
        <v>291348</v>
      </c>
      <c r="W68" s="141">
        <f t="shared" si="11"/>
        <v>0</v>
      </c>
      <c r="X68" s="141">
        <f t="shared" si="12"/>
        <v>0</v>
      </c>
      <c r="Y68" s="141">
        <f t="shared" si="13"/>
        <v>0</v>
      </c>
      <c r="Z68" s="141">
        <f t="shared" si="14"/>
        <v>0</v>
      </c>
      <c r="AA68" s="141">
        <f t="shared" si="15"/>
        <v>0</v>
      </c>
      <c r="AB68" s="141">
        <f t="shared" si="16"/>
        <v>0</v>
      </c>
      <c r="AC68" s="141">
        <f t="shared" si="17"/>
        <v>0</v>
      </c>
      <c r="AD68" s="141">
        <f t="shared" si="18"/>
        <v>291348</v>
      </c>
      <c r="AE68" s="141">
        <f t="shared" si="19"/>
        <v>0</v>
      </c>
      <c r="AF68" s="141">
        <f t="shared" si="20"/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47691</v>
      </c>
      <c r="AM68" s="141">
        <f t="shared" si="21"/>
        <v>60324</v>
      </c>
      <c r="AN68" s="141">
        <f t="shared" si="22"/>
        <v>7647</v>
      </c>
      <c r="AO68" s="141">
        <v>7647</v>
      </c>
      <c r="AP68" s="141">
        <v>0</v>
      </c>
      <c r="AQ68" s="141">
        <v>0</v>
      </c>
      <c r="AR68" s="141">
        <v>0</v>
      </c>
      <c r="AS68" s="141">
        <f t="shared" si="23"/>
        <v>9641</v>
      </c>
      <c r="AT68" s="141">
        <v>197</v>
      </c>
      <c r="AU68" s="141">
        <v>466</v>
      </c>
      <c r="AV68" s="141">
        <v>8978</v>
      </c>
      <c r="AW68" s="141">
        <v>0</v>
      </c>
      <c r="AX68" s="141">
        <f t="shared" si="24"/>
        <v>43036</v>
      </c>
      <c r="AY68" s="141">
        <v>29795</v>
      </c>
      <c r="AZ68" s="141">
        <v>12243</v>
      </c>
      <c r="BA68" s="141">
        <v>0</v>
      </c>
      <c r="BB68" s="141">
        <v>998</v>
      </c>
      <c r="BC68" s="141">
        <v>159343</v>
      </c>
      <c r="BD68" s="141">
        <v>0</v>
      </c>
      <c r="BE68" s="141">
        <v>1443</v>
      </c>
      <c r="BF68" s="141">
        <f t="shared" si="25"/>
        <v>61767</v>
      </c>
      <c r="BG68" s="141">
        <f t="shared" si="26"/>
        <v>0</v>
      </c>
      <c r="BH68" s="141">
        <f t="shared" si="27"/>
        <v>0</v>
      </c>
      <c r="BI68" s="141">
        <v>0</v>
      </c>
      <c r="BJ68" s="141">
        <v>0</v>
      </c>
      <c r="BK68" s="141">
        <v>0</v>
      </c>
      <c r="BL68" s="141">
        <v>0</v>
      </c>
      <c r="BM68" s="141">
        <v>0</v>
      </c>
      <c r="BN68" s="141">
        <v>0</v>
      </c>
      <c r="BO68" s="141">
        <f t="shared" si="28"/>
        <v>0</v>
      </c>
      <c r="BP68" s="141">
        <f t="shared" si="29"/>
        <v>0</v>
      </c>
      <c r="BQ68" s="141">
        <v>0</v>
      </c>
      <c r="BR68" s="141">
        <v>0</v>
      </c>
      <c r="BS68" s="141">
        <v>0</v>
      </c>
      <c r="BT68" s="141">
        <v>0</v>
      </c>
      <c r="BU68" s="141">
        <f t="shared" si="30"/>
        <v>0</v>
      </c>
      <c r="BV68" s="141">
        <v>0</v>
      </c>
      <c r="BW68" s="141">
        <v>0</v>
      </c>
      <c r="BX68" s="141">
        <v>0</v>
      </c>
      <c r="BY68" s="141">
        <v>0</v>
      </c>
      <c r="BZ68" s="141">
        <f t="shared" si="31"/>
        <v>0</v>
      </c>
      <c r="CA68" s="141">
        <v>0</v>
      </c>
      <c r="CB68" s="141">
        <v>0</v>
      </c>
      <c r="CC68" s="141">
        <v>0</v>
      </c>
      <c r="CD68" s="141">
        <v>0</v>
      </c>
      <c r="CE68" s="141">
        <v>22075</v>
      </c>
      <c r="CF68" s="141">
        <v>0</v>
      </c>
      <c r="CG68" s="141">
        <v>472</v>
      </c>
      <c r="CH68" s="141">
        <f t="shared" si="32"/>
        <v>472</v>
      </c>
      <c r="CI68" s="141">
        <f t="shared" si="33"/>
        <v>0</v>
      </c>
      <c r="CJ68" s="141">
        <f t="shared" si="34"/>
        <v>0</v>
      </c>
      <c r="CK68" s="141">
        <f t="shared" si="35"/>
        <v>0</v>
      </c>
      <c r="CL68" s="141">
        <f t="shared" si="36"/>
        <v>0</v>
      </c>
      <c r="CM68" s="141">
        <f t="shared" si="37"/>
        <v>0</v>
      </c>
      <c r="CN68" s="141">
        <f t="shared" si="38"/>
        <v>0</v>
      </c>
      <c r="CO68" s="141">
        <f t="shared" si="39"/>
        <v>0</v>
      </c>
      <c r="CP68" s="141">
        <f t="shared" si="40"/>
        <v>47691</v>
      </c>
      <c r="CQ68" s="141">
        <f t="shared" si="41"/>
        <v>60324</v>
      </c>
      <c r="CR68" s="141">
        <f t="shared" si="42"/>
        <v>7647</v>
      </c>
      <c r="CS68" s="141">
        <f t="shared" si="43"/>
        <v>7647</v>
      </c>
      <c r="CT68" s="141">
        <f t="shared" si="44"/>
        <v>0</v>
      </c>
      <c r="CU68" s="141">
        <f t="shared" si="45"/>
        <v>0</v>
      </c>
      <c r="CV68" s="141">
        <f t="shared" si="46"/>
        <v>0</v>
      </c>
      <c r="CW68" s="141">
        <f t="shared" si="47"/>
        <v>9641</v>
      </c>
      <c r="CX68" s="141">
        <f t="shared" si="48"/>
        <v>197</v>
      </c>
      <c r="CY68" s="141">
        <f t="shared" si="49"/>
        <v>466</v>
      </c>
      <c r="CZ68" s="141">
        <f t="shared" si="50"/>
        <v>8978</v>
      </c>
      <c r="DA68" s="141">
        <f t="shared" si="51"/>
        <v>0</v>
      </c>
      <c r="DB68" s="141">
        <f t="shared" si="52"/>
        <v>43036</v>
      </c>
      <c r="DC68" s="141">
        <f t="shared" si="53"/>
        <v>29795</v>
      </c>
      <c r="DD68" s="141">
        <f t="shared" si="54"/>
        <v>12243</v>
      </c>
      <c r="DE68" s="141">
        <f t="shared" si="55"/>
        <v>0</v>
      </c>
      <c r="DF68" s="141">
        <f t="shared" si="56"/>
        <v>998</v>
      </c>
      <c r="DG68" s="141">
        <f t="shared" si="57"/>
        <v>181418</v>
      </c>
      <c r="DH68" s="141">
        <f t="shared" si="58"/>
        <v>0</v>
      </c>
      <c r="DI68" s="141">
        <f t="shared" si="59"/>
        <v>1915</v>
      </c>
      <c r="DJ68" s="141">
        <f t="shared" si="60"/>
        <v>62239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503</v>
      </c>
      <c r="B7" s="140" t="s">
        <v>500</v>
      </c>
      <c r="C7" s="139" t="s">
        <v>501</v>
      </c>
      <c r="D7" s="141">
        <f aca="true" t="shared" si="0" ref="D7:AI7">SUM(D8:D29)</f>
        <v>5170029</v>
      </c>
      <c r="E7" s="141">
        <f t="shared" si="0"/>
        <v>5256577</v>
      </c>
      <c r="F7" s="141">
        <f t="shared" si="0"/>
        <v>523082</v>
      </c>
      <c r="G7" s="141">
        <f t="shared" si="0"/>
        <v>0</v>
      </c>
      <c r="H7" s="141">
        <f t="shared" si="0"/>
        <v>1486100</v>
      </c>
      <c r="I7" s="141">
        <f t="shared" si="0"/>
        <v>2500197</v>
      </c>
      <c r="J7" s="141">
        <f t="shared" si="0"/>
        <v>14531387</v>
      </c>
      <c r="K7" s="141">
        <f t="shared" si="0"/>
        <v>747198</v>
      </c>
      <c r="L7" s="141">
        <f t="shared" si="0"/>
        <v>-86548</v>
      </c>
      <c r="M7" s="141">
        <f t="shared" si="0"/>
        <v>438886</v>
      </c>
      <c r="N7" s="141">
        <f t="shared" si="0"/>
        <v>308090</v>
      </c>
      <c r="O7" s="141">
        <f t="shared" si="0"/>
        <v>0</v>
      </c>
      <c r="P7" s="141">
        <f t="shared" si="0"/>
        <v>0</v>
      </c>
      <c r="Q7" s="141">
        <f t="shared" si="0"/>
        <v>23600</v>
      </c>
      <c r="R7" s="141">
        <f t="shared" si="0"/>
        <v>124986</v>
      </c>
      <c r="S7" s="141">
        <f t="shared" si="0"/>
        <v>4535058</v>
      </c>
      <c r="T7" s="141">
        <f t="shared" si="0"/>
        <v>159504</v>
      </c>
      <c r="U7" s="141">
        <f t="shared" si="0"/>
        <v>130796</v>
      </c>
      <c r="V7" s="141">
        <f t="shared" si="0"/>
        <v>5608915</v>
      </c>
      <c r="W7" s="141">
        <f t="shared" si="0"/>
        <v>5564667</v>
      </c>
      <c r="X7" s="141">
        <f t="shared" si="0"/>
        <v>523082</v>
      </c>
      <c r="Y7" s="141">
        <f t="shared" si="0"/>
        <v>0</v>
      </c>
      <c r="Z7" s="141">
        <f t="shared" si="0"/>
        <v>1509700</v>
      </c>
      <c r="AA7" s="141">
        <f t="shared" si="0"/>
        <v>2625183</v>
      </c>
      <c r="AB7" s="141">
        <f t="shared" si="0"/>
        <v>19066445</v>
      </c>
      <c r="AC7" s="141">
        <f t="shared" si="0"/>
        <v>906702</v>
      </c>
      <c r="AD7" s="141">
        <f t="shared" si="0"/>
        <v>44248</v>
      </c>
      <c r="AE7" s="141">
        <f t="shared" si="0"/>
        <v>3850180</v>
      </c>
      <c r="AF7" s="141">
        <f t="shared" si="0"/>
        <v>3811771</v>
      </c>
      <c r="AG7" s="141">
        <f t="shared" si="0"/>
        <v>13691</v>
      </c>
      <c r="AH7" s="141">
        <f t="shared" si="0"/>
        <v>3744947</v>
      </c>
      <c r="AI7" s="141">
        <f t="shared" si="0"/>
        <v>49301</v>
      </c>
      <c r="AJ7" s="141">
        <f aca="true" t="shared" si="1" ref="AJ7:BO7">SUM(AJ8:AJ29)</f>
        <v>3832</v>
      </c>
      <c r="AK7" s="141">
        <f t="shared" si="1"/>
        <v>38409</v>
      </c>
      <c r="AL7" s="141">
        <f t="shared" si="1"/>
        <v>0</v>
      </c>
      <c r="AM7" s="141">
        <f t="shared" si="1"/>
        <v>14299625</v>
      </c>
      <c r="AN7" s="141">
        <f t="shared" si="1"/>
        <v>3048941</v>
      </c>
      <c r="AO7" s="141">
        <f t="shared" si="1"/>
        <v>2123455</v>
      </c>
      <c r="AP7" s="141">
        <f t="shared" si="1"/>
        <v>110403</v>
      </c>
      <c r="AQ7" s="141">
        <f t="shared" si="1"/>
        <v>801174</v>
      </c>
      <c r="AR7" s="141">
        <f t="shared" si="1"/>
        <v>13909</v>
      </c>
      <c r="AS7" s="141">
        <f t="shared" si="1"/>
        <v>5651969</v>
      </c>
      <c r="AT7" s="141">
        <f t="shared" si="1"/>
        <v>8449</v>
      </c>
      <c r="AU7" s="141">
        <f t="shared" si="1"/>
        <v>5433006</v>
      </c>
      <c r="AV7" s="141">
        <f t="shared" si="1"/>
        <v>210514</v>
      </c>
      <c r="AW7" s="141">
        <f t="shared" si="1"/>
        <v>16590</v>
      </c>
      <c r="AX7" s="141">
        <f t="shared" si="1"/>
        <v>5582125</v>
      </c>
      <c r="AY7" s="141">
        <f t="shared" si="1"/>
        <v>598643</v>
      </c>
      <c r="AZ7" s="141">
        <f t="shared" si="1"/>
        <v>3765156</v>
      </c>
      <c r="BA7" s="141">
        <f t="shared" si="1"/>
        <v>1094730</v>
      </c>
      <c r="BB7" s="141">
        <f t="shared" si="1"/>
        <v>123596</v>
      </c>
      <c r="BC7" s="141">
        <f t="shared" si="1"/>
        <v>0</v>
      </c>
      <c r="BD7" s="141">
        <f t="shared" si="1"/>
        <v>0</v>
      </c>
      <c r="BE7" s="141">
        <f t="shared" si="1"/>
        <v>1551611</v>
      </c>
      <c r="BF7" s="141">
        <f t="shared" si="1"/>
        <v>19701416</v>
      </c>
      <c r="BG7" s="141">
        <f t="shared" si="1"/>
        <v>111180</v>
      </c>
      <c r="BH7" s="141">
        <f t="shared" si="1"/>
        <v>109605</v>
      </c>
      <c r="BI7" s="141">
        <f t="shared" si="1"/>
        <v>16800</v>
      </c>
      <c r="BJ7" s="141">
        <f t="shared" si="1"/>
        <v>92805</v>
      </c>
      <c r="BK7" s="141">
        <f t="shared" si="1"/>
        <v>0</v>
      </c>
      <c r="BL7" s="141">
        <f t="shared" si="1"/>
        <v>0</v>
      </c>
      <c r="BM7" s="141">
        <f t="shared" si="1"/>
        <v>1575</v>
      </c>
      <c r="BN7" s="141">
        <f t="shared" si="1"/>
        <v>0</v>
      </c>
      <c r="BO7" s="141">
        <f t="shared" si="1"/>
        <v>4221903</v>
      </c>
      <c r="BP7" s="141">
        <f aca="true" t="shared" si="2" ref="BP7:CU7">SUM(BP8:BP29)</f>
        <v>1032112</v>
      </c>
      <c r="BQ7" s="141">
        <f t="shared" si="2"/>
        <v>891672</v>
      </c>
      <c r="BR7" s="141">
        <f t="shared" si="2"/>
        <v>0</v>
      </c>
      <c r="BS7" s="141">
        <f t="shared" si="2"/>
        <v>132841</v>
      </c>
      <c r="BT7" s="141">
        <f t="shared" si="2"/>
        <v>7599</v>
      </c>
      <c r="BU7" s="141">
        <f t="shared" si="2"/>
        <v>2242627</v>
      </c>
      <c r="BV7" s="141">
        <f t="shared" si="2"/>
        <v>0</v>
      </c>
      <c r="BW7" s="141">
        <f t="shared" si="2"/>
        <v>2239546</v>
      </c>
      <c r="BX7" s="141">
        <f t="shared" si="2"/>
        <v>3081</v>
      </c>
      <c r="BY7" s="141">
        <f t="shared" si="2"/>
        <v>0</v>
      </c>
      <c r="BZ7" s="141">
        <f t="shared" si="2"/>
        <v>947164</v>
      </c>
      <c r="CA7" s="141">
        <f t="shared" si="2"/>
        <v>4935</v>
      </c>
      <c r="CB7" s="141">
        <f t="shared" si="2"/>
        <v>827449</v>
      </c>
      <c r="CC7" s="141">
        <f t="shared" si="2"/>
        <v>38885</v>
      </c>
      <c r="CD7" s="141">
        <f t="shared" si="2"/>
        <v>75895</v>
      </c>
      <c r="CE7" s="141">
        <f t="shared" si="2"/>
        <v>0</v>
      </c>
      <c r="CF7" s="141">
        <f t="shared" si="2"/>
        <v>0</v>
      </c>
      <c r="CG7" s="141">
        <f t="shared" si="2"/>
        <v>640861</v>
      </c>
      <c r="CH7" s="141">
        <f t="shared" si="2"/>
        <v>4973944</v>
      </c>
      <c r="CI7" s="141">
        <f t="shared" si="2"/>
        <v>3961360</v>
      </c>
      <c r="CJ7" s="141">
        <f t="shared" si="2"/>
        <v>3921376</v>
      </c>
      <c r="CK7" s="141">
        <f t="shared" si="2"/>
        <v>30491</v>
      </c>
      <c r="CL7" s="141">
        <f t="shared" si="2"/>
        <v>3837752</v>
      </c>
      <c r="CM7" s="141">
        <f t="shared" si="2"/>
        <v>49301</v>
      </c>
      <c r="CN7" s="141">
        <f t="shared" si="2"/>
        <v>3832</v>
      </c>
      <c r="CO7" s="141">
        <f t="shared" si="2"/>
        <v>39984</v>
      </c>
      <c r="CP7" s="141">
        <f t="shared" si="2"/>
        <v>0</v>
      </c>
      <c r="CQ7" s="141">
        <f t="shared" si="2"/>
        <v>18521528</v>
      </c>
      <c r="CR7" s="141">
        <f t="shared" si="2"/>
        <v>4081053</v>
      </c>
      <c r="CS7" s="141">
        <f t="shared" si="2"/>
        <v>3015127</v>
      </c>
      <c r="CT7" s="141">
        <f t="shared" si="2"/>
        <v>110403</v>
      </c>
      <c r="CU7" s="141">
        <f t="shared" si="2"/>
        <v>934015</v>
      </c>
      <c r="CV7" s="141">
        <f aca="true" t="shared" si="3" ref="CV7:DJ7">SUM(CV8:CV29)</f>
        <v>21508</v>
      </c>
      <c r="CW7" s="141">
        <f t="shared" si="3"/>
        <v>7894596</v>
      </c>
      <c r="CX7" s="141">
        <f t="shared" si="3"/>
        <v>8449</v>
      </c>
      <c r="CY7" s="141">
        <f t="shared" si="3"/>
        <v>7672552</v>
      </c>
      <c r="CZ7" s="141">
        <f t="shared" si="3"/>
        <v>213595</v>
      </c>
      <c r="DA7" s="141">
        <f t="shared" si="3"/>
        <v>16590</v>
      </c>
      <c r="DB7" s="141">
        <f t="shared" si="3"/>
        <v>6529289</v>
      </c>
      <c r="DC7" s="141">
        <f t="shared" si="3"/>
        <v>603578</v>
      </c>
      <c r="DD7" s="141">
        <f t="shared" si="3"/>
        <v>4592605</v>
      </c>
      <c r="DE7" s="141">
        <f t="shared" si="3"/>
        <v>1133615</v>
      </c>
      <c r="DF7" s="141">
        <f t="shared" si="3"/>
        <v>199491</v>
      </c>
      <c r="DG7" s="141">
        <f t="shared" si="3"/>
        <v>0</v>
      </c>
      <c r="DH7" s="141">
        <f t="shared" si="3"/>
        <v>0</v>
      </c>
      <c r="DI7" s="141">
        <f t="shared" si="3"/>
        <v>2192472</v>
      </c>
      <c r="DJ7" s="141">
        <f t="shared" si="3"/>
        <v>24675360</v>
      </c>
    </row>
    <row r="8" spans="1:114" ht="12" customHeight="1">
      <c r="A8" s="142" t="s">
        <v>101</v>
      </c>
      <c r="B8" s="140" t="s">
        <v>450</v>
      </c>
      <c r="C8" s="142" t="s">
        <v>472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118666</v>
      </c>
      <c r="N8" s="141">
        <f>SUM(O8:R8)+T8</f>
        <v>68000</v>
      </c>
      <c r="O8" s="141">
        <v>0</v>
      </c>
      <c r="P8" s="141">
        <v>0</v>
      </c>
      <c r="Q8" s="141">
        <v>0</v>
      </c>
      <c r="R8" s="141">
        <v>0</v>
      </c>
      <c r="S8" s="141">
        <v>424048</v>
      </c>
      <c r="T8" s="141">
        <v>68000</v>
      </c>
      <c r="U8" s="141">
        <v>50666</v>
      </c>
      <c r="V8" s="141">
        <f aca="true" t="shared" si="4" ref="V8:AD8">+SUM(D8,M8)</f>
        <v>118666</v>
      </c>
      <c r="W8" s="141">
        <f t="shared" si="4"/>
        <v>68000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0</v>
      </c>
      <c r="AB8" s="141">
        <f t="shared" si="4"/>
        <v>424048</v>
      </c>
      <c r="AC8" s="141">
        <f t="shared" si="4"/>
        <v>68000</v>
      </c>
      <c r="AD8" s="141">
        <f t="shared" si="4"/>
        <v>50666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493693</v>
      </c>
      <c r="BP8" s="141">
        <f>SUM(BQ8:BT8)</f>
        <v>112071</v>
      </c>
      <c r="BQ8" s="141">
        <v>112071</v>
      </c>
      <c r="BR8" s="141">
        <v>0</v>
      </c>
      <c r="BS8" s="141">
        <v>0</v>
      </c>
      <c r="BT8" s="141">
        <v>0</v>
      </c>
      <c r="BU8" s="141">
        <f>SUM(BV8:BX8)</f>
        <v>331563</v>
      </c>
      <c r="BV8" s="141">
        <v>0</v>
      </c>
      <c r="BW8" s="141">
        <v>331563</v>
      </c>
      <c r="BX8" s="141">
        <v>0</v>
      </c>
      <c r="BY8" s="141">
        <v>0</v>
      </c>
      <c r="BZ8" s="141">
        <f>SUM(CA8:CD8)</f>
        <v>50059</v>
      </c>
      <c r="CA8" s="141">
        <v>0</v>
      </c>
      <c r="CB8" s="141">
        <v>12204</v>
      </c>
      <c r="CC8" s="141">
        <v>8792</v>
      </c>
      <c r="CD8" s="141">
        <v>29063</v>
      </c>
      <c r="CE8" s="141"/>
      <c r="CF8" s="141">
        <v>0</v>
      </c>
      <c r="CG8" s="141">
        <v>49021</v>
      </c>
      <c r="CH8" s="141">
        <f>SUM(BG8,+BO8,+CG8)</f>
        <v>542714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493693</v>
      </c>
      <c r="CR8" s="141">
        <f t="shared" si="5"/>
        <v>112071</v>
      </c>
      <c r="CS8" s="141">
        <f t="shared" si="5"/>
        <v>112071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331563</v>
      </c>
      <c r="CX8" s="141">
        <f t="shared" si="5"/>
        <v>0</v>
      </c>
      <c r="CY8" s="141">
        <f t="shared" si="5"/>
        <v>331563</v>
      </c>
      <c r="CZ8" s="141">
        <f t="shared" si="5"/>
        <v>0</v>
      </c>
      <c r="DA8" s="141">
        <f t="shared" si="5"/>
        <v>0</v>
      </c>
      <c r="DB8" s="141">
        <f t="shared" si="5"/>
        <v>50059</v>
      </c>
      <c r="DC8" s="141">
        <f t="shared" si="5"/>
        <v>0</v>
      </c>
      <c r="DD8" s="141">
        <f t="shared" si="5"/>
        <v>12204</v>
      </c>
      <c r="DE8" s="141">
        <f t="shared" si="5"/>
        <v>8792</v>
      </c>
      <c r="DF8" s="141">
        <f t="shared" si="5"/>
        <v>29063</v>
      </c>
      <c r="DG8" s="141">
        <f t="shared" si="5"/>
        <v>0</v>
      </c>
      <c r="DH8" s="141">
        <f t="shared" si="5"/>
        <v>0</v>
      </c>
      <c r="DI8" s="141">
        <f t="shared" si="5"/>
        <v>49021</v>
      </c>
      <c r="DJ8" s="141">
        <f t="shared" si="5"/>
        <v>542714</v>
      </c>
    </row>
    <row r="9" spans="1:114" ht="12" customHeight="1">
      <c r="A9" s="142" t="s">
        <v>101</v>
      </c>
      <c r="B9" s="140" t="s">
        <v>451</v>
      </c>
      <c r="C9" s="142" t="s">
        <v>473</v>
      </c>
      <c r="D9" s="141">
        <f aca="true" t="shared" si="6" ref="D9:D29">SUM(E9,+L9)</f>
        <v>0</v>
      </c>
      <c r="E9" s="141">
        <f aca="true" t="shared" si="7" ref="E9:E29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29">SUM(N9,+U9)</f>
        <v>26607</v>
      </c>
      <c r="N9" s="141">
        <f aca="true" t="shared" si="9" ref="N9:N29">SUM(O9:R9)+T9</f>
        <v>26607</v>
      </c>
      <c r="O9" s="141">
        <v>0</v>
      </c>
      <c r="P9" s="141">
        <v>0</v>
      </c>
      <c r="Q9" s="141">
        <v>0</v>
      </c>
      <c r="R9" s="141">
        <v>0</v>
      </c>
      <c r="S9" s="141">
        <v>341649</v>
      </c>
      <c r="T9" s="141">
        <v>26607</v>
      </c>
      <c r="U9" s="141">
        <v>0</v>
      </c>
      <c r="V9" s="141">
        <f aca="true" t="shared" si="10" ref="V9:V29">+SUM(D9,M9)</f>
        <v>26607</v>
      </c>
      <c r="W9" s="141">
        <f aca="true" t="shared" si="11" ref="W9:W29">+SUM(E9,N9)</f>
        <v>26607</v>
      </c>
      <c r="X9" s="141">
        <f aca="true" t="shared" si="12" ref="X9:X29">+SUM(F9,O9)</f>
        <v>0</v>
      </c>
      <c r="Y9" s="141">
        <f aca="true" t="shared" si="13" ref="Y9:Y29">+SUM(G9,P9)</f>
        <v>0</v>
      </c>
      <c r="Z9" s="141">
        <f aca="true" t="shared" si="14" ref="Z9:Z29">+SUM(H9,Q9)</f>
        <v>0</v>
      </c>
      <c r="AA9" s="141">
        <f aca="true" t="shared" si="15" ref="AA9:AA29">+SUM(I9,R9)</f>
        <v>0</v>
      </c>
      <c r="AB9" s="141">
        <f aca="true" t="shared" si="16" ref="AB9:AB29">+SUM(J9,S9)</f>
        <v>341649</v>
      </c>
      <c r="AC9" s="141">
        <f aca="true" t="shared" si="17" ref="AC9:AC29">+SUM(K9,T9)</f>
        <v>26607</v>
      </c>
      <c r="AD9" s="141">
        <f aca="true" t="shared" si="18" ref="AD9:AD29">+SUM(L9,U9)</f>
        <v>0</v>
      </c>
      <c r="AE9" s="141">
        <f aca="true" t="shared" si="19" ref="AE9:AE29">SUM(AF9,+AK9)</f>
        <v>0</v>
      </c>
      <c r="AF9" s="141">
        <f aca="true" t="shared" si="20" ref="AF9:AF29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9">SUM(AN9,AS9,AW9,AX9,BD9)</f>
        <v>0</v>
      </c>
      <c r="AN9" s="141">
        <f aca="true" t="shared" si="22" ref="AN9:AN29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29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29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29">SUM(AE9,+AM9,+BE9)</f>
        <v>0</v>
      </c>
      <c r="BG9" s="141">
        <f aca="true" t="shared" si="26" ref="BG9:BG29">SUM(BH9,+BM9)</f>
        <v>0</v>
      </c>
      <c r="BH9" s="141">
        <f aca="true" t="shared" si="27" ref="BH9:BH29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9">SUM(BP9,BU9,BY9,BZ9,CF9)</f>
        <v>336521</v>
      </c>
      <c r="BP9" s="141">
        <f aca="true" t="shared" si="29" ref="BP9:BP29">SUM(BQ9:BT9)</f>
        <v>58831</v>
      </c>
      <c r="BQ9" s="141">
        <v>58831</v>
      </c>
      <c r="BR9" s="141">
        <v>0</v>
      </c>
      <c r="BS9" s="141">
        <v>0</v>
      </c>
      <c r="BT9" s="141">
        <v>0</v>
      </c>
      <c r="BU9" s="141">
        <f aca="true" t="shared" si="30" ref="BU9:BU29">SUM(BV9:BX9)</f>
        <v>233411</v>
      </c>
      <c r="BV9" s="141">
        <v>0</v>
      </c>
      <c r="BW9" s="141">
        <v>233411</v>
      </c>
      <c r="BX9" s="141">
        <v>0</v>
      </c>
      <c r="BY9" s="141">
        <v>0</v>
      </c>
      <c r="BZ9" s="141">
        <f aca="true" t="shared" si="31" ref="BZ9:BZ29">SUM(CA9:CD9)</f>
        <v>44279</v>
      </c>
      <c r="CA9" s="141">
        <v>0</v>
      </c>
      <c r="CB9" s="141">
        <v>41794</v>
      </c>
      <c r="CC9" s="141">
        <v>2485</v>
      </c>
      <c r="CD9" s="141">
        <v>0</v>
      </c>
      <c r="CE9" s="141"/>
      <c r="CF9" s="141">
        <v>0</v>
      </c>
      <c r="CG9" s="141">
        <v>31735</v>
      </c>
      <c r="CH9" s="141">
        <f aca="true" t="shared" si="32" ref="CH9:CH29">SUM(BG9,+BO9,+CG9)</f>
        <v>368256</v>
      </c>
      <c r="CI9" s="141">
        <f aca="true" t="shared" si="33" ref="CI9:CI29">SUM(AE9,+BG9)</f>
        <v>0</v>
      </c>
      <c r="CJ9" s="141">
        <f aca="true" t="shared" si="34" ref="CJ9:CJ29">SUM(AF9,+BH9)</f>
        <v>0</v>
      </c>
      <c r="CK9" s="141">
        <f aca="true" t="shared" si="35" ref="CK9:CK29">SUM(AG9,+BI9)</f>
        <v>0</v>
      </c>
      <c r="CL9" s="141">
        <f aca="true" t="shared" si="36" ref="CL9:CL29">SUM(AH9,+BJ9)</f>
        <v>0</v>
      </c>
      <c r="CM9" s="141">
        <f aca="true" t="shared" si="37" ref="CM9:CM29">SUM(AI9,+BK9)</f>
        <v>0</v>
      </c>
      <c r="CN9" s="141">
        <f aca="true" t="shared" si="38" ref="CN9:CN29">SUM(AJ9,+BL9)</f>
        <v>0</v>
      </c>
      <c r="CO9" s="141">
        <f aca="true" t="shared" si="39" ref="CO9:CO29">SUM(AK9,+BM9)</f>
        <v>0</v>
      </c>
      <c r="CP9" s="141">
        <f aca="true" t="shared" si="40" ref="CP9:CP29">SUM(AL9,+BN9)</f>
        <v>0</v>
      </c>
      <c r="CQ9" s="141">
        <f aca="true" t="shared" si="41" ref="CQ9:CQ29">SUM(AM9,+BO9)</f>
        <v>336521</v>
      </c>
      <c r="CR9" s="141">
        <f aca="true" t="shared" si="42" ref="CR9:CR29">SUM(AN9,+BP9)</f>
        <v>58831</v>
      </c>
      <c r="CS9" s="141">
        <f aca="true" t="shared" si="43" ref="CS9:CS29">SUM(AO9,+BQ9)</f>
        <v>58831</v>
      </c>
      <c r="CT9" s="141">
        <f aca="true" t="shared" si="44" ref="CT9:CT29">SUM(AP9,+BR9)</f>
        <v>0</v>
      </c>
      <c r="CU9" s="141">
        <f aca="true" t="shared" si="45" ref="CU9:CU29">SUM(AQ9,+BS9)</f>
        <v>0</v>
      </c>
      <c r="CV9" s="141">
        <f aca="true" t="shared" si="46" ref="CV9:CV29">SUM(AR9,+BT9)</f>
        <v>0</v>
      </c>
      <c r="CW9" s="141">
        <f aca="true" t="shared" si="47" ref="CW9:CW29">SUM(AS9,+BU9)</f>
        <v>233411</v>
      </c>
      <c r="CX9" s="141">
        <f aca="true" t="shared" si="48" ref="CX9:CX29">SUM(AT9,+BV9)</f>
        <v>0</v>
      </c>
      <c r="CY9" s="141">
        <f aca="true" t="shared" si="49" ref="CY9:CY29">SUM(AU9,+BW9)</f>
        <v>233411</v>
      </c>
      <c r="CZ9" s="141">
        <f aca="true" t="shared" si="50" ref="CZ9:CZ29">SUM(AV9,+BX9)</f>
        <v>0</v>
      </c>
      <c r="DA9" s="141">
        <f aca="true" t="shared" si="51" ref="DA9:DA29">SUM(AW9,+BY9)</f>
        <v>0</v>
      </c>
      <c r="DB9" s="141">
        <f aca="true" t="shared" si="52" ref="DB9:DB29">SUM(AX9,+BZ9)</f>
        <v>44279</v>
      </c>
      <c r="DC9" s="141">
        <f aca="true" t="shared" si="53" ref="DC9:DC29">SUM(AY9,+CA9)</f>
        <v>0</v>
      </c>
      <c r="DD9" s="141">
        <f aca="true" t="shared" si="54" ref="DD9:DD29">SUM(AZ9,+CB9)</f>
        <v>41794</v>
      </c>
      <c r="DE9" s="141">
        <f aca="true" t="shared" si="55" ref="DE9:DE29">SUM(BA9,+CC9)</f>
        <v>2485</v>
      </c>
      <c r="DF9" s="141">
        <f aca="true" t="shared" si="56" ref="DF9:DF29">SUM(BB9,+CD9)</f>
        <v>0</v>
      </c>
      <c r="DG9" s="141">
        <f aca="true" t="shared" si="57" ref="DG9:DG29">SUM(BC9,+CE9)</f>
        <v>0</v>
      </c>
      <c r="DH9" s="141">
        <f aca="true" t="shared" si="58" ref="DH9:DH29">SUM(BD9,+CF9)</f>
        <v>0</v>
      </c>
      <c r="DI9" s="141">
        <f aca="true" t="shared" si="59" ref="DI9:DI29">SUM(BE9,+CG9)</f>
        <v>31735</v>
      </c>
      <c r="DJ9" s="141">
        <f aca="true" t="shared" si="60" ref="DJ9:DJ29">SUM(BF9,+CH9)</f>
        <v>368256</v>
      </c>
    </row>
    <row r="10" spans="1:114" ht="12" customHeight="1">
      <c r="A10" s="142" t="s">
        <v>101</v>
      </c>
      <c r="B10" s="140" t="s">
        <v>452</v>
      </c>
      <c r="C10" s="142" t="s">
        <v>474</v>
      </c>
      <c r="D10" s="141">
        <f t="shared" si="6"/>
        <v>242441</v>
      </c>
      <c r="E10" s="141">
        <f t="shared" si="7"/>
        <v>209698</v>
      </c>
      <c r="F10" s="141">
        <v>0</v>
      </c>
      <c r="G10" s="141">
        <v>0</v>
      </c>
      <c r="H10" s="141">
        <v>0</v>
      </c>
      <c r="I10" s="141">
        <v>209698</v>
      </c>
      <c r="J10" s="141">
        <v>758826</v>
      </c>
      <c r="K10" s="141">
        <v>0</v>
      </c>
      <c r="L10" s="141">
        <v>32743</v>
      </c>
      <c r="M10" s="141">
        <f t="shared" si="8"/>
        <v>914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216466</v>
      </c>
      <c r="T10" s="141">
        <v>0</v>
      </c>
      <c r="U10" s="141">
        <v>914</v>
      </c>
      <c r="V10" s="141">
        <f t="shared" si="10"/>
        <v>243355</v>
      </c>
      <c r="W10" s="141">
        <f t="shared" si="11"/>
        <v>209698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209698</v>
      </c>
      <c r="AB10" s="141">
        <f t="shared" si="16"/>
        <v>975292</v>
      </c>
      <c r="AC10" s="141">
        <f t="shared" si="17"/>
        <v>0</v>
      </c>
      <c r="AD10" s="141">
        <f t="shared" si="18"/>
        <v>33657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1001267</v>
      </c>
      <c r="AN10" s="141">
        <f t="shared" si="22"/>
        <v>83589</v>
      </c>
      <c r="AO10" s="141">
        <v>53193</v>
      </c>
      <c r="AP10" s="141">
        <v>0</v>
      </c>
      <c r="AQ10" s="141">
        <v>22797</v>
      </c>
      <c r="AR10" s="141">
        <v>7599</v>
      </c>
      <c r="AS10" s="141">
        <f t="shared" si="23"/>
        <v>549325</v>
      </c>
      <c r="AT10" s="141">
        <v>0</v>
      </c>
      <c r="AU10" s="141">
        <v>549107</v>
      </c>
      <c r="AV10" s="141">
        <v>218</v>
      </c>
      <c r="AW10" s="141">
        <v>0</v>
      </c>
      <c r="AX10" s="141">
        <f t="shared" si="24"/>
        <v>368353</v>
      </c>
      <c r="AY10" s="141">
        <v>0</v>
      </c>
      <c r="AZ10" s="141">
        <v>283744</v>
      </c>
      <c r="BA10" s="141">
        <v>84609</v>
      </c>
      <c r="BB10" s="141">
        <v>0</v>
      </c>
      <c r="BC10" s="141"/>
      <c r="BD10" s="141">
        <v>0</v>
      </c>
      <c r="BE10" s="141">
        <v>0</v>
      </c>
      <c r="BF10" s="141">
        <f t="shared" si="25"/>
        <v>1001267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217380</v>
      </c>
      <c r="BP10" s="141">
        <f t="shared" si="29"/>
        <v>83589</v>
      </c>
      <c r="BQ10" s="141">
        <v>37995</v>
      </c>
      <c r="BR10" s="141">
        <v>0</v>
      </c>
      <c r="BS10" s="141">
        <v>37995</v>
      </c>
      <c r="BT10" s="141">
        <v>7599</v>
      </c>
      <c r="BU10" s="141">
        <f t="shared" si="30"/>
        <v>120396</v>
      </c>
      <c r="BV10" s="141">
        <v>0</v>
      </c>
      <c r="BW10" s="141">
        <v>119935</v>
      </c>
      <c r="BX10" s="141">
        <v>461</v>
      </c>
      <c r="BY10" s="141">
        <v>0</v>
      </c>
      <c r="BZ10" s="141">
        <f t="shared" si="31"/>
        <v>13395</v>
      </c>
      <c r="CA10" s="141">
        <v>0</v>
      </c>
      <c r="CB10" s="141">
        <v>13395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217380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1218647</v>
      </c>
      <c r="CR10" s="141">
        <f t="shared" si="42"/>
        <v>167178</v>
      </c>
      <c r="CS10" s="141">
        <f t="shared" si="43"/>
        <v>91188</v>
      </c>
      <c r="CT10" s="141">
        <f t="shared" si="44"/>
        <v>0</v>
      </c>
      <c r="CU10" s="141">
        <f t="shared" si="45"/>
        <v>60792</v>
      </c>
      <c r="CV10" s="141">
        <f t="shared" si="46"/>
        <v>15198</v>
      </c>
      <c r="CW10" s="141">
        <f t="shared" si="47"/>
        <v>669721</v>
      </c>
      <c r="CX10" s="141">
        <f t="shared" si="48"/>
        <v>0</v>
      </c>
      <c r="CY10" s="141">
        <f t="shared" si="49"/>
        <v>669042</v>
      </c>
      <c r="CZ10" s="141">
        <f t="shared" si="50"/>
        <v>679</v>
      </c>
      <c r="DA10" s="141">
        <f t="shared" si="51"/>
        <v>0</v>
      </c>
      <c r="DB10" s="141">
        <f t="shared" si="52"/>
        <v>381748</v>
      </c>
      <c r="DC10" s="141">
        <f t="shared" si="53"/>
        <v>0</v>
      </c>
      <c r="DD10" s="141">
        <f t="shared" si="54"/>
        <v>297139</v>
      </c>
      <c r="DE10" s="141">
        <f t="shared" si="55"/>
        <v>84609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1218647</v>
      </c>
    </row>
    <row r="11" spans="1:114" ht="12" customHeight="1">
      <c r="A11" s="142" t="s">
        <v>101</v>
      </c>
      <c r="B11" s="140" t="s">
        <v>453</v>
      </c>
      <c r="C11" s="142" t="s">
        <v>475</v>
      </c>
      <c r="D11" s="141">
        <f t="shared" si="6"/>
        <v>246976</v>
      </c>
      <c r="E11" s="141">
        <f t="shared" si="7"/>
        <v>221492</v>
      </c>
      <c r="F11" s="141">
        <v>0</v>
      </c>
      <c r="G11" s="141">
        <v>0</v>
      </c>
      <c r="H11" s="141">
        <v>0</v>
      </c>
      <c r="I11" s="141">
        <v>158777</v>
      </c>
      <c r="J11" s="141">
        <v>1058600</v>
      </c>
      <c r="K11" s="141">
        <v>62715</v>
      </c>
      <c r="L11" s="141">
        <v>25484</v>
      </c>
      <c r="M11" s="141">
        <f t="shared" si="8"/>
        <v>17640</v>
      </c>
      <c r="N11" s="141">
        <f t="shared" si="9"/>
        <v>12543</v>
      </c>
      <c r="O11" s="141">
        <v>0</v>
      </c>
      <c r="P11" s="141">
        <v>0</v>
      </c>
      <c r="Q11" s="141">
        <v>0</v>
      </c>
      <c r="R11" s="141">
        <v>0</v>
      </c>
      <c r="S11" s="141">
        <v>247154</v>
      </c>
      <c r="T11" s="141">
        <v>12543</v>
      </c>
      <c r="U11" s="141">
        <v>5097</v>
      </c>
      <c r="V11" s="141">
        <f t="shared" si="10"/>
        <v>264616</v>
      </c>
      <c r="W11" s="141">
        <f t="shared" si="11"/>
        <v>234035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158777</v>
      </c>
      <c r="AB11" s="141">
        <f t="shared" si="16"/>
        <v>1305754</v>
      </c>
      <c r="AC11" s="141">
        <f t="shared" si="17"/>
        <v>75258</v>
      </c>
      <c r="AD11" s="141">
        <f t="shared" si="18"/>
        <v>30581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1163796</v>
      </c>
      <c r="AN11" s="141">
        <f t="shared" si="22"/>
        <v>181923</v>
      </c>
      <c r="AO11" s="141">
        <v>181923</v>
      </c>
      <c r="AP11" s="141">
        <v>0</v>
      </c>
      <c r="AQ11" s="141">
        <v>0</v>
      </c>
      <c r="AR11" s="141">
        <v>0</v>
      </c>
      <c r="AS11" s="141">
        <f t="shared" si="23"/>
        <v>628145</v>
      </c>
      <c r="AT11" s="141">
        <v>0</v>
      </c>
      <c r="AU11" s="141">
        <v>628145</v>
      </c>
      <c r="AV11" s="141">
        <v>0</v>
      </c>
      <c r="AW11" s="141">
        <v>0</v>
      </c>
      <c r="AX11" s="141">
        <f t="shared" si="24"/>
        <v>353728</v>
      </c>
      <c r="AY11" s="141">
        <v>0</v>
      </c>
      <c r="AZ11" s="141">
        <v>217036</v>
      </c>
      <c r="BA11" s="141">
        <v>136692</v>
      </c>
      <c r="BB11" s="141">
        <v>0</v>
      </c>
      <c r="BC11" s="141"/>
      <c r="BD11" s="141">
        <v>0</v>
      </c>
      <c r="BE11" s="141">
        <v>141780</v>
      </c>
      <c r="BF11" s="141">
        <f t="shared" si="25"/>
        <v>1305576</v>
      </c>
      <c r="BG11" s="141">
        <f t="shared" si="26"/>
        <v>1533</v>
      </c>
      <c r="BH11" s="141">
        <f t="shared" si="27"/>
        <v>1533</v>
      </c>
      <c r="BI11" s="141">
        <v>0</v>
      </c>
      <c r="BJ11" s="141">
        <v>1533</v>
      </c>
      <c r="BK11" s="141">
        <v>0</v>
      </c>
      <c r="BL11" s="141">
        <v>0</v>
      </c>
      <c r="BM11" s="141">
        <v>0</v>
      </c>
      <c r="BN11" s="141"/>
      <c r="BO11" s="141">
        <f t="shared" si="28"/>
        <v>232883</v>
      </c>
      <c r="BP11" s="141">
        <f t="shared" si="29"/>
        <v>34827</v>
      </c>
      <c r="BQ11" s="141">
        <v>34827</v>
      </c>
      <c r="BR11" s="141">
        <v>0</v>
      </c>
      <c r="BS11" s="141">
        <v>0</v>
      </c>
      <c r="BT11" s="141">
        <v>0</v>
      </c>
      <c r="BU11" s="141">
        <f t="shared" si="30"/>
        <v>143836</v>
      </c>
      <c r="BV11" s="141">
        <v>0</v>
      </c>
      <c r="BW11" s="141">
        <v>143836</v>
      </c>
      <c r="BX11" s="141">
        <v>0</v>
      </c>
      <c r="BY11" s="141">
        <v>0</v>
      </c>
      <c r="BZ11" s="141">
        <f t="shared" si="31"/>
        <v>54220</v>
      </c>
      <c r="CA11" s="141">
        <v>0</v>
      </c>
      <c r="CB11" s="141">
        <v>52376</v>
      </c>
      <c r="CC11" s="141">
        <v>1844</v>
      </c>
      <c r="CD11" s="141">
        <v>0</v>
      </c>
      <c r="CE11" s="141"/>
      <c r="CF11" s="141">
        <v>0</v>
      </c>
      <c r="CG11" s="141">
        <v>30378</v>
      </c>
      <c r="CH11" s="141">
        <f t="shared" si="32"/>
        <v>264794</v>
      </c>
      <c r="CI11" s="141">
        <f t="shared" si="33"/>
        <v>1533</v>
      </c>
      <c r="CJ11" s="141">
        <f t="shared" si="34"/>
        <v>1533</v>
      </c>
      <c r="CK11" s="141">
        <f t="shared" si="35"/>
        <v>0</v>
      </c>
      <c r="CL11" s="141">
        <f t="shared" si="36"/>
        <v>1533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1396679</v>
      </c>
      <c r="CR11" s="141">
        <f t="shared" si="42"/>
        <v>216750</v>
      </c>
      <c r="CS11" s="141">
        <f t="shared" si="43"/>
        <v>216750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771981</v>
      </c>
      <c r="CX11" s="141">
        <f t="shared" si="48"/>
        <v>0</v>
      </c>
      <c r="CY11" s="141">
        <f t="shared" si="49"/>
        <v>771981</v>
      </c>
      <c r="CZ11" s="141">
        <f t="shared" si="50"/>
        <v>0</v>
      </c>
      <c r="DA11" s="141">
        <f t="shared" si="51"/>
        <v>0</v>
      </c>
      <c r="DB11" s="141">
        <f t="shared" si="52"/>
        <v>407948</v>
      </c>
      <c r="DC11" s="141">
        <f t="shared" si="53"/>
        <v>0</v>
      </c>
      <c r="DD11" s="141">
        <f t="shared" si="54"/>
        <v>269412</v>
      </c>
      <c r="DE11" s="141">
        <f t="shared" si="55"/>
        <v>138536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172158</v>
      </c>
      <c r="DJ11" s="141">
        <f t="shared" si="60"/>
        <v>1570370</v>
      </c>
    </row>
    <row r="12" spans="1:114" ht="12" customHeight="1">
      <c r="A12" s="142" t="s">
        <v>101</v>
      </c>
      <c r="B12" s="140" t="s">
        <v>454</v>
      </c>
      <c r="C12" s="142" t="s">
        <v>476</v>
      </c>
      <c r="D12" s="141">
        <f t="shared" si="6"/>
        <v>169559</v>
      </c>
      <c r="E12" s="141">
        <f t="shared" si="7"/>
        <v>169559</v>
      </c>
      <c r="F12" s="141">
        <v>0</v>
      </c>
      <c r="G12" s="141">
        <v>0</v>
      </c>
      <c r="H12" s="141">
        <v>0</v>
      </c>
      <c r="I12" s="141">
        <v>102231</v>
      </c>
      <c r="J12" s="141">
        <v>840023</v>
      </c>
      <c r="K12" s="141">
        <v>67328</v>
      </c>
      <c r="L12" s="141">
        <v>0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169559</v>
      </c>
      <c r="W12" s="141">
        <f t="shared" si="11"/>
        <v>169559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102231</v>
      </c>
      <c r="AB12" s="141">
        <f t="shared" si="16"/>
        <v>840023</v>
      </c>
      <c r="AC12" s="141">
        <f t="shared" si="17"/>
        <v>67328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841902</v>
      </c>
      <c r="AN12" s="141">
        <f t="shared" si="22"/>
        <v>39192</v>
      </c>
      <c r="AO12" s="141">
        <v>39192</v>
      </c>
      <c r="AP12" s="141">
        <v>0</v>
      </c>
      <c r="AQ12" s="141">
        <v>0</v>
      </c>
      <c r="AR12" s="141">
        <v>0</v>
      </c>
      <c r="AS12" s="141">
        <f t="shared" si="23"/>
        <v>404503</v>
      </c>
      <c r="AT12" s="141">
        <v>0</v>
      </c>
      <c r="AU12" s="141">
        <v>404359</v>
      </c>
      <c r="AV12" s="141">
        <v>144</v>
      </c>
      <c r="AW12" s="141">
        <v>0</v>
      </c>
      <c r="AX12" s="141">
        <f t="shared" si="24"/>
        <v>398207</v>
      </c>
      <c r="AY12" s="141">
        <v>0</v>
      </c>
      <c r="AZ12" s="141">
        <v>321411</v>
      </c>
      <c r="BA12" s="141">
        <v>76796</v>
      </c>
      <c r="BB12" s="141">
        <v>0</v>
      </c>
      <c r="BC12" s="141"/>
      <c r="BD12" s="141">
        <v>0</v>
      </c>
      <c r="BE12" s="141">
        <v>167680</v>
      </c>
      <c r="BF12" s="141">
        <f t="shared" si="25"/>
        <v>1009582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841902</v>
      </c>
      <c r="CR12" s="141">
        <f t="shared" si="42"/>
        <v>39192</v>
      </c>
      <c r="CS12" s="141">
        <f t="shared" si="43"/>
        <v>39192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404503</v>
      </c>
      <c r="CX12" s="141">
        <f t="shared" si="48"/>
        <v>0</v>
      </c>
      <c r="CY12" s="141">
        <f t="shared" si="49"/>
        <v>404359</v>
      </c>
      <c r="CZ12" s="141">
        <f t="shared" si="50"/>
        <v>144</v>
      </c>
      <c r="DA12" s="141">
        <f t="shared" si="51"/>
        <v>0</v>
      </c>
      <c r="DB12" s="141">
        <f t="shared" si="52"/>
        <v>398207</v>
      </c>
      <c r="DC12" s="141">
        <f t="shared" si="53"/>
        <v>0</v>
      </c>
      <c r="DD12" s="141">
        <f t="shared" si="54"/>
        <v>321411</v>
      </c>
      <c r="DE12" s="141">
        <f t="shared" si="55"/>
        <v>76796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167680</v>
      </c>
      <c r="DJ12" s="141">
        <f t="shared" si="60"/>
        <v>1009582</v>
      </c>
    </row>
    <row r="13" spans="1:114" ht="12" customHeight="1">
      <c r="A13" s="142" t="s">
        <v>101</v>
      </c>
      <c r="B13" s="140" t="s">
        <v>455</v>
      </c>
      <c r="C13" s="142" t="s">
        <v>477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8"/>
        <v>4662</v>
      </c>
      <c r="N13" s="141">
        <f t="shared" si="9"/>
        <v>4489</v>
      </c>
      <c r="O13" s="141">
        <v>0</v>
      </c>
      <c r="P13" s="141">
        <v>0</v>
      </c>
      <c r="Q13" s="141">
        <v>0</v>
      </c>
      <c r="R13" s="141">
        <v>4489</v>
      </c>
      <c r="S13" s="141">
        <v>222894</v>
      </c>
      <c r="T13" s="141">
        <v>0</v>
      </c>
      <c r="U13" s="141">
        <v>173</v>
      </c>
      <c r="V13" s="141">
        <f t="shared" si="10"/>
        <v>4662</v>
      </c>
      <c r="W13" s="141">
        <f t="shared" si="11"/>
        <v>4489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4489</v>
      </c>
      <c r="AB13" s="141">
        <f t="shared" si="16"/>
        <v>222894</v>
      </c>
      <c r="AC13" s="141">
        <f t="shared" si="17"/>
        <v>0</v>
      </c>
      <c r="AD13" s="141">
        <f t="shared" si="18"/>
        <v>173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0</v>
      </c>
      <c r="BG13" s="141">
        <f t="shared" si="26"/>
        <v>23000</v>
      </c>
      <c r="BH13" s="141">
        <f t="shared" si="27"/>
        <v>23000</v>
      </c>
      <c r="BI13" s="141">
        <v>0</v>
      </c>
      <c r="BJ13" s="141">
        <v>23000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204556</v>
      </c>
      <c r="BP13" s="141">
        <f t="shared" si="29"/>
        <v>6949</v>
      </c>
      <c r="BQ13" s="141">
        <v>6949</v>
      </c>
      <c r="BR13" s="141">
        <v>0</v>
      </c>
      <c r="BS13" s="141">
        <v>0</v>
      </c>
      <c r="BT13" s="141">
        <v>0</v>
      </c>
      <c r="BU13" s="141">
        <f t="shared" si="30"/>
        <v>135913</v>
      </c>
      <c r="BV13" s="141">
        <v>0</v>
      </c>
      <c r="BW13" s="141">
        <v>134169</v>
      </c>
      <c r="BX13" s="141">
        <v>1744</v>
      </c>
      <c r="BY13" s="141">
        <v>0</v>
      </c>
      <c r="BZ13" s="141">
        <f t="shared" si="31"/>
        <v>61694</v>
      </c>
      <c r="CA13" s="141">
        <v>0</v>
      </c>
      <c r="CB13" s="141">
        <v>61694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227556</v>
      </c>
      <c r="CI13" s="141">
        <f t="shared" si="33"/>
        <v>23000</v>
      </c>
      <c r="CJ13" s="141">
        <f t="shared" si="34"/>
        <v>23000</v>
      </c>
      <c r="CK13" s="141">
        <f t="shared" si="35"/>
        <v>0</v>
      </c>
      <c r="CL13" s="141">
        <f t="shared" si="36"/>
        <v>23000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204556</v>
      </c>
      <c r="CR13" s="141">
        <f t="shared" si="42"/>
        <v>6949</v>
      </c>
      <c r="CS13" s="141">
        <f t="shared" si="43"/>
        <v>6949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135913</v>
      </c>
      <c r="CX13" s="141">
        <f t="shared" si="48"/>
        <v>0</v>
      </c>
      <c r="CY13" s="141">
        <f t="shared" si="49"/>
        <v>134169</v>
      </c>
      <c r="CZ13" s="141">
        <f t="shared" si="50"/>
        <v>1744</v>
      </c>
      <c r="DA13" s="141">
        <f t="shared" si="51"/>
        <v>0</v>
      </c>
      <c r="DB13" s="141">
        <f t="shared" si="52"/>
        <v>61694</v>
      </c>
      <c r="DC13" s="141">
        <f t="shared" si="53"/>
        <v>0</v>
      </c>
      <c r="DD13" s="141">
        <f t="shared" si="54"/>
        <v>61694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227556</v>
      </c>
    </row>
    <row r="14" spans="1:114" ht="12" customHeight="1">
      <c r="A14" s="142" t="s">
        <v>101</v>
      </c>
      <c r="B14" s="140" t="s">
        <v>456</v>
      </c>
      <c r="C14" s="142" t="s">
        <v>478</v>
      </c>
      <c r="D14" s="141">
        <f t="shared" si="6"/>
        <v>230456</v>
      </c>
      <c r="E14" s="141">
        <f t="shared" si="7"/>
        <v>230456</v>
      </c>
      <c r="F14" s="141">
        <v>0</v>
      </c>
      <c r="G14" s="141">
        <v>0</v>
      </c>
      <c r="H14" s="141">
        <v>0</v>
      </c>
      <c r="I14" s="141">
        <v>207312</v>
      </c>
      <c r="J14" s="141">
        <v>1800292</v>
      </c>
      <c r="K14" s="141">
        <v>23144</v>
      </c>
      <c r="L14" s="141">
        <v>0</v>
      </c>
      <c r="M14" s="141">
        <f t="shared" si="8"/>
        <v>1358</v>
      </c>
      <c r="N14" s="141">
        <f t="shared" si="9"/>
        <v>1358</v>
      </c>
      <c r="O14" s="141">
        <v>0</v>
      </c>
      <c r="P14" s="141">
        <v>0</v>
      </c>
      <c r="Q14" s="141">
        <v>0</v>
      </c>
      <c r="R14" s="141">
        <v>0</v>
      </c>
      <c r="S14" s="141">
        <v>191953</v>
      </c>
      <c r="T14" s="141">
        <v>1358</v>
      </c>
      <c r="U14" s="141">
        <v>0</v>
      </c>
      <c r="V14" s="141">
        <f t="shared" si="10"/>
        <v>231814</v>
      </c>
      <c r="W14" s="141">
        <f t="shared" si="11"/>
        <v>231814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207312</v>
      </c>
      <c r="AB14" s="141">
        <f t="shared" si="16"/>
        <v>1992245</v>
      </c>
      <c r="AC14" s="141">
        <f t="shared" si="17"/>
        <v>24502</v>
      </c>
      <c r="AD14" s="141">
        <f t="shared" si="18"/>
        <v>0</v>
      </c>
      <c r="AE14" s="141">
        <f t="shared" si="19"/>
        <v>414703</v>
      </c>
      <c r="AF14" s="141">
        <f t="shared" si="20"/>
        <v>414703</v>
      </c>
      <c r="AG14" s="141">
        <v>13691</v>
      </c>
      <c r="AH14" s="141">
        <v>374342</v>
      </c>
      <c r="AI14" s="141">
        <v>26670</v>
      </c>
      <c r="AJ14" s="141">
        <v>0</v>
      </c>
      <c r="AK14" s="141">
        <v>0</v>
      </c>
      <c r="AL14" s="141"/>
      <c r="AM14" s="141">
        <f t="shared" si="21"/>
        <v>1615936</v>
      </c>
      <c r="AN14" s="141">
        <f t="shared" si="22"/>
        <v>369196</v>
      </c>
      <c r="AO14" s="141">
        <v>171902</v>
      </c>
      <c r="AP14" s="141">
        <v>110403</v>
      </c>
      <c r="AQ14" s="141">
        <v>80581</v>
      </c>
      <c r="AR14" s="141">
        <v>6310</v>
      </c>
      <c r="AS14" s="141">
        <f t="shared" si="23"/>
        <v>175419</v>
      </c>
      <c r="AT14" s="141">
        <v>8449</v>
      </c>
      <c r="AU14" s="141">
        <v>127971</v>
      </c>
      <c r="AV14" s="141">
        <v>38999</v>
      </c>
      <c r="AW14" s="141">
        <v>16590</v>
      </c>
      <c r="AX14" s="141">
        <f t="shared" si="24"/>
        <v>1054731</v>
      </c>
      <c r="AY14" s="141">
        <v>311070</v>
      </c>
      <c r="AZ14" s="141">
        <v>711658</v>
      </c>
      <c r="BA14" s="141">
        <v>32003</v>
      </c>
      <c r="BB14" s="141">
        <v>0</v>
      </c>
      <c r="BC14" s="141"/>
      <c r="BD14" s="141">
        <v>0</v>
      </c>
      <c r="BE14" s="141">
        <v>109</v>
      </c>
      <c r="BF14" s="141">
        <f t="shared" si="25"/>
        <v>2030748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193311</v>
      </c>
      <c r="BP14" s="141">
        <f t="shared" si="29"/>
        <v>11171</v>
      </c>
      <c r="BQ14" s="141">
        <v>11171</v>
      </c>
      <c r="BR14" s="141">
        <v>0</v>
      </c>
      <c r="BS14" s="141">
        <v>0</v>
      </c>
      <c r="BT14" s="141">
        <v>0</v>
      </c>
      <c r="BU14" s="141">
        <f t="shared" si="30"/>
        <v>2414</v>
      </c>
      <c r="BV14" s="141">
        <v>0</v>
      </c>
      <c r="BW14" s="141">
        <v>2414</v>
      </c>
      <c r="BX14" s="141">
        <v>0</v>
      </c>
      <c r="BY14" s="141">
        <v>0</v>
      </c>
      <c r="BZ14" s="141">
        <f t="shared" si="31"/>
        <v>179726</v>
      </c>
      <c r="CA14" s="141">
        <v>0</v>
      </c>
      <c r="CB14" s="141">
        <v>179726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193311</v>
      </c>
      <c r="CI14" s="141">
        <f t="shared" si="33"/>
        <v>414703</v>
      </c>
      <c r="CJ14" s="141">
        <f t="shared" si="34"/>
        <v>414703</v>
      </c>
      <c r="CK14" s="141">
        <f t="shared" si="35"/>
        <v>13691</v>
      </c>
      <c r="CL14" s="141">
        <f t="shared" si="36"/>
        <v>374342</v>
      </c>
      <c r="CM14" s="141">
        <f t="shared" si="37"/>
        <v>26670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1809247</v>
      </c>
      <c r="CR14" s="141">
        <f t="shared" si="42"/>
        <v>380367</v>
      </c>
      <c r="CS14" s="141">
        <f t="shared" si="43"/>
        <v>183073</v>
      </c>
      <c r="CT14" s="141">
        <f t="shared" si="44"/>
        <v>110403</v>
      </c>
      <c r="CU14" s="141">
        <f t="shared" si="45"/>
        <v>80581</v>
      </c>
      <c r="CV14" s="141">
        <f t="shared" si="46"/>
        <v>6310</v>
      </c>
      <c r="CW14" s="141">
        <f t="shared" si="47"/>
        <v>177833</v>
      </c>
      <c r="CX14" s="141">
        <f t="shared" si="48"/>
        <v>8449</v>
      </c>
      <c r="CY14" s="141">
        <f t="shared" si="49"/>
        <v>130385</v>
      </c>
      <c r="CZ14" s="141">
        <f t="shared" si="50"/>
        <v>38999</v>
      </c>
      <c r="DA14" s="141">
        <f t="shared" si="51"/>
        <v>16590</v>
      </c>
      <c r="DB14" s="141">
        <f t="shared" si="52"/>
        <v>1234457</v>
      </c>
      <c r="DC14" s="141">
        <f t="shared" si="53"/>
        <v>311070</v>
      </c>
      <c r="DD14" s="141">
        <f t="shared" si="54"/>
        <v>891384</v>
      </c>
      <c r="DE14" s="141">
        <f t="shared" si="55"/>
        <v>32003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109</v>
      </c>
      <c r="DJ14" s="141">
        <f t="shared" si="60"/>
        <v>2224059</v>
      </c>
    </row>
    <row r="15" spans="1:114" ht="12" customHeight="1">
      <c r="A15" s="142" t="s">
        <v>101</v>
      </c>
      <c r="B15" s="140" t="s">
        <v>457</v>
      </c>
      <c r="C15" s="142" t="s">
        <v>479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f t="shared" si="8"/>
        <v>10688</v>
      </c>
      <c r="N15" s="141">
        <f t="shared" si="9"/>
        <v>10688</v>
      </c>
      <c r="O15" s="141">
        <v>0</v>
      </c>
      <c r="P15" s="141">
        <v>0</v>
      </c>
      <c r="Q15" s="141">
        <v>0</v>
      </c>
      <c r="R15" s="141">
        <v>12</v>
      </c>
      <c r="S15" s="141">
        <v>519462</v>
      </c>
      <c r="T15" s="141">
        <v>10676</v>
      </c>
      <c r="U15" s="141">
        <v>0</v>
      </c>
      <c r="V15" s="141">
        <f t="shared" si="10"/>
        <v>10688</v>
      </c>
      <c r="W15" s="141">
        <f t="shared" si="11"/>
        <v>10688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12</v>
      </c>
      <c r="AB15" s="141">
        <f t="shared" si="16"/>
        <v>519462</v>
      </c>
      <c r="AC15" s="141">
        <f t="shared" si="17"/>
        <v>10676</v>
      </c>
      <c r="AD15" s="141">
        <f t="shared" si="18"/>
        <v>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/>
      <c r="BD15" s="141">
        <v>0</v>
      </c>
      <c r="BE15" s="141">
        <v>0</v>
      </c>
      <c r="BF15" s="141">
        <f t="shared" si="25"/>
        <v>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493269</v>
      </c>
      <c r="BP15" s="141">
        <f t="shared" si="29"/>
        <v>80617</v>
      </c>
      <c r="BQ15" s="141">
        <v>80617</v>
      </c>
      <c r="BR15" s="141">
        <v>0</v>
      </c>
      <c r="BS15" s="141">
        <v>0</v>
      </c>
      <c r="BT15" s="141">
        <v>0</v>
      </c>
      <c r="BU15" s="141">
        <f t="shared" si="30"/>
        <v>217205</v>
      </c>
      <c r="BV15" s="141">
        <v>0</v>
      </c>
      <c r="BW15" s="141">
        <v>217205</v>
      </c>
      <c r="BX15" s="141">
        <v>0</v>
      </c>
      <c r="BY15" s="141">
        <v>0</v>
      </c>
      <c r="BZ15" s="141">
        <f t="shared" si="31"/>
        <v>195447</v>
      </c>
      <c r="CA15" s="141">
        <v>0</v>
      </c>
      <c r="CB15" s="141">
        <v>195447</v>
      </c>
      <c r="CC15" s="141">
        <v>0</v>
      </c>
      <c r="CD15" s="141">
        <v>0</v>
      </c>
      <c r="CE15" s="141"/>
      <c r="CF15" s="141">
        <v>0</v>
      </c>
      <c r="CG15" s="141">
        <v>36881</v>
      </c>
      <c r="CH15" s="141">
        <f t="shared" si="32"/>
        <v>530150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493269</v>
      </c>
      <c r="CR15" s="141">
        <f t="shared" si="42"/>
        <v>80617</v>
      </c>
      <c r="CS15" s="141">
        <f t="shared" si="43"/>
        <v>80617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217205</v>
      </c>
      <c r="CX15" s="141">
        <f t="shared" si="48"/>
        <v>0</v>
      </c>
      <c r="CY15" s="141">
        <f t="shared" si="49"/>
        <v>217205</v>
      </c>
      <c r="CZ15" s="141">
        <f t="shared" si="50"/>
        <v>0</v>
      </c>
      <c r="DA15" s="141">
        <f t="shared" si="51"/>
        <v>0</v>
      </c>
      <c r="DB15" s="141">
        <f t="shared" si="52"/>
        <v>195447</v>
      </c>
      <c r="DC15" s="141">
        <f t="shared" si="53"/>
        <v>0</v>
      </c>
      <c r="DD15" s="141">
        <f t="shared" si="54"/>
        <v>195447</v>
      </c>
      <c r="DE15" s="141">
        <f t="shared" si="55"/>
        <v>0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36881</v>
      </c>
      <c r="DJ15" s="141">
        <f t="shared" si="60"/>
        <v>530150</v>
      </c>
    </row>
    <row r="16" spans="1:114" ht="12" customHeight="1">
      <c r="A16" s="142" t="s">
        <v>101</v>
      </c>
      <c r="B16" s="140" t="s">
        <v>458</v>
      </c>
      <c r="C16" s="142" t="s">
        <v>480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243</v>
      </c>
      <c r="N16" s="141">
        <f t="shared" si="9"/>
        <v>243</v>
      </c>
      <c r="O16" s="141">
        <v>0</v>
      </c>
      <c r="P16" s="141">
        <v>0</v>
      </c>
      <c r="Q16" s="141">
        <v>0</v>
      </c>
      <c r="R16" s="141">
        <v>0</v>
      </c>
      <c r="S16" s="141">
        <v>258308</v>
      </c>
      <c r="T16" s="141">
        <v>243</v>
      </c>
      <c r="U16" s="141">
        <v>0</v>
      </c>
      <c r="V16" s="141">
        <f t="shared" si="10"/>
        <v>243</v>
      </c>
      <c r="W16" s="141">
        <f t="shared" si="11"/>
        <v>243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258308</v>
      </c>
      <c r="AC16" s="141">
        <f t="shared" si="17"/>
        <v>243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258551</v>
      </c>
      <c r="BP16" s="141">
        <f t="shared" si="29"/>
        <v>111432</v>
      </c>
      <c r="BQ16" s="141">
        <v>111432</v>
      </c>
      <c r="BR16" s="141">
        <v>0</v>
      </c>
      <c r="BS16" s="141">
        <v>0</v>
      </c>
      <c r="BT16" s="141">
        <v>0</v>
      </c>
      <c r="BU16" s="141">
        <f t="shared" si="30"/>
        <v>146104</v>
      </c>
      <c r="BV16" s="141">
        <v>0</v>
      </c>
      <c r="BW16" s="141">
        <v>145228</v>
      </c>
      <c r="BX16" s="141">
        <v>876</v>
      </c>
      <c r="BY16" s="141">
        <v>0</v>
      </c>
      <c r="BZ16" s="141">
        <f t="shared" si="31"/>
        <v>1015</v>
      </c>
      <c r="CA16" s="141">
        <v>0</v>
      </c>
      <c r="CB16" s="141">
        <v>0</v>
      </c>
      <c r="CC16" s="141">
        <v>1015</v>
      </c>
      <c r="CD16" s="141">
        <v>0</v>
      </c>
      <c r="CE16" s="141"/>
      <c r="CF16" s="141">
        <v>0</v>
      </c>
      <c r="CG16" s="141">
        <v>0</v>
      </c>
      <c r="CH16" s="141">
        <f t="shared" si="32"/>
        <v>258551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258551</v>
      </c>
      <c r="CR16" s="141">
        <f t="shared" si="42"/>
        <v>111432</v>
      </c>
      <c r="CS16" s="141">
        <f t="shared" si="43"/>
        <v>111432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146104</v>
      </c>
      <c r="CX16" s="141">
        <f t="shared" si="48"/>
        <v>0</v>
      </c>
      <c r="CY16" s="141">
        <f t="shared" si="49"/>
        <v>145228</v>
      </c>
      <c r="CZ16" s="141">
        <f t="shared" si="50"/>
        <v>876</v>
      </c>
      <c r="DA16" s="141">
        <f t="shared" si="51"/>
        <v>0</v>
      </c>
      <c r="DB16" s="141">
        <f t="shared" si="52"/>
        <v>1015</v>
      </c>
      <c r="DC16" s="141">
        <f t="shared" si="53"/>
        <v>0</v>
      </c>
      <c r="DD16" s="141">
        <f t="shared" si="54"/>
        <v>0</v>
      </c>
      <c r="DE16" s="141">
        <f t="shared" si="55"/>
        <v>1015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0</v>
      </c>
      <c r="DJ16" s="141">
        <f t="shared" si="60"/>
        <v>258551</v>
      </c>
    </row>
    <row r="17" spans="1:114" ht="12" customHeight="1">
      <c r="A17" s="142" t="s">
        <v>101</v>
      </c>
      <c r="B17" s="140" t="s">
        <v>459</v>
      </c>
      <c r="C17" s="142" t="s">
        <v>481</v>
      </c>
      <c r="D17" s="141">
        <f t="shared" si="6"/>
        <v>563418</v>
      </c>
      <c r="E17" s="141">
        <f t="shared" si="7"/>
        <v>306287</v>
      </c>
      <c r="F17" s="141">
        <v>0</v>
      </c>
      <c r="G17" s="141">
        <v>0</v>
      </c>
      <c r="H17" s="141">
        <v>0</v>
      </c>
      <c r="I17" s="141">
        <v>306287</v>
      </c>
      <c r="J17" s="141">
        <v>612278</v>
      </c>
      <c r="K17" s="141">
        <v>0</v>
      </c>
      <c r="L17" s="141">
        <v>257131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563418</v>
      </c>
      <c r="W17" s="141">
        <f t="shared" si="11"/>
        <v>306287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306287</v>
      </c>
      <c r="AB17" s="141">
        <f t="shared" si="16"/>
        <v>612278</v>
      </c>
      <c r="AC17" s="141">
        <f t="shared" si="17"/>
        <v>0</v>
      </c>
      <c r="AD17" s="141">
        <f t="shared" si="18"/>
        <v>257131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943304</v>
      </c>
      <c r="AN17" s="141">
        <f t="shared" si="22"/>
        <v>292142</v>
      </c>
      <c r="AO17" s="141">
        <v>119922</v>
      </c>
      <c r="AP17" s="141">
        <v>0</v>
      </c>
      <c r="AQ17" s="141">
        <v>172220</v>
      </c>
      <c r="AR17" s="141">
        <v>0</v>
      </c>
      <c r="AS17" s="141">
        <f t="shared" si="23"/>
        <v>566150</v>
      </c>
      <c r="AT17" s="141">
        <v>0</v>
      </c>
      <c r="AU17" s="141">
        <v>532851</v>
      </c>
      <c r="AV17" s="141">
        <v>33299</v>
      </c>
      <c r="AW17" s="141">
        <v>0</v>
      </c>
      <c r="AX17" s="141">
        <f t="shared" si="24"/>
        <v>85012</v>
      </c>
      <c r="AY17" s="141">
        <v>0</v>
      </c>
      <c r="AZ17" s="141">
        <v>20160</v>
      </c>
      <c r="BA17" s="141">
        <v>64852</v>
      </c>
      <c r="BB17" s="141">
        <v>0</v>
      </c>
      <c r="BC17" s="141"/>
      <c r="BD17" s="141">
        <v>0</v>
      </c>
      <c r="BE17" s="141">
        <v>232392</v>
      </c>
      <c r="BF17" s="141">
        <f t="shared" si="25"/>
        <v>1175696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943304</v>
      </c>
      <c r="CR17" s="141">
        <f t="shared" si="42"/>
        <v>292142</v>
      </c>
      <c r="CS17" s="141">
        <f t="shared" si="43"/>
        <v>119922</v>
      </c>
      <c r="CT17" s="141">
        <f t="shared" si="44"/>
        <v>0</v>
      </c>
      <c r="CU17" s="141">
        <f t="shared" si="45"/>
        <v>172220</v>
      </c>
      <c r="CV17" s="141">
        <f t="shared" si="46"/>
        <v>0</v>
      </c>
      <c r="CW17" s="141">
        <f t="shared" si="47"/>
        <v>566150</v>
      </c>
      <c r="CX17" s="141">
        <f t="shared" si="48"/>
        <v>0</v>
      </c>
      <c r="CY17" s="141">
        <f t="shared" si="49"/>
        <v>532851</v>
      </c>
      <c r="CZ17" s="141">
        <f t="shared" si="50"/>
        <v>33299</v>
      </c>
      <c r="DA17" s="141">
        <f t="shared" si="51"/>
        <v>0</v>
      </c>
      <c r="DB17" s="141">
        <f t="shared" si="52"/>
        <v>85012</v>
      </c>
      <c r="DC17" s="141">
        <f t="shared" si="53"/>
        <v>0</v>
      </c>
      <c r="DD17" s="141">
        <f t="shared" si="54"/>
        <v>20160</v>
      </c>
      <c r="DE17" s="141">
        <f t="shared" si="55"/>
        <v>64852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232392</v>
      </c>
      <c r="DJ17" s="141">
        <f t="shared" si="60"/>
        <v>1175696</v>
      </c>
    </row>
    <row r="18" spans="1:114" ht="12" customHeight="1">
      <c r="A18" s="142" t="s">
        <v>101</v>
      </c>
      <c r="B18" s="140" t="s">
        <v>460</v>
      </c>
      <c r="C18" s="142" t="s">
        <v>482</v>
      </c>
      <c r="D18" s="141">
        <f t="shared" si="6"/>
        <v>473652</v>
      </c>
      <c r="E18" s="141">
        <f t="shared" si="7"/>
        <v>344617</v>
      </c>
      <c r="F18" s="141">
        <v>0</v>
      </c>
      <c r="G18" s="141">
        <v>0</v>
      </c>
      <c r="H18" s="141">
        <v>0</v>
      </c>
      <c r="I18" s="141">
        <v>344617</v>
      </c>
      <c r="J18" s="141">
        <v>1643658</v>
      </c>
      <c r="K18" s="141">
        <v>0</v>
      </c>
      <c r="L18" s="141">
        <v>129035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488141</v>
      </c>
      <c r="T18" s="141">
        <v>0</v>
      </c>
      <c r="U18" s="141">
        <v>0</v>
      </c>
      <c r="V18" s="141">
        <f t="shared" si="10"/>
        <v>473652</v>
      </c>
      <c r="W18" s="141">
        <f t="shared" si="11"/>
        <v>344617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344617</v>
      </c>
      <c r="AB18" s="141">
        <f t="shared" si="16"/>
        <v>2131799</v>
      </c>
      <c r="AC18" s="141">
        <f t="shared" si="17"/>
        <v>0</v>
      </c>
      <c r="AD18" s="141">
        <f t="shared" si="18"/>
        <v>129035</v>
      </c>
      <c r="AE18" s="141">
        <f t="shared" si="19"/>
        <v>10017</v>
      </c>
      <c r="AF18" s="141">
        <f t="shared" si="20"/>
        <v>10017</v>
      </c>
      <c r="AG18" s="141">
        <v>0</v>
      </c>
      <c r="AH18" s="141">
        <v>10017</v>
      </c>
      <c r="AI18" s="141">
        <v>0</v>
      </c>
      <c r="AJ18" s="141">
        <v>0</v>
      </c>
      <c r="AK18" s="141">
        <v>0</v>
      </c>
      <c r="AL18" s="141"/>
      <c r="AM18" s="141">
        <f t="shared" si="21"/>
        <v>1812143</v>
      </c>
      <c r="AN18" s="141">
        <f t="shared" si="22"/>
        <v>364168</v>
      </c>
      <c r="AO18" s="141">
        <v>281112</v>
      </c>
      <c r="AP18" s="141">
        <v>0</v>
      </c>
      <c r="AQ18" s="141">
        <v>83056</v>
      </c>
      <c r="AR18" s="141">
        <v>0</v>
      </c>
      <c r="AS18" s="141">
        <f t="shared" si="23"/>
        <v>532293</v>
      </c>
      <c r="AT18" s="141">
        <v>0</v>
      </c>
      <c r="AU18" s="141">
        <v>441541</v>
      </c>
      <c r="AV18" s="141">
        <v>90752</v>
      </c>
      <c r="AW18" s="141">
        <v>0</v>
      </c>
      <c r="AX18" s="141">
        <f t="shared" si="24"/>
        <v>915682</v>
      </c>
      <c r="AY18" s="141">
        <v>0</v>
      </c>
      <c r="AZ18" s="141">
        <v>741571</v>
      </c>
      <c r="BA18" s="141">
        <v>174111</v>
      </c>
      <c r="BB18" s="141">
        <v>0</v>
      </c>
      <c r="BC18" s="141"/>
      <c r="BD18" s="141">
        <v>0</v>
      </c>
      <c r="BE18" s="141">
        <v>295150</v>
      </c>
      <c r="BF18" s="141">
        <f t="shared" si="25"/>
        <v>2117310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413153</v>
      </c>
      <c r="BP18" s="141">
        <f t="shared" si="29"/>
        <v>99677</v>
      </c>
      <c r="BQ18" s="141">
        <v>76944</v>
      </c>
      <c r="BR18" s="141">
        <v>0</v>
      </c>
      <c r="BS18" s="141">
        <v>22733</v>
      </c>
      <c r="BT18" s="141">
        <v>0</v>
      </c>
      <c r="BU18" s="141">
        <f t="shared" si="30"/>
        <v>249570</v>
      </c>
      <c r="BV18" s="141">
        <v>0</v>
      </c>
      <c r="BW18" s="141">
        <v>249570</v>
      </c>
      <c r="BX18" s="141">
        <v>0</v>
      </c>
      <c r="BY18" s="141">
        <v>0</v>
      </c>
      <c r="BZ18" s="141">
        <f t="shared" si="31"/>
        <v>63906</v>
      </c>
      <c r="CA18" s="141">
        <v>0</v>
      </c>
      <c r="CB18" s="141">
        <v>39553</v>
      </c>
      <c r="CC18" s="141">
        <v>24353</v>
      </c>
      <c r="CD18" s="141">
        <v>0</v>
      </c>
      <c r="CE18" s="141"/>
      <c r="CF18" s="141">
        <v>0</v>
      </c>
      <c r="CG18" s="141">
        <v>74988</v>
      </c>
      <c r="CH18" s="141">
        <f t="shared" si="32"/>
        <v>488141</v>
      </c>
      <c r="CI18" s="141">
        <f t="shared" si="33"/>
        <v>10017</v>
      </c>
      <c r="CJ18" s="141">
        <f t="shared" si="34"/>
        <v>10017</v>
      </c>
      <c r="CK18" s="141">
        <f t="shared" si="35"/>
        <v>0</v>
      </c>
      <c r="CL18" s="141">
        <f t="shared" si="36"/>
        <v>10017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2225296</v>
      </c>
      <c r="CR18" s="141">
        <f t="shared" si="42"/>
        <v>463845</v>
      </c>
      <c r="CS18" s="141">
        <f t="shared" si="43"/>
        <v>358056</v>
      </c>
      <c r="CT18" s="141">
        <f t="shared" si="44"/>
        <v>0</v>
      </c>
      <c r="CU18" s="141">
        <f t="shared" si="45"/>
        <v>105789</v>
      </c>
      <c r="CV18" s="141">
        <f t="shared" si="46"/>
        <v>0</v>
      </c>
      <c r="CW18" s="141">
        <f t="shared" si="47"/>
        <v>781863</v>
      </c>
      <c r="CX18" s="141">
        <f t="shared" si="48"/>
        <v>0</v>
      </c>
      <c r="CY18" s="141">
        <f t="shared" si="49"/>
        <v>691111</v>
      </c>
      <c r="CZ18" s="141">
        <f t="shared" si="50"/>
        <v>90752</v>
      </c>
      <c r="DA18" s="141">
        <f t="shared" si="51"/>
        <v>0</v>
      </c>
      <c r="DB18" s="141">
        <f t="shared" si="52"/>
        <v>979588</v>
      </c>
      <c r="DC18" s="141">
        <f t="shared" si="53"/>
        <v>0</v>
      </c>
      <c r="DD18" s="141">
        <f t="shared" si="54"/>
        <v>781124</v>
      </c>
      <c r="DE18" s="141">
        <f t="shared" si="55"/>
        <v>198464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370138</v>
      </c>
      <c r="DJ18" s="141">
        <f t="shared" si="60"/>
        <v>2605451</v>
      </c>
    </row>
    <row r="19" spans="1:114" ht="12" customHeight="1">
      <c r="A19" s="142" t="s">
        <v>101</v>
      </c>
      <c r="B19" s="140" t="s">
        <v>461</v>
      </c>
      <c r="C19" s="142" t="s">
        <v>483</v>
      </c>
      <c r="D19" s="141">
        <f t="shared" si="6"/>
        <v>358223</v>
      </c>
      <c r="E19" s="141">
        <f t="shared" si="7"/>
        <v>247817</v>
      </c>
      <c r="F19" s="141">
        <v>3955</v>
      </c>
      <c r="G19" s="141">
        <v>0</v>
      </c>
      <c r="H19" s="141">
        <v>0</v>
      </c>
      <c r="I19" s="141">
        <v>243862</v>
      </c>
      <c r="J19" s="141">
        <v>1099623</v>
      </c>
      <c r="K19" s="141">
        <v>0</v>
      </c>
      <c r="L19" s="141">
        <v>110406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f t="shared" si="10"/>
        <v>358223</v>
      </c>
      <c r="W19" s="141">
        <f t="shared" si="11"/>
        <v>247817</v>
      </c>
      <c r="X19" s="141">
        <f t="shared" si="12"/>
        <v>3955</v>
      </c>
      <c r="Y19" s="141">
        <f t="shared" si="13"/>
        <v>0</v>
      </c>
      <c r="Z19" s="141">
        <f t="shared" si="14"/>
        <v>0</v>
      </c>
      <c r="AA19" s="141">
        <f t="shared" si="15"/>
        <v>243862</v>
      </c>
      <c r="AB19" s="141">
        <f t="shared" si="16"/>
        <v>1099623</v>
      </c>
      <c r="AC19" s="141">
        <f t="shared" si="17"/>
        <v>0</v>
      </c>
      <c r="AD19" s="141">
        <f t="shared" si="18"/>
        <v>110406</v>
      </c>
      <c r="AE19" s="141">
        <f t="shared" si="19"/>
        <v>266105</v>
      </c>
      <c r="AF19" s="141">
        <f t="shared" si="20"/>
        <v>251720</v>
      </c>
      <c r="AG19" s="141">
        <v>0</v>
      </c>
      <c r="AH19" s="141">
        <v>225257</v>
      </c>
      <c r="AI19" s="141">
        <v>22631</v>
      </c>
      <c r="AJ19" s="141">
        <v>3832</v>
      </c>
      <c r="AK19" s="141">
        <v>14385</v>
      </c>
      <c r="AL19" s="141"/>
      <c r="AM19" s="141">
        <f t="shared" si="21"/>
        <v>1149016</v>
      </c>
      <c r="AN19" s="141">
        <f t="shared" si="22"/>
        <v>339182</v>
      </c>
      <c r="AO19" s="141">
        <v>330889</v>
      </c>
      <c r="AP19" s="141">
        <v>0</v>
      </c>
      <c r="AQ19" s="141">
        <v>8293</v>
      </c>
      <c r="AR19" s="141">
        <v>0</v>
      </c>
      <c r="AS19" s="141">
        <f t="shared" si="23"/>
        <v>185846</v>
      </c>
      <c r="AT19" s="141">
        <v>0</v>
      </c>
      <c r="AU19" s="141">
        <v>170690</v>
      </c>
      <c r="AV19" s="141">
        <v>15156</v>
      </c>
      <c r="AW19" s="141">
        <v>0</v>
      </c>
      <c r="AX19" s="141">
        <f t="shared" si="24"/>
        <v>623988</v>
      </c>
      <c r="AY19" s="141">
        <v>0</v>
      </c>
      <c r="AZ19" s="141">
        <v>533710</v>
      </c>
      <c r="BA19" s="141">
        <v>47484</v>
      </c>
      <c r="BB19" s="141">
        <v>42794</v>
      </c>
      <c r="BC19" s="141"/>
      <c r="BD19" s="141">
        <v>0</v>
      </c>
      <c r="BE19" s="141">
        <v>42725</v>
      </c>
      <c r="BF19" s="141">
        <f t="shared" si="25"/>
        <v>1457846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0</v>
      </c>
      <c r="CI19" s="141">
        <f t="shared" si="33"/>
        <v>266105</v>
      </c>
      <c r="CJ19" s="141">
        <f t="shared" si="34"/>
        <v>251720</v>
      </c>
      <c r="CK19" s="141">
        <f t="shared" si="35"/>
        <v>0</v>
      </c>
      <c r="CL19" s="141">
        <f t="shared" si="36"/>
        <v>225257</v>
      </c>
      <c r="CM19" s="141">
        <f t="shared" si="37"/>
        <v>22631</v>
      </c>
      <c r="CN19" s="141">
        <f t="shared" si="38"/>
        <v>3832</v>
      </c>
      <c r="CO19" s="141">
        <f t="shared" si="39"/>
        <v>14385</v>
      </c>
      <c r="CP19" s="141">
        <f t="shared" si="40"/>
        <v>0</v>
      </c>
      <c r="CQ19" s="141">
        <f t="shared" si="41"/>
        <v>1149016</v>
      </c>
      <c r="CR19" s="141">
        <f t="shared" si="42"/>
        <v>339182</v>
      </c>
      <c r="CS19" s="141">
        <f t="shared" si="43"/>
        <v>330889</v>
      </c>
      <c r="CT19" s="141">
        <f t="shared" si="44"/>
        <v>0</v>
      </c>
      <c r="CU19" s="141">
        <f t="shared" si="45"/>
        <v>8293</v>
      </c>
      <c r="CV19" s="141">
        <f t="shared" si="46"/>
        <v>0</v>
      </c>
      <c r="CW19" s="141">
        <f t="shared" si="47"/>
        <v>185846</v>
      </c>
      <c r="CX19" s="141">
        <f t="shared" si="48"/>
        <v>0</v>
      </c>
      <c r="CY19" s="141">
        <f t="shared" si="49"/>
        <v>170690</v>
      </c>
      <c r="CZ19" s="141">
        <f t="shared" si="50"/>
        <v>15156</v>
      </c>
      <c r="DA19" s="141">
        <f t="shared" si="51"/>
        <v>0</v>
      </c>
      <c r="DB19" s="141">
        <f t="shared" si="52"/>
        <v>623988</v>
      </c>
      <c r="DC19" s="141">
        <f t="shared" si="53"/>
        <v>0</v>
      </c>
      <c r="DD19" s="141">
        <f t="shared" si="54"/>
        <v>533710</v>
      </c>
      <c r="DE19" s="141">
        <f t="shared" si="55"/>
        <v>47484</v>
      </c>
      <c r="DF19" s="141">
        <f t="shared" si="56"/>
        <v>42794</v>
      </c>
      <c r="DG19" s="141">
        <f t="shared" si="57"/>
        <v>0</v>
      </c>
      <c r="DH19" s="141">
        <f t="shared" si="58"/>
        <v>0</v>
      </c>
      <c r="DI19" s="141">
        <f t="shared" si="59"/>
        <v>42725</v>
      </c>
      <c r="DJ19" s="141">
        <f t="shared" si="60"/>
        <v>1457846</v>
      </c>
    </row>
    <row r="20" spans="1:114" ht="12" customHeight="1">
      <c r="A20" s="142" t="s">
        <v>101</v>
      </c>
      <c r="B20" s="140" t="s">
        <v>462</v>
      </c>
      <c r="C20" s="142" t="s">
        <v>484</v>
      </c>
      <c r="D20" s="141">
        <f t="shared" si="6"/>
        <v>116920</v>
      </c>
      <c r="E20" s="141">
        <f t="shared" si="7"/>
        <v>116920</v>
      </c>
      <c r="F20" s="141">
        <v>8006</v>
      </c>
      <c r="G20" s="141">
        <v>0</v>
      </c>
      <c r="H20" s="141">
        <v>0</v>
      </c>
      <c r="I20" s="141">
        <v>63128</v>
      </c>
      <c r="J20" s="141">
        <v>696236</v>
      </c>
      <c r="K20" s="141">
        <v>45786</v>
      </c>
      <c r="L20" s="141">
        <v>0</v>
      </c>
      <c r="M20" s="141">
        <f t="shared" si="8"/>
        <v>782</v>
      </c>
      <c r="N20" s="141">
        <f t="shared" si="9"/>
        <v>782</v>
      </c>
      <c r="O20" s="141">
        <v>0</v>
      </c>
      <c r="P20" s="141">
        <v>0</v>
      </c>
      <c r="Q20" s="141">
        <v>0</v>
      </c>
      <c r="R20" s="141">
        <v>0</v>
      </c>
      <c r="S20" s="141">
        <v>169991</v>
      </c>
      <c r="T20" s="141">
        <v>782</v>
      </c>
      <c r="U20" s="141">
        <v>0</v>
      </c>
      <c r="V20" s="141">
        <f t="shared" si="10"/>
        <v>117702</v>
      </c>
      <c r="W20" s="141">
        <f t="shared" si="11"/>
        <v>117702</v>
      </c>
      <c r="X20" s="141">
        <f t="shared" si="12"/>
        <v>8006</v>
      </c>
      <c r="Y20" s="141">
        <f t="shared" si="13"/>
        <v>0</v>
      </c>
      <c r="Z20" s="141">
        <f t="shared" si="14"/>
        <v>0</v>
      </c>
      <c r="AA20" s="141">
        <f t="shared" si="15"/>
        <v>63128</v>
      </c>
      <c r="AB20" s="141">
        <f t="shared" si="16"/>
        <v>866227</v>
      </c>
      <c r="AC20" s="141">
        <f t="shared" si="17"/>
        <v>46568</v>
      </c>
      <c r="AD20" s="141">
        <f t="shared" si="18"/>
        <v>0</v>
      </c>
      <c r="AE20" s="141">
        <f t="shared" si="19"/>
        <v>95949</v>
      </c>
      <c r="AF20" s="141">
        <f t="shared" si="20"/>
        <v>71925</v>
      </c>
      <c r="AG20" s="141">
        <v>0</v>
      </c>
      <c r="AH20" s="141">
        <v>71925</v>
      </c>
      <c r="AI20" s="141">
        <v>0</v>
      </c>
      <c r="AJ20" s="141">
        <v>0</v>
      </c>
      <c r="AK20" s="141">
        <v>24024</v>
      </c>
      <c r="AL20" s="141"/>
      <c r="AM20" s="141">
        <f t="shared" si="21"/>
        <v>717207</v>
      </c>
      <c r="AN20" s="141">
        <f t="shared" si="22"/>
        <v>152703</v>
      </c>
      <c r="AO20" s="141">
        <v>37173</v>
      </c>
      <c r="AP20" s="141">
        <v>0</v>
      </c>
      <c r="AQ20" s="141">
        <v>115530</v>
      </c>
      <c r="AR20" s="141">
        <v>0</v>
      </c>
      <c r="AS20" s="141">
        <f t="shared" si="23"/>
        <v>236055</v>
      </c>
      <c r="AT20" s="141">
        <v>0</v>
      </c>
      <c r="AU20" s="141">
        <v>227821</v>
      </c>
      <c r="AV20" s="141">
        <v>8234</v>
      </c>
      <c r="AW20" s="141">
        <v>0</v>
      </c>
      <c r="AX20" s="141">
        <f t="shared" si="24"/>
        <v>328449</v>
      </c>
      <c r="AY20" s="141">
        <v>245319</v>
      </c>
      <c r="AZ20" s="141">
        <v>75648</v>
      </c>
      <c r="BA20" s="141">
        <v>7482</v>
      </c>
      <c r="BB20" s="141">
        <v>0</v>
      </c>
      <c r="BC20" s="141"/>
      <c r="BD20" s="141">
        <v>0</v>
      </c>
      <c r="BE20" s="141">
        <v>0</v>
      </c>
      <c r="BF20" s="141">
        <f t="shared" si="25"/>
        <v>813156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170773</v>
      </c>
      <c r="BP20" s="141">
        <f t="shared" si="29"/>
        <v>9258</v>
      </c>
      <c r="BQ20" s="141">
        <v>9258</v>
      </c>
      <c r="BR20" s="141">
        <v>0</v>
      </c>
      <c r="BS20" s="141">
        <v>0</v>
      </c>
      <c r="BT20" s="141">
        <v>0</v>
      </c>
      <c r="BU20" s="141">
        <f t="shared" si="30"/>
        <v>127664</v>
      </c>
      <c r="BV20" s="141">
        <v>0</v>
      </c>
      <c r="BW20" s="141">
        <v>127664</v>
      </c>
      <c r="BX20" s="141">
        <v>0</v>
      </c>
      <c r="BY20" s="141">
        <v>0</v>
      </c>
      <c r="BZ20" s="141">
        <f t="shared" si="31"/>
        <v>33851</v>
      </c>
      <c r="CA20" s="141">
        <v>0</v>
      </c>
      <c r="CB20" s="141">
        <v>33851</v>
      </c>
      <c r="CC20" s="141">
        <v>0</v>
      </c>
      <c r="CD20" s="141">
        <v>0</v>
      </c>
      <c r="CE20" s="141"/>
      <c r="CF20" s="141">
        <v>0</v>
      </c>
      <c r="CG20" s="141">
        <v>0</v>
      </c>
      <c r="CH20" s="141">
        <f t="shared" si="32"/>
        <v>170773</v>
      </c>
      <c r="CI20" s="141">
        <f t="shared" si="33"/>
        <v>95949</v>
      </c>
      <c r="CJ20" s="141">
        <f t="shared" si="34"/>
        <v>71925</v>
      </c>
      <c r="CK20" s="141">
        <f t="shared" si="35"/>
        <v>0</v>
      </c>
      <c r="CL20" s="141">
        <f t="shared" si="36"/>
        <v>71925</v>
      </c>
      <c r="CM20" s="141">
        <f t="shared" si="37"/>
        <v>0</v>
      </c>
      <c r="CN20" s="141">
        <f t="shared" si="38"/>
        <v>0</v>
      </c>
      <c r="CO20" s="141">
        <f t="shared" si="39"/>
        <v>24024</v>
      </c>
      <c r="CP20" s="141">
        <f t="shared" si="40"/>
        <v>0</v>
      </c>
      <c r="CQ20" s="141">
        <f t="shared" si="41"/>
        <v>887980</v>
      </c>
      <c r="CR20" s="141">
        <f t="shared" si="42"/>
        <v>161961</v>
      </c>
      <c r="CS20" s="141">
        <f t="shared" si="43"/>
        <v>46431</v>
      </c>
      <c r="CT20" s="141">
        <f t="shared" si="44"/>
        <v>0</v>
      </c>
      <c r="CU20" s="141">
        <f t="shared" si="45"/>
        <v>115530</v>
      </c>
      <c r="CV20" s="141">
        <f t="shared" si="46"/>
        <v>0</v>
      </c>
      <c r="CW20" s="141">
        <f t="shared" si="47"/>
        <v>363719</v>
      </c>
      <c r="CX20" s="141">
        <f t="shared" si="48"/>
        <v>0</v>
      </c>
      <c r="CY20" s="141">
        <f t="shared" si="49"/>
        <v>355485</v>
      </c>
      <c r="CZ20" s="141">
        <f t="shared" si="50"/>
        <v>8234</v>
      </c>
      <c r="DA20" s="141">
        <f t="shared" si="51"/>
        <v>0</v>
      </c>
      <c r="DB20" s="141">
        <f t="shared" si="52"/>
        <v>362300</v>
      </c>
      <c r="DC20" s="141">
        <f t="shared" si="53"/>
        <v>245319</v>
      </c>
      <c r="DD20" s="141">
        <f t="shared" si="54"/>
        <v>109499</v>
      </c>
      <c r="DE20" s="141">
        <f t="shared" si="55"/>
        <v>7482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0</v>
      </c>
      <c r="DJ20" s="141">
        <f t="shared" si="60"/>
        <v>983929</v>
      </c>
    </row>
    <row r="21" spans="1:114" ht="12" customHeight="1">
      <c r="A21" s="142" t="s">
        <v>101</v>
      </c>
      <c r="B21" s="140" t="s">
        <v>463</v>
      </c>
      <c r="C21" s="142" t="s">
        <v>485</v>
      </c>
      <c r="D21" s="141">
        <f t="shared" si="6"/>
        <v>0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f t="shared" si="8"/>
        <v>41351</v>
      </c>
      <c r="N21" s="141">
        <f t="shared" si="9"/>
        <v>41351</v>
      </c>
      <c r="O21" s="141">
        <v>0</v>
      </c>
      <c r="P21" s="141">
        <v>0</v>
      </c>
      <c r="Q21" s="141">
        <v>0</v>
      </c>
      <c r="R21" s="141">
        <v>6250</v>
      </c>
      <c r="S21" s="141">
        <v>290145</v>
      </c>
      <c r="T21" s="141">
        <v>35101</v>
      </c>
      <c r="U21" s="141">
        <v>0</v>
      </c>
      <c r="V21" s="141">
        <f t="shared" si="10"/>
        <v>41351</v>
      </c>
      <c r="W21" s="141">
        <f t="shared" si="11"/>
        <v>41351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6250</v>
      </c>
      <c r="AB21" s="141">
        <f t="shared" si="16"/>
        <v>290145</v>
      </c>
      <c r="AC21" s="141">
        <f t="shared" si="17"/>
        <v>35101</v>
      </c>
      <c r="AD21" s="141">
        <f t="shared" si="18"/>
        <v>0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/>
      <c r="AM21" s="141">
        <f t="shared" si="21"/>
        <v>0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0</v>
      </c>
      <c r="AY21" s="141">
        <v>0</v>
      </c>
      <c r="AZ21" s="141">
        <v>0</v>
      </c>
      <c r="BA21" s="141">
        <v>0</v>
      </c>
      <c r="BB21" s="141">
        <v>0</v>
      </c>
      <c r="BC21" s="141"/>
      <c r="BD21" s="141">
        <v>0</v>
      </c>
      <c r="BE21" s="141">
        <v>0</v>
      </c>
      <c r="BF21" s="141">
        <f t="shared" si="25"/>
        <v>0</v>
      </c>
      <c r="BG21" s="141">
        <f t="shared" si="26"/>
        <v>16800</v>
      </c>
      <c r="BH21" s="141">
        <f t="shared" si="27"/>
        <v>16800</v>
      </c>
      <c r="BI21" s="141">
        <v>16800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205988</v>
      </c>
      <c r="BP21" s="141">
        <f t="shared" si="29"/>
        <v>154323</v>
      </c>
      <c r="BQ21" s="141">
        <v>94980</v>
      </c>
      <c r="BR21" s="141">
        <v>0</v>
      </c>
      <c r="BS21" s="141">
        <v>59343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51665</v>
      </c>
      <c r="CA21" s="141">
        <v>0</v>
      </c>
      <c r="CB21" s="141">
        <v>44453</v>
      </c>
      <c r="CC21" s="141">
        <v>0</v>
      </c>
      <c r="CD21" s="141">
        <v>7212</v>
      </c>
      <c r="CE21" s="141"/>
      <c r="CF21" s="141">
        <v>0</v>
      </c>
      <c r="CG21" s="141">
        <v>108708</v>
      </c>
      <c r="CH21" s="141">
        <f t="shared" si="32"/>
        <v>331496</v>
      </c>
      <c r="CI21" s="141">
        <f t="shared" si="33"/>
        <v>16800</v>
      </c>
      <c r="CJ21" s="141">
        <f t="shared" si="34"/>
        <v>16800</v>
      </c>
      <c r="CK21" s="141">
        <f t="shared" si="35"/>
        <v>16800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205988</v>
      </c>
      <c r="CR21" s="141">
        <f t="shared" si="42"/>
        <v>154323</v>
      </c>
      <c r="CS21" s="141">
        <f t="shared" si="43"/>
        <v>94980</v>
      </c>
      <c r="CT21" s="141">
        <f t="shared" si="44"/>
        <v>0</v>
      </c>
      <c r="CU21" s="141">
        <f t="shared" si="45"/>
        <v>59343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51665</v>
      </c>
      <c r="DC21" s="141">
        <f t="shared" si="53"/>
        <v>0</v>
      </c>
      <c r="DD21" s="141">
        <f t="shared" si="54"/>
        <v>44453</v>
      </c>
      <c r="DE21" s="141">
        <f t="shared" si="55"/>
        <v>0</v>
      </c>
      <c r="DF21" s="141">
        <f t="shared" si="56"/>
        <v>7212</v>
      </c>
      <c r="DG21" s="141">
        <f t="shared" si="57"/>
        <v>0</v>
      </c>
      <c r="DH21" s="141">
        <f t="shared" si="58"/>
        <v>0</v>
      </c>
      <c r="DI21" s="141">
        <f t="shared" si="59"/>
        <v>108708</v>
      </c>
      <c r="DJ21" s="141">
        <f t="shared" si="60"/>
        <v>331496</v>
      </c>
    </row>
    <row r="22" spans="1:114" ht="12" customHeight="1">
      <c r="A22" s="142" t="s">
        <v>101</v>
      </c>
      <c r="B22" s="140" t="s">
        <v>464</v>
      </c>
      <c r="C22" s="142" t="s">
        <v>486</v>
      </c>
      <c r="D22" s="141">
        <f t="shared" si="6"/>
        <v>2604327</v>
      </c>
      <c r="E22" s="141">
        <f t="shared" si="7"/>
        <v>2604327</v>
      </c>
      <c r="F22" s="141">
        <v>511121</v>
      </c>
      <c r="G22" s="141">
        <v>0</v>
      </c>
      <c r="H22" s="141">
        <v>1486100</v>
      </c>
      <c r="I22" s="141">
        <v>224015</v>
      </c>
      <c r="J22" s="141">
        <v>1377300</v>
      </c>
      <c r="K22" s="141">
        <v>383091</v>
      </c>
      <c r="L22" s="141">
        <v>0</v>
      </c>
      <c r="M22" s="141">
        <f t="shared" si="8"/>
        <v>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f t="shared" si="10"/>
        <v>2604327</v>
      </c>
      <c r="W22" s="141">
        <f t="shared" si="11"/>
        <v>2604327</v>
      </c>
      <c r="X22" s="141">
        <f t="shared" si="12"/>
        <v>511121</v>
      </c>
      <c r="Y22" s="141">
        <f t="shared" si="13"/>
        <v>0</v>
      </c>
      <c r="Z22" s="141">
        <f t="shared" si="14"/>
        <v>1486100</v>
      </c>
      <c r="AA22" s="141">
        <f t="shared" si="15"/>
        <v>224015</v>
      </c>
      <c r="AB22" s="141">
        <f t="shared" si="16"/>
        <v>1377300</v>
      </c>
      <c r="AC22" s="141">
        <f t="shared" si="17"/>
        <v>383091</v>
      </c>
      <c r="AD22" s="141">
        <f t="shared" si="18"/>
        <v>0</v>
      </c>
      <c r="AE22" s="141">
        <f t="shared" si="19"/>
        <v>3053075</v>
      </c>
      <c r="AF22" s="141">
        <f t="shared" si="20"/>
        <v>3053075</v>
      </c>
      <c r="AG22" s="141">
        <v>0</v>
      </c>
      <c r="AH22" s="141">
        <v>3053075</v>
      </c>
      <c r="AI22" s="141">
        <v>0</v>
      </c>
      <c r="AJ22" s="141">
        <v>0</v>
      </c>
      <c r="AK22" s="141">
        <v>0</v>
      </c>
      <c r="AL22" s="141"/>
      <c r="AM22" s="141">
        <f t="shared" si="21"/>
        <v>911338</v>
      </c>
      <c r="AN22" s="141">
        <f t="shared" si="22"/>
        <v>156293</v>
      </c>
      <c r="AO22" s="141">
        <v>156293</v>
      </c>
      <c r="AP22" s="141">
        <v>0</v>
      </c>
      <c r="AQ22" s="141">
        <v>0</v>
      </c>
      <c r="AR22" s="141">
        <v>0</v>
      </c>
      <c r="AS22" s="141">
        <f t="shared" si="23"/>
        <v>218917</v>
      </c>
      <c r="AT22" s="141">
        <v>0</v>
      </c>
      <c r="AU22" s="141">
        <v>218917</v>
      </c>
      <c r="AV22" s="141">
        <v>0</v>
      </c>
      <c r="AW22" s="141">
        <v>0</v>
      </c>
      <c r="AX22" s="141">
        <f t="shared" si="24"/>
        <v>536128</v>
      </c>
      <c r="AY22" s="141">
        <v>0</v>
      </c>
      <c r="AZ22" s="141">
        <v>409411</v>
      </c>
      <c r="BA22" s="141">
        <v>126717</v>
      </c>
      <c r="BB22" s="141">
        <v>0</v>
      </c>
      <c r="BC22" s="141"/>
      <c r="BD22" s="141">
        <v>0</v>
      </c>
      <c r="BE22" s="141">
        <v>17214</v>
      </c>
      <c r="BF22" s="141">
        <f t="shared" si="25"/>
        <v>3981627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/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/>
      <c r="CF22" s="141">
        <v>0</v>
      </c>
      <c r="CG22" s="141">
        <v>0</v>
      </c>
      <c r="CH22" s="141">
        <f t="shared" si="32"/>
        <v>0</v>
      </c>
      <c r="CI22" s="141">
        <f t="shared" si="33"/>
        <v>3053075</v>
      </c>
      <c r="CJ22" s="141">
        <f t="shared" si="34"/>
        <v>3053075</v>
      </c>
      <c r="CK22" s="141">
        <f t="shared" si="35"/>
        <v>0</v>
      </c>
      <c r="CL22" s="141">
        <f t="shared" si="36"/>
        <v>3053075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911338</v>
      </c>
      <c r="CR22" s="141">
        <f t="shared" si="42"/>
        <v>156293</v>
      </c>
      <c r="CS22" s="141">
        <f t="shared" si="43"/>
        <v>156293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218917</v>
      </c>
      <c r="CX22" s="141">
        <f t="shared" si="48"/>
        <v>0</v>
      </c>
      <c r="CY22" s="141">
        <f t="shared" si="49"/>
        <v>218917</v>
      </c>
      <c r="CZ22" s="141">
        <f t="shared" si="50"/>
        <v>0</v>
      </c>
      <c r="DA22" s="141">
        <f t="shared" si="51"/>
        <v>0</v>
      </c>
      <c r="DB22" s="141">
        <f t="shared" si="52"/>
        <v>536128</v>
      </c>
      <c r="DC22" s="141">
        <f t="shared" si="53"/>
        <v>0</v>
      </c>
      <c r="DD22" s="141">
        <f t="shared" si="54"/>
        <v>409411</v>
      </c>
      <c r="DE22" s="141">
        <f t="shared" si="55"/>
        <v>126717</v>
      </c>
      <c r="DF22" s="141">
        <f t="shared" si="56"/>
        <v>0</v>
      </c>
      <c r="DG22" s="141">
        <f t="shared" si="57"/>
        <v>0</v>
      </c>
      <c r="DH22" s="141">
        <f t="shared" si="58"/>
        <v>0</v>
      </c>
      <c r="DI22" s="141">
        <f t="shared" si="59"/>
        <v>17214</v>
      </c>
      <c r="DJ22" s="141">
        <f t="shared" si="60"/>
        <v>3981627</v>
      </c>
    </row>
    <row r="23" spans="1:114" ht="12" customHeight="1">
      <c r="A23" s="142" t="s">
        <v>101</v>
      </c>
      <c r="B23" s="140" t="s">
        <v>465</v>
      </c>
      <c r="C23" s="142" t="s">
        <v>487</v>
      </c>
      <c r="D23" s="141">
        <f t="shared" si="6"/>
        <v>149384</v>
      </c>
      <c r="E23" s="141">
        <f t="shared" si="7"/>
        <v>121968</v>
      </c>
      <c r="F23" s="141">
        <v>0</v>
      </c>
      <c r="G23" s="141">
        <v>0</v>
      </c>
      <c r="H23" s="141">
        <v>0</v>
      </c>
      <c r="I23" s="141">
        <v>121968</v>
      </c>
      <c r="J23" s="141">
        <v>824066</v>
      </c>
      <c r="K23" s="141">
        <v>0</v>
      </c>
      <c r="L23" s="141">
        <v>27416</v>
      </c>
      <c r="M23" s="141">
        <f t="shared" si="8"/>
        <v>0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f t="shared" si="10"/>
        <v>149384</v>
      </c>
      <c r="W23" s="141">
        <f t="shared" si="11"/>
        <v>121968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121968</v>
      </c>
      <c r="AB23" s="141">
        <f t="shared" si="16"/>
        <v>824066</v>
      </c>
      <c r="AC23" s="141">
        <f t="shared" si="17"/>
        <v>0</v>
      </c>
      <c r="AD23" s="141">
        <f t="shared" si="18"/>
        <v>27416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/>
      <c r="AM23" s="141">
        <f t="shared" si="21"/>
        <v>927880</v>
      </c>
      <c r="AN23" s="141">
        <f t="shared" si="22"/>
        <v>162864</v>
      </c>
      <c r="AO23" s="141">
        <v>65593</v>
      </c>
      <c r="AP23" s="141">
        <v>0</v>
      </c>
      <c r="AQ23" s="141">
        <v>97271</v>
      </c>
      <c r="AR23" s="141">
        <v>0</v>
      </c>
      <c r="AS23" s="141">
        <f t="shared" si="23"/>
        <v>438635</v>
      </c>
      <c r="AT23" s="141">
        <v>0</v>
      </c>
      <c r="AU23" s="141">
        <v>436566</v>
      </c>
      <c r="AV23" s="141">
        <v>2069</v>
      </c>
      <c r="AW23" s="141">
        <v>0</v>
      </c>
      <c r="AX23" s="141">
        <f t="shared" si="24"/>
        <v>326381</v>
      </c>
      <c r="AY23" s="141">
        <v>0</v>
      </c>
      <c r="AZ23" s="141">
        <v>284224</v>
      </c>
      <c r="BA23" s="141">
        <v>31332</v>
      </c>
      <c r="BB23" s="141">
        <v>10825</v>
      </c>
      <c r="BC23" s="141"/>
      <c r="BD23" s="141">
        <v>0</v>
      </c>
      <c r="BE23" s="141">
        <v>45570</v>
      </c>
      <c r="BF23" s="141">
        <f t="shared" si="25"/>
        <v>973450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/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/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927880</v>
      </c>
      <c r="CR23" s="141">
        <f t="shared" si="42"/>
        <v>162864</v>
      </c>
      <c r="CS23" s="141">
        <f t="shared" si="43"/>
        <v>65593</v>
      </c>
      <c r="CT23" s="141">
        <f t="shared" si="44"/>
        <v>0</v>
      </c>
      <c r="CU23" s="141">
        <f t="shared" si="45"/>
        <v>97271</v>
      </c>
      <c r="CV23" s="141">
        <f t="shared" si="46"/>
        <v>0</v>
      </c>
      <c r="CW23" s="141">
        <f t="shared" si="47"/>
        <v>438635</v>
      </c>
      <c r="CX23" s="141">
        <f t="shared" si="48"/>
        <v>0</v>
      </c>
      <c r="CY23" s="141">
        <f t="shared" si="49"/>
        <v>436566</v>
      </c>
      <c r="CZ23" s="141">
        <f t="shared" si="50"/>
        <v>2069</v>
      </c>
      <c r="DA23" s="141">
        <f t="shared" si="51"/>
        <v>0</v>
      </c>
      <c r="DB23" s="141">
        <f t="shared" si="52"/>
        <v>326381</v>
      </c>
      <c r="DC23" s="141">
        <f t="shared" si="53"/>
        <v>0</v>
      </c>
      <c r="DD23" s="141">
        <f t="shared" si="54"/>
        <v>284224</v>
      </c>
      <c r="DE23" s="141">
        <f t="shared" si="55"/>
        <v>31332</v>
      </c>
      <c r="DF23" s="141">
        <f t="shared" si="56"/>
        <v>10825</v>
      </c>
      <c r="DG23" s="141">
        <f t="shared" si="57"/>
        <v>0</v>
      </c>
      <c r="DH23" s="141">
        <f t="shared" si="58"/>
        <v>0</v>
      </c>
      <c r="DI23" s="141">
        <f t="shared" si="59"/>
        <v>45570</v>
      </c>
      <c r="DJ23" s="141">
        <f t="shared" si="60"/>
        <v>973450</v>
      </c>
    </row>
    <row r="24" spans="1:114" ht="12" customHeight="1">
      <c r="A24" s="142" t="s">
        <v>101</v>
      </c>
      <c r="B24" s="140" t="s">
        <v>466</v>
      </c>
      <c r="C24" s="142" t="s">
        <v>488</v>
      </c>
      <c r="D24" s="141">
        <f t="shared" si="6"/>
        <v>15722</v>
      </c>
      <c r="E24" s="141">
        <f t="shared" si="7"/>
        <v>15722</v>
      </c>
      <c r="F24" s="141">
        <v>0</v>
      </c>
      <c r="G24" s="141">
        <v>0</v>
      </c>
      <c r="H24" s="141">
        <v>0</v>
      </c>
      <c r="I24" s="141">
        <v>495</v>
      </c>
      <c r="J24" s="141">
        <v>245712</v>
      </c>
      <c r="K24" s="141">
        <v>15227</v>
      </c>
      <c r="L24" s="141">
        <v>0</v>
      </c>
      <c r="M24" s="141">
        <f t="shared" si="8"/>
        <v>4194</v>
      </c>
      <c r="N24" s="141">
        <f t="shared" si="9"/>
        <v>4194</v>
      </c>
      <c r="O24" s="141">
        <v>0</v>
      </c>
      <c r="P24" s="141">
        <v>0</v>
      </c>
      <c r="Q24" s="141">
        <v>0</v>
      </c>
      <c r="R24" s="141">
        <v>0</v>
      </c>
      <c r="S24" s="141">
        <v>87670</v>
      </c>
      <c r="T24" s="141">
        <v>4194</v>
      </c>
      <c r="U24" s="141">
        <v>0</v>
      </c>
      <c r="V24" s="141">
        <f t="shared" si="10"/>
        <v>19916</v>
      </c>
      <c r="W24" s="141">
        <f t="shared" si="11"/>
        <v>19916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495</v>
      </c>
      <c r="AB24" s="141">
        <f t="shared" si="16"/>
        <v>333382</v>
      </c>
      <c r="AC24" s="141">
        <f t="shared" si="17"/>
        <v>19421</v>
      </c>
      <c r="AD24" s="141">
        <f t="shared" si="18"/>
        <v>0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/>
      <c r="AM24" s="141">
        <f t="shared" si="21"/>
        <v>253749</v>
      </c>
      <c r="AN24" s="141">
        <f t="shared" si="22"/>
        <v>82421</v>
      </c>
      <c r="AO24" s="141">
        <v>44218</v>
      </c>
      <c r="AP24" s="141">
        <v>0</v>
      </c>
      <c r="AQ24" s="141">
        <v>38203</v>
      </c>
      <c r="AR24" s="141">
        <v>0</v>
      </c>
      <c r="AS24" s="141">
        <f t="shared" si="23"/>
        <v>68884</v>
      </c>
      <c r="AT24" s="141">
        <v>0</v>
      </c>
      <c r="AU24" s="141">
        <v>68884</v>
      </c>
      <c r="AV24" s="141">
        <v>0</v>
      </c>
      <c r="AW24" s="141">
        <v>0</v>
      </c>
      <c r="AX24" s="141">
        <f t="shared" si="24"/>
        <v>102444</v>
      </c>
      <c r="AY24" s="141">
        <v>30641</v>
      </c>
      <c r="AZ24" s="141">
        <v>0</v>
      </c>
      <c r="BA24" s="141">
        <v>14211</v>
      </c>
      <c r="BB24" s="141">
        <v>57592</v>
      </c>
      <c r="BC24" s="141"/>
      <c r="BD24" s="141">
        <v>0</v>
      </c>
      <c r="BE24" s="141">
        <v>7685</v>
      </c>
      <c r="BF24" s="141">
        <f t="shared" si="25"/>
        <v>261434</v>
      </c>
      <c r="BG24" s="141">
        <f t="shared" si="26"/>
        <v>1575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1575</v>
      </c>
      <c r="BN24" s="141"/>
      <c r="BO24" s="141">
        <f t="shared" si="28"/>
        <v>86611</v>
      </c>
      <c r="BP24" s="141">
        <f t="shared" si="29"/>
        <v>28226</v>
      </c>
      <c r="BQ24" s="141">
        <v>15456</v>
      </c>
      <c r="BR24" s="141">
        <v>0</v>
      </c>
      <c r="BS24" s="141">
        <v>12770</v>
      </c>
      <c r="BT24" s="141">
        <v>0</v>
      </c>
      <c r="BU24" s="141">
        <f t="shared" si="30"/>
        <v>47749</v>
      </c>
      <c r="BV24" s="141">
        <v>0</v>
      </c>
      <c r="BW24" s="141">
        <v>47749</v>
      </c>
      <c r="BX24" s="141">
        <v>0</v>
      </c>
      <c r="BY24" s="141">
        <v>0</v>
      </c>
      <c r="BZ24" s="141">
        <f t="shared" si="31"/>
        <v>10636</v>
      </c>
      <c r="CA24" s="141">
        <v>0</v>
      </c>
      <c r="CB24" s="141">
        <v>0</v>
      </c>
      <c r="CC24" s="141">
        <v>0</v>
      </c>
      <c r="CD24" s="141">
        <v>10636</v>
      </c>
      <c r="CE24" s="141"/>
      <c r="CF24" s="141">
        <v>0</v>
      </c>
      <c r="CG24" s="141">
        <v>3678</v>
      </c>
      <c r="CH24" s="141">
        <f t="shared" si="32"/>
        <v>91864</v>
      </c>
      <c r="CI24" s="141">
        <f t="shared" si="33"/>
        <v>1575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1575</v>
      </c>
      <c r="CP24" s="141">
        <f t="shared" si="40"/>
        <v>0</v>
      </c>
      <c r="CQ24" s="141">
        <f t="shared" si="41"/>
        <v>340360</v>
      </c>
      <c r="CR24" s="141">
        <f t="shared" si="42"/>
        <v>110647</v>
      </c>
      <c r="CS24" s="141">
        <f t="shared" si="43"/>
        <v>59674</v>
      </c>
      <c r="CT24" s="141">
        <f t="shared" si="44"/>
        <v>0</v>
      </c>
      <c r="CU24" s="141">
        <f t="shared" si="45"/>
        <v>50973</v>
      </c>
      <c r="CV24" s="141">
        <f t="shared" si="46"/>
        <v>0</v>
      </c>
      <c r="CW24" s="141">
        <f t="shared" si="47"/>
        <v>116633</v>
      </c>
      <c r="CX24" s="141">
        <f t="shared" si="48"/>
        <v>0</v>
      </c>
      <c r="CY24" s="141">
        <f t="shared" si="49"/>
        <v>116633</v>
      </c>
      <c r="CZ24" s="141">
        <f t="shared" si="50"/>
        <v>0</v>
      </c>
      <c r="DA24" s="141">
        <f t="shared" si="51"/>
        <v>0</v>
      </c>
      <c r="DB24" s="141">
        <f t="shared" si="52"/>
        <v>113080</v>
      </c>
      <c r="DC24" s="141">
        <f t="shared" si="53"/>
        <v>30641</v>
      </c>
      <c r="DD24" s="141">
        <f t="shared" si="54"/>
        <v>0</v>
      </c>
      <c r="DE24" s="141">
        <f t="shared" si="55"/>
        <v>14211</v>
      </c>
      <c r="DF24" s="141">
        <f t="shared" si="56"/>
        <v>68228</v>
      </c>
      <c r="DG24" s="141">
        <f t="shared" si="57"/>
        <v>0</v>
      </c>
      <c r="DH24" s="141">
        <f t="shared" si="58"/>
        <v>0</v>
      </c>
      <c r="DI24" s="141">
        <f t="shared" si="59"/>
        <v>11363</v>
      </c>
      <c r="DJ24" s="141">
        <f t="shared" si="60"/>
        <v>353298</v>
      </c>
    </row>
    <row r="25" spans="1:114" ht="12" customHeight="1">
      <c r="A25" s="142" t="s">
        <v>101</v>
      </c>
      <c r="B25" s="140" t="s">
        <v>467</v>
      </c>
      <c r="C25" s="142" t="s">
        <v>489</v>
      </c>
      <c r="D25" s="141">
        <f t="shared" si="6"/>
        <v>233227</v>
      </c>
      <c r="E25" s="141">
        <f t="shared" si="7"/>
        <v>181199</v>
      </c>
      <c r="F25" s="141">
        <v>0</v>
      </c>
      <c r="G25" s="141">
        <v>0</v>
      </c>
      <c r="H25" s="141">
        <v>0</v>
      </c>
      <c r="I25" s="141">
        <v>180152</v>
      </c>
      <c r="J25" s="141">
        <v>978450</v>
      </c>
      <c r="K25" s="141">
        <v>1047</v>
      </c>
      <c r="L25" s="141">
        <v>52028</v>
      </c>
      <c r="M25" s="141">
        <f t="shared" si="8"/>
        <v>92921</v>
      </c>
      <c r="N25" s="141">
        <f t="shared" si="9"/>
        <v>114219</v>
      </c>
      <c r="O25" s="141">
        <v>0</v>
      </c>
      <c r="P25" s="141">
        <v>0</v>
      </c>
      <c r="Q25" s="141">
        <v>0</v>
      </c>
      <c r="R25" s="141">
        <v>114219</v>
      </c>
      <c r="S25" s="141">
        <v>460530</v>
      </c>
      <c r="T25" s="141">
        <v>0</v>
      </c>
      <c r="U25" s="141">
        <v>-21298</v>
      </c>
      <c r="V25" s="141">
        <f t="shared" si="10"/>
        <v>326148</v>
      </c>
      <c r="W25" s="141">
        <f t="shared" si="11"/>
        <v>295418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294371</v>
      </c>
      <c r="AB25" s="141">
        <f t="shared" si="16"/>
        <v>1438980</v>
      </c>
      <c r="AC25" s="141">
        <f t="shared" si="17"/>
        <v>1047</v>
      </c>
      <c r="AD25" s="141">
        <f t="shared" si="18"/>
        <v>30730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/>
      <c r="AM25" s="141">
        <f t="shared" si="21"/>
        <v>793553</v>
      </c>
      <c r="AN25" s="141">
        <f t="shared" si="22"/>
        <v>282979</v>
      </c>
      <c r="AO25" s="141">
        <v>102187</v>
      </c>
      <c r="AP25" s="141">
        <v>0</v>
      </c>
      <c r="AQ25" s="141">
        <v>180792</v>
      </c>
      <c r="AR25" s="141">
        <v>0</v>
      </c>
      <c r="AS25" s="141">
        <f t="shared" si="23"/>
        <v>422551</v>
      </c>
      <c r="AT25" s="141">
        <v>0</v>
      </c>
      <c r="AU25" s="141">
        <v>404632</v>
      </c>
      <c r="AV25" s="141">
        <v>17919</v>
      </c>
      <c r="AW25" s="141">
        <v>0</v>
      </c>
      <c r="AX25" s="141">
        <f t="shared" si="24"/>
        <v>88023</v>
      </c>
      <c r="AY25" s="141">
        <v>0</v>
      </c>
      <c r="AZ25" s="141">
        <v>1448</v>
      </c>
      <c r="BA25" s="141">
        <v>74190</v>
      </c>
      <c r="BB25" s="141">
        <v>12385</v>
      </c>
      <c r="BC25" s="141"/>
      <c r="BD25" s="141">
        <v>0</v>
      </c>
      <c r="BE25" s="141">
        <v>418124</v>
      </c>
      <c r="BF25" s="141">
        <f t="shared" si="25"/>
        <v>1211677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/>
      <c r="BO25" s="141">
        <f t="shared" si="28"/>
        <v>270045</v>
      </c>
      <c r="BP25" s="141">
        <f t="shared" si="29"/>
        <v>23582</v>
      </c>
      <c r="BQ25" s="141">
        <v>23582</v>
      </c>
      <c r="BR25" s="141">
        <v>0</v>
      </c>
      <c r="BS25" s="141">
        <v>0</v>
      </c>
      <c r="BT25" s="141">
        <v>0</v>
      </c>
      <c r="BU25" s="141">
        <f t="shared" si="30"/>
        <v>189641</v>
      </c>
      <c r="BV25" s="141">
        <v>0</v>
      </c>
      <c r="BW25" s="141">
        <v>189641</v>
      </c>
      <c r="BX25" s="141">
        <v>0</v>
      </c>
      <c r="BY25" s="141">
        <v>0</v>
      </c>
      <c r="BZ25" s="141">
        <f t="shared" si="31"/>
        <v>56822</v>
      </c>
      <c r="CA25" s="141">
        <v>0</v>
      </c>
      <c r="CB25" s="141">
        <v>51283</v>
      </c>
      <c r="CC25" s="141">
        <v>0</v>
      </c>
      <c r="CD25" s="141">
        <v>5539</v>
      </c>
      <c r="CE25" s="141"/>
      <c r="CF25" s="141">
        <v>0</v>
      </c>
      <c r="CG25" s="141">
        <v>283406</v>
      </c>
      <c r="CH25" s="141">
        <f t="shared" si="32"/>
        <v>553451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1063598</v>
      </c>
      <c r="CR25" s="141">
        <f t="shared" si="42"/>
        <v>306561</v>
      </c>
      <c r="CS25" s="141">
        <f t="shared" si="43"/>
        <v>125769</v>
      </c>
      <c r="CT25" s="141">
        <f t="shared" si="44"/>
        <v>0</v>
      </c>
      <c r="CU25" s="141">
        <f t="shared" si="45"/>
        <v>180792</v>
      </c>
      <c r="CV25" s="141">
        <f t="shared" si="46"/>
        <v>0</v>
      </c>
      <c r="CW25" s="141">
        <f t="shared" si="47"/>
        <v>612192</v>
      </c>
      <c r="CX25" s="141">
        <f t="shared" si="48"/>
        <v>0</v>
      </c>
      <c r="CY25" s="141">
        <f t="shared" si="49"/>
        <v>594273</v>
      </c>
      <c r="CZ25" s="141">
        <f t="shared" si="50"/>
        <v>17919</v>
      </c>
      <c r="DA25" s="141">
        <f t="shared" si="51"/>
        <v>0</v>
      </c>
      <c r="DB25" s="141">
        <f t="shared" si="52"/>
        <v>144845</v>
      </c>
      <c r="DC25" s="141">
        <f t="shared" si="53"/>
        <v>0</v>
      </c>
      <c r="DD25" s="141">
        <f t="shared" si="54"/>
        <v>52731</v>
      </c>
      <c r="DE25" s="141">
        <f t="shared" si="55"/>
        <v>74190</v>
      </c>
      <c r="DF25" s="141">
        <f t="shared" si="56"/>
        <v>17924</v>
      </c>
      <c r="DG25" s="141">
        <f t="shared" si="57"/>
        <v>0</v>
      </c>
      <c r="DH25" s="141">
        <f t="shared" si="58"/>
        <v>0</v>
      </c>
      <c r="DI25" s="141">
        <f t="shared" si="59"/>
        <v>701530</v>
      </c>
      <c r="DJ25" s="141">
        <f t="shared" si="60"/>
        <v>1765128</v>
      </c>
    </row>
    <row r="26" spans="1:114" ht="12" customHeight="1">
      <c r="A26" s="142" t="s">
        <v>101</v>
      </c>
      <c r="B26" s="140" t="s">
        <v>468</v>
      </c>
      <c r="C26" s="142" t="s">
        <v>490</v>
      </c>
      <c r="D26" s="141">
        <f t="shared" si="6"/>
        <v>-532329</v>
      </c>
      <c r="E26" s="141">
        <f t="shared" si="7"/>
        <v>188462</v>
      </c>
      <c r="F26" s="141">
        <v>0</v>
      </c>
      <c r="G26" s="141">
        <v>0</v>
      </c>
      <c r="H26" s="141">
        <v>0</v>
      </c>
      <c r="I26" s="141">
        <v>179841</v>
      </c>
      <c r="J26" s="141">
        <v>1700627</v>
      </c>
      <c r="K26" s="141">
        <v>8621</v>
      </c>
      <c r="L26" s="141">
        <v>-720791</v>
      </c>
      <c r="M26" s="141">
        <f t="shared" si="8"/>
        <v>0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f t="shared" si="10"/>
        <v>-532329</v>
      </c>
      <c r="W26" s="141">
        <f t="shared" si="11"/>
        <v>188462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179841</v>
      </c>
      <c r="AB26" s="141">
        <f t="shared" si="16"/>
        <v>1700627</v>
      </c>
      <c r="AC26" s="141">
        <f t="shared" si="17"/>
        <v>8621</v>
      </c>
      <c r="AD26" s="141">
        <f t="shared" si="18"/>
        <v>-720791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/>
      <c r="AM26" s="141">
        <f t="shared" si="21"/>
        <v>1014347</v>
      </c>
      <c r="AN26" s="141">
        <f t="shared" si="22"/>
        <v>184531</v>
      </c>
      <c r="AO26" s="141">
        <v>184531</v>
      </c>
      <c r="AP26" s="141">
        <v>0</v>
      </c>
      <c r="AQ26" s="141">
        <v>0</v>
      </c>
      <c r="AR26" s="141">
        <v>0</v>
      </c>
      <c r="AS26" s="141">
        <f t="shared" si="23"/>
        <v>511932</v>
      </c>
      <c r="AT26" s="141">
        <v>0</v>
      </c>
      <c r="AU26" s="141">
        <v>508208</v>
      </c>
      <c r="AV26" s="141">
        <v>3724</v>
      </c>
      <c r="AW26" s="141">
        <v>0</v>
      </c>
      <c r="AX26" s="141">
        <f t="shared" si="24"/>
        <v>317884</v>
      </c>
      <c r="AY26" s="141">
        <v>0</v>
      </c>
      <c r="AZ26" s="141">
        <v>156786</v>
      </c>
      <c r="BA26" s="141">
        <v>161098</v>
      </c>
      <c r="BB26" s="141">
        <v>0</v>
      </c>
      <c r="BC26" s="141"/>
      <c r="BD26" s="141">
        <v>0</v>
      </c>
      <c r="BE26" s="141">
        <v>153951</v>
      </c>
      <c r="BF26" s="141">
        <f t="shared" si="25"/>
        <v>1168298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/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/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1014347</v>
      </c>
      <c r="CR26" s="141">
        <f t="shared" si="42"/>
        <v>184531</v>
      </c>
      <c r="CS26" s="141">
        <f t="shared" si="43"/>
        <v>184531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511932</v>
      </c>
      <c r="CX26" s="141">
        <f t="shared" si="48"/>
        <v>0</v>
      </c>
      <c r="CY26" s="141">
        <f t="shared" si="49"/>
        <v>508208</v>
      </c>
      <c r="CZ26" s="141">
        <f t="shared" si="50"/>
        <v>3724</v>
      </c>
      <c r="DA26" s="141">
        <f t="shared" si="51"/>
        <v>0</v>
      </c>
      <c r="DB26" s="141">
        <f t="shared" si="52"/>
        <v>317884</v>
      </c>
      <c r="DC26" s="141">
        <f t="shared" si="53"/>
        <v>0</v>
      </c>
      <c r="DD26" s="141">
        <f t="shared" si="54"/>
        <v>156786</v>
      </c>
      <c r="DE26" s="141">
        <f t="shared" si="55"/>
        <v>161098</v>
      </c>
      <c r="DF26" s="141">
        <f t="shared" si="56"/>
        <v>0</v>
      </c>
      <c r="DG26" s="141">
        <f t="shared" si="57"/>
        <v>0</v>
      </c>
      <c r="DH26" s="141">
        <f t="shared" si="58"/>
        <v>0</v>
      </c>
      <c r="DI26" s="141">
        <f t="shared" si="59"/>
        <v>153951</v>
      </c>
      <c r="DJ26" s="141">
        <f t="shared" si="60"/>
        <v>1168298</v>
      </c>
    </row>
    <row r="27" spans="1:114" ht="12" customHeight="1">
      <c r="A27" s="142" t="s">
        <v>101</v>
      </c>
      <c r="B27" s="140" t="s">
        <v>469</v>
      </c>
      <c r="C27" s="142" t="s">
        <v>491</v>
      </c>
      <c r="D27" s="141">
        <f t="shared" si="6"/>
        <v>0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f t="shared" si="8"/>
        <v>29916</v>
      </c>
      <c r="N27" s="141">
        <f t="shared" si="9"/>
        <v>23600</v>
      </c>
      <c r="O27" s="141">
        <v>0</v>
      </c>
      <c r="P27" s="141">
        <v>0</v>
      </c>
      <c r="Q27" s="141">
        <v>23600</v>
      </c>
      <c r="R27" s="141">
        <v>0</v>
      </c>
      <c r="S27" s="141">
        <v>233537</v>
      </c>
      <c r="T27" s="141">
        <v>0</v>
      </c>
      <c r="U27" s="141">
        <v>6316</v>
      </c>
      <c r="V27" s="141">
        <f t="shared" si="10"/>
        <v>29916</v>
      </c>
      <c r="W27" s="141">
        <f t="shared" si="11"/>
        <v>23600</v>
      </c>
      <c r="X27" s="141">
        <f t="shared" si="12"/>
        <v>0</v>
      </c>
      <c r="Y27" s="141">
        <f t="shared" si="13"/>
        <v>0</v>
      </c>
      <c r="Z27" s="141">
        <f t="shared" si="14"/>
        <v>23600</v>
      </c>
      <c r="AA27" s="141">
        <f t="shared" si="15"/>
        <v>0</v>
      </c>
      <c r="AB27" s="141">
        <f t="shared" si="16"/>
        <v>233537</v>
      </c>
      <c r="AC27" s="141">
        <f t="shared" si="17"/>
        <v>0</v>
      </c>
      <c r="AD27" s="141">
        <f t="shared" si="18"/>
        <v>6316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/>
      <c r="AM27" s="141">
        <f t="shared" si="21"/>
        <v>0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0</v>
      </c>
      <c r="AY27" s="141">
        <v>0</v>
      </c>
      <c r="AZ27" s="141">
        <v>0</v>
      </c>
      <c r="BA27" s="141">
        <v>0</v>
      </c>
      <c r="BB27" s="141">
        <v>0</v>
      </c>
      <c r="BC27" s="141"/>
      <c r="BD27" s="141">
        <v>0</v>
      </c>
      <c r="BE27" s="141">
        <v>0</v>
      </c>
      <c r="BF27" s="141">
        <f t="shared" si="25"/>
        <v>0</v>
      </c>
      <c r="BG27" s="141">
        <f t="shared" si="26"/>
        <v>41066</v>
      </c>
      <c r="BH27" s="141">
        <f t="shared" si="27"/>
        <v>41066</v>
      </c>
      <c r="BI27" s="141">
        <v>0</v>
      </c>
      <c r="BJ27" s="141">
        <v>41066</v>
      </c>
      <c r="BK27" s="141">
        <v>0</v>
      </c>
      <c r="BL27" s="141">
        <v>0</v>
      </c>
      <c r="BM27" s="141">
        <v>0</v>
      </c>
      <c r="BN27" s="141"/>
      <c r="BO27" s="141">
        <f t="shared" si="28"/>
        <v>222387</v>
      </c>
      <c r="BP27" s="141">
        <f t="shared" si="29"/>
        <v>119279</v>
      </c>
      <c r="BQ27" s="141">
        <v>119279</v>
      </c>
      <c r="BR27" s="141">
        <v>0</v>
      </c>
      <c r="BS27" s="141">
        <v>0</v>
      </c>
      <c r="BT27" s="141">
        <v>0</v>
      </c>
      <c r="BU27" s="141">
        <f t="shared" si="30"/>
        <v>53391</v>
      </c>
      <c r="BV27" s="141">
        <v>0</v>
      </c>
      <c r="BW27" s="141">
        <v>53391</v>
      </c>
      <c r="BX27" s="141">
        <v>0</v>
      </c>
      <c r="BY27" s="141">
        <v>0</v>
      </c>
      <c r="BZ27" s="141">
        <f t="shared" si="31"/>
        <v>49717</v>
      </c>
      <c r="CA27" s="141">
        <v>0</v>
      </c>
      <c r="CB27" s="141">
        <v>49717</v>
      </c>
      <c r="CC27" s="141">
        <v>0</v>
      </c>
      <c r="CD27" s="141">
        <v>0</v>
      </c>
      <c r="CE27" s="141"/>
      <c r="CF27" s="141">
        <v>0</v>
      </c>
      <c r="CG27" s="141">
        <v>0</v>
      </c>
      <c r="CH27" s="141">
        <f t="shared" si="32"/>
        <v>263453</v>
      </c>
      <c r="CI27" s="141">
        <f t="shared" si="33"/>
        <v>41066</v>
      </c>
      <c r="CJ27" s="141">
        <f t="shared" si="34"/>
        <v>41066</v>
      </c>
      <c r="CK27" s="141">
        <f t="shared" si="35"/>
        <v>0</v>
      </c>
      <c r="CL27" s="141">
        <f t="shared" si="36"/>
        <v>41066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222387</v>
      </c>
      <c r="CR27" s="141">
        <f t="shared" si="42"/>
        <v>119279</v>
      </c>
      <c r="CS27" s="141">
        <f t="shared" si="43"/>
        <v>119279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53391</v>
      </c>
      <c r="CX27" s="141">
        <f t="shared" si="48"/>
        <v>0</v>
      </c>
      <c r="CY27" s="141">
        <f t="shared" si="49"/>
        <v>53391</v>
      </c>
      <c r="CZ27" s="141">
        <f t="shared" si="50"/>
        <v>0</v>
      </c>
      <c r="DA27" s="141">
        <f t="shared" si="51"/>
        <v>0</v>
      </c>
      <c r="DB27" s="141">
        <f t="shared" si="52"/>
        <v>49717</v>
      </c>
      <c r="DC27" s="141">
        <f t="shared" si="53"/>
        <v>0</v>
      </c>
      <c r="DD27" s="141">
        <f t="shared" si="54"/>
        <v>49717</v>
      </c>
      <c r="DE27" s="141">
        <f t="shared" si="55"/>
        <v>0</v>
      </c>
      <c r="DF27" s="141">
        <f t="shared" si="56"/>
        <v>0</v>
      </c>
      <c r="DG27" s="141">
        <f t="shared" si="57"/>
        <v>0</v>
      </c>
      <c r="DH27" s="141">
        <f t="shared" si="58"/>
        <v>0</v>
      </c>
      <c r="DI27" s="141">
        <f t="shared" si="59"/>
        <v>0</v>
      </c>
      <c r="DJ27" s="141">
        <f t="shared" si="60"/>
        <v>263453</v>
      </c>
    </row>
    <row r="28" spans="1:114" ht="12" customHeight="1">
      <c r="A28" s="142" t="s">
        <v>101</v>
      </c>
      <c r="B28" s="140" t="s">
        <v>470</v>
      </c>
      <c r="C28" s="142" t="s">
        <v>492</v>
      </c>
      <c r="D28" s="141">
        <f t="shared" si="6"/>
        <v>0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f t="shared" si="8"/>
        <v>88928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158094</v>
      </c>
      <c r="T28" s="141">
        <v>0</v>
      </c>
      <c r="U28" s="141">
        <v>88928</v>
      </c>
      <c r="V28" s="141">
        <f t="shared" si="10"/>
        <v>88928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158094</v>
      </c>
      <c r="AC28" s="141">
        <f t="shared" si="17"/>
        <v>0</v>
      </c>
      <c r="AD28" s="141">
        <f t="shared" si="18"/>
        <v>88928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/>
      <c r="AM28" s="141">
        <f t="shared" si="21"/>
        <v>0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0</v>
      </c>
      <c r="AY28" s="141">
        <v>0</v>
      </c>
      <c r="AZ28" s="141">
        <v>0</v>
      </c>
      <c r="BA28" s="141">
        <v>0</v>
      </c>
      <c r="BB28" s="141">
        <v>0</v>
      </c>
      <c r="BC28" s="141"/>
      <c r="BD28" s="141">
        <v>0</v>
      </c>
      <c r="BE28" s="141">
        <v>0</v>
      </c>
      <c r="BF28" s="141">
        <f t="shared" si="25"/>
        <v>0</v>
      </c>
      <c r="BG28" s="141">
        <f t="shared" si="26"/>
        <v>1187</v>
      </c>
      <c r="BH28" s="141">
        <f t="shared" si="27"/>
        <v>1187</v>
      </c>
      <c r="BI28" s="141">
        <v>0</v>
      </c>
      <c r="BJ28" s="141">
        <v>1187</v>
      </c>
      <c r="BK28" s="141">
        <v>0</v>
      </c>
      <c r="BL28" s="141">
        <v>0</v>
      </c>
      <c r="BM28" s="141">
        <v>0</v>
      </c>
      <c r="BN28" s="141"/>
      <c r="BO28" s="141">
        <f t="shared" si="28"/>
        <v>245835</v>
      </c>
      <c r="BP28" s="141">
        <f t="shared" si="29"/>
        <v>46837</v>
      </c>
      <c r="BQ28" s="141">
        <v>46837</v>
      </c>
      <c r="BR28" s="141">
        <v>0</v>
      </c>
      <c r="BS28" s="141">
        <v>0</v>
      </c>
      <c r="BT28" s="141">
        <v>0</v>
      </c>
      <c r="BU28" s="141">
        <f t="shared" si="30"/>
        <v>118266</v>
      </c>
      <c r="BV28" s="141">
        <v>0</v>
      </c>
      <c r="BW28" s="141">
        <v>118266</v>
      </c>
      <c r="BX28" s="141">
        <v>0</v>
      </c>
      <c r="BY28" s="141">
        <v>0</v>
      </c>
      <c r="BZ28" s="141">
        <f t="shared" si="31"/>
        <v>80732</v>
      </c>
      <c r="CA28" s="141">
        <v>4935</v>
      </c>
      <c r="CB28" s="141">
        <v>51956</v>
      </c>
      <c r="CC28" s="141">
        <v>396</v>
      </c>
      <c r="CD28" s="141">
        <v>23445</v>
      </c>
      <c r="CE28" s="141"/>
      <c r="CF28" s="141">
        <v>0</v>
      </c>
      <c r="CG28" s="141">
        <v>0</v>
      </c>
      <c r="CH28" s="141">
        <f t="shared" si="32"/>
        <v>247022</v>
      </c>
      <c r="CI28" s="141">
        <f t="shared" si="33"/>
        <v>1187</v>
      </c>
      <c r="CJ28" s="141">
        <f t="shared" si="34"/>
        <v>1187</v>
      </c>
      <c r="CK28" s="141">
        <f t="shared" si="35"/>
        <v>0</v>
      </c>
      <c r="CL28" s="141">
        <f t="shared" si="36"/>
        <v>1187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245835</v>
      </c>
      <c r="CR28" s="141">
        <f t="shared" si="42"/>
        <v>46837</v>
      </c>
      <c r="CS28" s="141">
        <f t="shared" si="43"/>
        <v>46837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118266</v>
      </c>
      <c r="CX28" s="141">
        <f t="shared" si="48"/>
        <v>0</v>
      </c>
      <c r="CY28" s="141">
        <f t="shared" si="49"/>
        <v>118266</v>
      </c>
      <c r="CZ28" s="141">
        <f t="shared" si="50"/>
        <v>0</v>
      </c>
      <c r="DA28" s="141">
        <f t="shared" si="51"/>
        <v>0</v>
      </c>
      <c r="DB28" s="141">
        <f t="shared" si="52"/>
        <v>80732</v>
      </c>
      <c r="DC28" s="141">
        <f t="shared" si="53"/>
        <v>4935</v>
      </c>
      <c r="DD28" s="141">
        <f t="shared" si="54"/>
        <v>51956</v>
      </c>
      <c r="DE28" s="141">
        <f t="shared" si="55"/>
        <v>396</v>
      </c>
      <c r="DF28" s="141">
        <f t="shared" si="56"/>
        <v>23445</v>
      </c>
      <c r="DG28" s="141">
        <f t="shared" si="57"/>
        <v>0</v>
      </c>
      <c r="DH28" s="141">
        <f t="shared" si="58"/>
        <v>0</v>
      </c>
      <c r="DI28" s="141">
        <f t="shared" si="59"/>
        <v>0</v>
      </c>
      <c r="DJ28" s="141">
        <f t="shared" si="60"/>
        <v>247022</v>
      </c>
    </row>
    <row r="29" spans="1:114" ht="12" customHeight="1">
      <c r="A29" s="142" t="s">
        <v>101</v>
      </c>
      <c r="B29" s="140" t="s">
        <v>471</v>
      </c>
      <c r="C29" s="142" t="s">
        <v>493</v>
      </c>
      <c r="D29" s="141">
        <f t="shared" si="6"/>
        <v>298053</v>
      </c>
      <c r="E29" s="141">
        <f t="shared" si="7"/>
        <v>298053</v>
      </c>
      <c r="F29" s="141">
        <v>0</v>
      </c>
      <c r="G29" s="141">
        <v>0</v>
      </c>
      <c r="H29" s="141">
        <v>0</v>
      </c>
      <c r="I29" s="141">
        <v>157814</v>
      </c>
      <c r="J29" s="141">
        <v>895696</v>
      </c>
      <c r="K29" s="141">
        <v>140239</v>
      </c>
      <c r="L29" s="141">
        <v>0</v>
      </c>
      <c r="M29" s="141">
        <f t="shared" si="8"/>
        <v>16</v>
      </c>
      <c r="N29" s="141">
        <f t="shared" si="9"/>
        <v>16</v>
      </c>
      <c r="O29" s="141">
        <v>0</v>
      </c>
      <c r="P29" s="141">
        <v>0</v>
      </c>
      <c r="Q29" s="141">
        <v>0</v>
      </c>
      <c r="R29" s="141">
        <v>16</v>
      </c>
      <c r="S29" s="141">
        <v>225016</v>
      </c>
      <c r="T29" s="141">
        <v>0</v>
      </c>
      <c r="U29" s="141">
        <v>0</v>
      </c>
      <c r="V29" s="141">
        <f t="shared" si="10"/>
        <v>298069</v>
      </c>
      <c r="W29" s="141">
        <f t="shared" si="11"/>
        <v>298069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157830</v>
      </c>
      <c r="AB29" s="141">
        <f t="shared" si="16"/>
        <v>1120712</v>
      </c>
      <c r="AC29" s="141">
        <f t="shared" si="17"/>
        <v>140239</v>
      </c>
      <c r="AD29" s="141">
        <f t="shared" si="18"/>
        <v>0</v>
      </c>
      <c r="AE29" s="141">
        <f t="shared" si="19"/>
        <v>10331</v>
      </c>
      <c r="AF29" s="141">
        <f t="shared" si="20"/>
        <v>10331</v>
      </c>
      <c r="AG29" s="141">
        <v>0</v>
      </c>
      <c r="AH29" s="141">
        <v>10331</v>
      </c>
      <c r="AI29" s="141">
        <v>0</v>
      </c>
      <c r="AJ29" s="141">
        <v>0</v>
      </c>
      <c r="AK29" s="141">
        <v>0</v>
      </c>
      <c r="AL29" s="141"/>
      <c r="AM29" s="141">
        <f t="shared" si="21"/>
        <v>1154187</v>
      </c>
      <c r="AN29" s="141">
        <f t="shared" si="22"/>
        <v>357758</v>
      </c>
      <c r="AO29" s="141">
        <v>355327</v>
      </c>
      <c r="AP29" s="141">
        <v>0</v>
      </c>
      <c r="AQ29" s="141">
        <v>2431</v>
      </c>
      <c r="AR29" s="141">
        <v>0</v>
      </c>
      <c r="AS29" s="141">
        <f t="shared" si="23"/>
        <v>713314</v>
      </c>
      <c r="AT29" s="141">
        <v>0</v>
      </c>
      <c r="AU29" s="141">
        <v>713314</v>
      </c>
      <c r="AV29" s="141">
        <v>0</v>
      </c>
      <c r="AW29" s="141">
        <v>0</v>
      </c>
      <c r="AX29" s="141">
        <f t="shared" si="24"/>
        <v>83115</v>
      </c>
      <c r="AY29" s="141">
        <v>11613</v>
      </c>
      <c r="AZ29" s="141">
        <v>8349</v>
      </c>
      <c r="BA29" s="141">
        <v>63153</v>
      </c>
      <c r="BB29" s="141">
        <v>0</v>
      </c>
      <c r="BC29" s="141"/>
      <c r="BD29" s="141">
        <v>0</v>
      </c>
      <c r="BE29" s="141">
        <v>29231</v>
      </c>
      <c r="BF29" s="141">
        <f t="shared" si="25"/>
        <v>1193749</v>
      </c>
      <c r="BG29" s="141">
        <f t="shared" si="26"/>
        <v>26019</v>
      </c>
      <c r="BH29" s="141">
        <f t="shared" si="27"/>
        <v>26019</v>
      </c>
      <c r="BI29" s="141">
        <v>0</v>
      </c>
      <c r="BJ29" s="141">
        <v>26019</v>
      </c>
      <c r="BK29" s="141">
        <v>0</v>
      </c>
      <c r="BL29" s="141">
        <v>0</v>
      </c>
      <c r="BM29" s="141">
        <v>0</v>
      </c>
      <c r="BN29" s="141"/>
      <c r="BO29" s="141">
        <f t="shared" si="28"/>
        <v>176947</v>
      </c>
      <c r="BP29" s="141">
        <f t="shared" si="29"/>
        <v>51443</v>
      </c>
      <c r="BQ29" s="141">
        <v>51443</v>
      </c>
      <c r="BR29" s="141">
        <v>0</v>
      </c>
      <c r="BS29" s="141">
        <v>0</v>
      </c>
      <c r="BT29" s="141">
        <v>0</v>
      </c>
      <c r="BU29" s="141">
        <f t="shared" si="30"/>
        <v>125504</v>
      </c>
      <c r="BV29" s="141">
        <v>0</v>
      </c>
      <c r="BW29" s="141">
        <v>125504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/>
      <c r="CF29" s="141">
        <v>0</v>
      </c>
      <c r="CG29" s="141">
        <v>22066</v>
      </c>
      <c r="CH29" s="141">
        <f t="shared" si="32"/>
        <v>225032</v>
      </c>
      <c r="CI29" s="141">
        <f t="shared" si="33"/>
        <v>36350</v>
      </c>
      <c r="CJ29" s="141">
        <f t="shared" si="34"/>
        <v>36350</v>
      </c>
      <c r="CK29" s="141">
        <f t="shared" si="35"/>
        <v>0</v>
      </c>
      <c r="CL29" s="141">
        <f t="shared" si="36"/>
        <v>36350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1331134</v>
      </c>
      <c r="CR29" s="141">
        <f t="shared" si="42"/>
        <v>409201</v>
      </c>
      <c r="CS29" s="141">
        <f t="shared" si="43"/>
        <v>406770</v>
      </c>
      <c r="CT29" s="141">
        <f t="shared" si="44"/>
        <v>0</v>
      </c>
      <c r="CU29" s="141">
        <f t="shared" si="45"/>
        <v>2431</v>
      </c>
      <c r="CV29" s="141">
        <f t="shared" si="46"/>
        <v>0</v>
      </c>
      <c r="CW29" s="141">
        <f t="shared" si="47"/>
        <v>838818</v>
      </c>
      <c r="CX29" s="141">
        <f t="shared" si="48"/>
        <v>0</v>
      </c>
      <c r="CY29" s="141">
        <f t="shared" si="49"/>
        <v>838818</v>
      </c>
      <c r="CZ29" s="141">
        <f t="shared" si="50"/>
        <v>0</v>
      </c>
      <c r="DA29" s="141">
        <f t="shared" si="51"/>
        <v>0</v>
      </c>
      <c r="DB29" s="141">
        <f t="shared" si="52"/>
        <v>83115</v>
      </c>
      <c r="DC29" s="141">
        <f t="shared" si="53"/>
        <v>11613</v>
      </c>
      <c r="DD29" s="141">
        <f t="shared" si="54"/>
        <v>8349</v>
      </c>
      <c r="DE29" s="141">
        <f t="shared" si="55"/>
        <v>63153</v>
      </c>
      <c r="DF29" s="141">
        <f t="shared" si="56"/>
        <v>0</v>
      </c>
      <c r="DG29" s="141">
        <f t="shared" si="57"/>
        <v>0</v>
      </c>
      <c r="DH29" s="141">
        <f t="shared" si="58"/>
        <v>0</v>
      </c>
      <c r="DI29" s="141">
        <f t="shared" si="59"/>
        <v>51297</v>
      </c>
      <c r="DJ29" s="141">
        <f t="shared" si="60"/>
        <v>1418781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505</v>
      </c>
      <c r="B7" s="140" t="s">
        <v>448</v>
      </c>
      <c r="C7" s="139" t="s">
        <v>449</v>
      </c>
      <c r="D7" s="141">
        <f aca="true" t="shared" si="0" ref="D7:AD7">SUM(D8:D90)</f>
        <v>109125125</v>
      </c>
      <c r="E7" s="141">
        <f t="shared" si="0"/>
        <v>25738667</v>
      </c>
      <c r="F7" s="141">
        <f t="shared" si="0"/>
        <v>1889710</v>
      </c>
      <c r="G7" s="141">
        <f t="shared" si="0"/>
        <v>36523</v>
      </c>
      <c r="H7" s="141">
        <f t="shared" si="0"/>
        <v>7532501</v>
      </c>
      <c r="I7" s="141">
        <f t="shared" si="0"/>
        <v>11055396</v>
      </c>
      <c r="J7" s="141">
        <f t="shared" si="0"/>
        <v>14531387</v>
      </c>
      <c r="K7" s="141">
        <f t="shared" si="0"/>
        <v>5224537</v>
      </c>
      <c r="L7" s="141">
        <f t="shared" si="0"/>
        <v>83386458</v>
      </c>
      <c r="M7" s="141">
        <f t="shared" si="0"/>
        <v>11392793</v>
      </c>
      <c r="N7" s="141">
        <f t="shared" si="0"/>
        <v>1351935</v>
      </c>
      <c r="O7" s="141">
        <f t="shared" si="0"/>
        <v>94599</v>
      </c>
      <c r="P7" s="141">
        <f t="shared" si="0"/>
        <v>56088</v>
      </c>
      <c r="Q7" s="141">
        <f t="shared" si="0"/>
        <v>179800</v>
      </c>
      <c r="R7" s="141">
        <f t="shared" si="0"/>
        <v>790789</v>
      </c>
      <c r="S7" s="141">
        <f t="shared" si="0"/>
        <v>4535058</v>
      </c>
      <c r="T7" s="141">
        <f t="shared" si="0"/>
        <v>230659</v>
      </c>
      <c r="U7" s="141">
        <f t="shared" si="0"/>
        <v>10040858</v>
      </c>
      <c r="V7" s="141">
        <f t="shared" si="0"/>
        <v>120517918</v>
      </c>
      <c r="W7" s="141">
        <f t="shared" si="0"/>
        <v>27090602</v>
      </c>
      <c r="X7" s="141">
        <f t="shared" si="0"/>
        <v>1984309</v>
      </c>
      <c r="Y7" s="141">
        <f t="shared" si="0"/>
        <v>92611</v>
      </c>
      <c r="Z7" s="141">
        <f t="shared" si="0"/>
        <v>7712301</v>
      </c>
      <c r="AA7" s="141">
        <f t="shared" si="0"/>
        <v>11846185</v>
      </c>
      <c r="AB7" s="141">
        <f t="shared" si="0"/>
        <v>19066445</v>
      </c>
      <c r="AC7" s="141">
        <f t="shared" si="0"/>
        <v>5455196</v>
      </c>
      <c r="AD7" s="141">
        <f t="shared" si="0"/>
        <v>93427316</v>
      </c>
    </row>
    <row r="8" spans="1:30" ht="12" customHeight="1">
      <c r="A8" s="142" t="s">
        <v>101</v>
      </c>
      <c r="B8" s="140" t="s">
        <v>326</v>
      </c>
      <c r="C8" s="142" t="s">
        <v>387</v>
      </c>
      <c r="D8" s="141">
        <f>SUM(E8,+L8)</f>
        <v>36192001</v>
      </c>
      <c r="E8" s="141">
        <f>+SUM(F8:I8,K8)</f>
        <v>10289544</v>
      </c>
      <c r="F8" s="141">
        <v>12550</v>
      </c>
      <c r="G8" s="141">
        <v>13942</v>
      </c>
      <c r="H8" s="141">
        <v>3892201</v>
      </c>
      <c r="I8" s="141">
        <v>4682329</v>
      </c>
      <c r="J8" s="141"/>
      <c r="K8" s="141">
        <v>1688522</v>
      </c>
      <c r="L8" s="141">
        <v>25902457</v>
      </c>
      <c r="M8" s="141">
        <f>SUM(N8,+U8)</f>
        <v>1423069</v>
      </c>
      <c r="N8" s="141">
        <f>+SUM(O8:R8,T8)</f>
        <v>91044</v>
      </c>
      <c r="O8" s="141">
        <v>0</v>
      </c>
      <c r="P8" s="141">
        <v>18</v>
      </c>
      <c r="Q8" s="141">
        <v>0</v>
      </c>
      <c r="R8" s="141">
        <v>60452</v>
      </c>
      <c r="S8" s="141"/>
      <c r="T8" s="141">
        <v>30574</v>
      </c>
      <c r="U8" s="141">
        <v>1332025</v>
      </c>
      <c r="V8" s="141">
        <f aca="true" t="shared" si="1" ref="V8:AD8">+SUM(D8,M8)</f>
        <v>37615070</v>
      </c>
      <c r="W8" s="141">
        <f t="shared" si="1"/>
        <v>10380588</v>
      </c>
      <c r="X8" s="141">
        <f t="shared" si="1"/>
        <v>12550</v>
      </c>
      <c r="Y8" s="141">
        <f t="shared" si="1"/>
        <v>13960</v>
      </c>
      <c r="Z8" s="141">
        <f t="shared" si="1"/>
        <v>3892201</v>
      </c>
      <c r="AA8" s="141">
        <f t="shared" si="1"/>
        <v>4742781</v>
      </c>
      <c r="AB8" s="141">
        <f t="shared" si="1"/>
        <v>0</v>
      </c>
      <c r="AC8" s="141">
        <f t="shared" si="1"/>
        <v>1719096</v>
      </c>
      <c r="AD8" s="141">
        <f t="shared" si="1"/>
        <v>27234482</v>
      </c>
    </row>
    <row r="9" spans="1:30" ht="12" customHeight="1">
      <c r="A9" s="142" t="s">
        <v>101</v>
      </c>
      <c r="B9" s="140" t="s">
        <v>327</v>
      </c>
      <c r="C9" s="142" t="s">
        <v>388</v>
      </c>
      <c r="D9" s="141">
        <f aca="true" t="shared" si="2" ref="D9:D72">SUM(E9,+L9)</f>
        <v>4307522</v>
      </c>
      <c r="E9" s="141">
        <f aca="true" t="shared" si="3" ref="E9:E72">+SUM(F9:I9,K9)</f>
        <v>793674</v>
      </c>
      <c r="F9" s="141">
        <v>10605</v>
      </c>
      <c r="G9" s="141">
        <v>0</v>
      </c>
      <c r="H9" s="141">
        <v>180600</v>
      </c>
      <c r="I9" s="141">
        <v>446469</v>
      </c>
      <c r="J9" s="141"/>
      <c r="K9" s="141">
        <v>156000</v>
      </c>
      <c r="L9" s="141">
        <v>3513848</v>
      </c>
      <c r="M9" s="141">
        <f aca="true" t="shared" si="4" ref="M9:M72">SUM(N9,+U9)</f>
        <v>282814</v>
      </c>
      <c r="N9" s="141">
        <f aca="true" t="shared" si="5" ref="N9:N72">+SUM(O9:R9,T9)</f>
        <v>3978</v>
      </c>
      <c r="O9" s="141">
        <v>0</v>
      </c>
      <c r="P9" s="141">
        <v>0</v>
      </c>
      <c r="Q9" s="141">
        <v>0</v>
      </c>
      <c r="R9" s="141">
        <v>3978</v>
      </c>
      <c r="S9" s="141"/>
      <c r="T9" s="141">
        <v>0</v>
      </c>
      <c r="U9" s="141">
        <v>278836</v>
      </c>
      <c r="V9" s="141">
        <f aca="true" t="shared" si="6" ref="V9:V72">+SUM(D9,M9)</f>
        <v>4590336</v>
      </c>
      <c r="W9" s="141">
        <f aca="true" t="shared" si="7" ref="W9:W72">+SUM(E9,N9)</f>
        <v>797652</v>
      </c>
      <c r="X9" s="141">
        <f aca="true" t="shared" si="8" ref="X9:X72">+SUM(F9,O9)</f>
        <v>10605</v>
      </c>
      <c r="Y9" s="141">
        <f aca="true" t="shared" si="9" ref="Y9:Y72">+SUM(G9,P9)</f>
        <v>0</v>
      </c>
      <c r="Z9" s="141">
        <f aca="true" t="shared" si="10" ref="Z9:Z72">+SUM(H9,Q9)</f>
        <v>180600</v>
      </c>
      <c r="AA9" s="141">
        <f aca="true" t="shared" si="11" ref="AA9:AA72">+SUM(I9,R9)</f>
        <v>450447</v>
      </c>
      <c r="AB9" s="141">
        <f aca="true" t="shared" si="12" ref="AB9:AB72">+SUM(J9,S9)</f>
        <v>0</v>
      </c>
      <c r="AC9" s="141">
        <f aca="true" t="shared" si="13" ref="AC9:AC72">+SUM(K9,T9)</f>
        <v>156000</v>
      </c>
      <c r="AD9" s="141">
        <f aca="true" t="shared" si="14" ref="AD9:AD72">+SUM(L9,U9)</f>
        <v>3792684</v>
      </c>
    </row>
    <row r="10" spans="1:30" ht="12" customHeight="1">
      <c r="A10" s="142" t="s">
        <v>101</v>
      </c>
      <c r="B10" s="140" t="s">
        <v>328</v>
      </c>
      <c r="C10" s="142" t="s">
        <v>389</v>
      </c>
      <c r="D10" s="141">
        <f t="shared" si="2"/>
        <v>6298924</v>
      </c>
      <c r="E10" s="141">
        <f t="shared" si="3"/>
        <v>2552666</v>
      </c>
      <c r="F10" s="141">
        <v>1024865</v>
      </c>
      <c r="G10" s="141">
        <v>0</v>
      </c>
      <c r="H10" s="141">
        <v>922000</v>
      </c>
      <c r="I10" s="141">
        <v>497894</v>
      </c>
      <c r="J10" s="141"/>
      <c r="K10" s="141">
        <v>107907</v>
      </c>
      <c r="L10" s="141">
        <v>3746258</v>
      </c>
      <c r="M10" s="141">
        <f t="shared" si="4"/>
        <v>325856</v>
      </c>
      <c r="N10" s="141">
        <f t="shared" si="5"/>
        <v>42660</v>
      </c>
      <c r="O10" s="141">
        <v>0</v>
      </c>
      <c r="P10" s="141">
        <v>0</v>
      </c>
      <c r="Q10" s="141">
        <v>0</v>
      </c>
      <c r="R10" s="141">
        <v>42660</v>
      </c>
      <c r="S10" s="141"/>
      <c r="T10" s="141">
        <v>0</v>
      </c>
      <c r="U10" s="141">
        <v>283196</v>
      </c>
      <c r="V10" s="141">
        <f t="shared" si="6"/>
        <v>6624780</v>
      </c>
      <c r="W10" s="141">
        <f t="shared" si="7"/>
        <v>2595326</v>
      </c>
      <c r="X10" s="141">
        <f t="shared" si="8"/>
        <v>1024865</v>
      </c>
      <c r="Y10" s="141">
        <f t="shared" si="9"/>
        <v>0</v>
      </c>
      <c r="Z10" s="141">
        <f t="shared" si="10"/>
        <v>922000</v>
      </c>
      <c r="AA10" s="141">
        <f t="shared" si="11"/>
        <v>540554</v>
      </c>
      <c r="AB10" s="141">
        <f t="shared" si="12"/>
        <v>0</v>
      </c>
      <c r="AC10" s="141">
        <f t="shared" si="13"/>
        <v>107907</v>
      </c>
      <c r="AD10" s="141">
        <f t="shared" si="14"/>
        <v>4029454</v>
      </c>
    </row>
    <row r="11" spans="1:30" ht="12" customHeight="1">
      <c r="A11" s="142" t="s">
        <v>101</v>
      </c>
      <c r="B11" s="140" t="s">
        <v>329</v>
      </c>
      <c r="C11" s="142" t="s">
        <v>390</v>
      </c>
      <c r="D11" s="141">
        <f t="shared" si="2"/>
        <v>3598256</v>
      </c>
      <c r="E11" s="141">
        <f t="shared" si="3"/>
        <v>625424</v>
      </c>
      <c r="F11" s="141">
        <v>1969</v>
      </c>
      <c r="G11" s="141">
        <v>0</v>
      </c>
      <c r="H11" s="141">
        <v>0</v>
      </c>
      <c r="I11" s="141">
        <v>454047</v>
      </c>
      <c r="J11" s="141"/>
      <c r="K11" s="141">
        <v>169408</v>
      </c>
      <c r="L11" s="141">
        <v>2972832</v>
      </c>
      <c r="M11" s="141">
        <f t="shared" si="4"/>
        <v>595490</v>
      </c>
      <c r="N11" s="141">
        <f t="shared" si="5"/>
        <v>78710</v>
      </c>
      <c r="O11" s="141">
        <v>49057</v>
      </c>
      <c r="P11" s="141">
        <v>28891</v>
      </c>
      <c r="Q11" s="141">
        <v>0</v>
      </c>
      <c r="R11" s="141">
        <v>762</v>
      </c>
      <c r="S11" s="141"/>
      <c r="T11" s="141">
        <v>0</v>
      </c>
      <c r="U11" s="141">
        <v>516780</v>
      </c>
      <c r="V11" s="141">
        <f t="shared" si="6"/>
        <v>4193746</v>
      </c>
      <c r="W11" s="141">
        <f t="shared" si="7"/>
        <v>704134</v>
      </c>
      <c r="X11" s="141">
        <f t="shared" si="8"/>
        <v>51026</v>
      </c>
      <c r="Y11" s="141">
        <f t="shared" si="9"/>
        <v>28891</v>
      </c>
      <c r="Z11" s="141">
        <f t="shared" si="10"/>
        <v>0</v>
      </c>
      <c r="AA11" s="141">
        <f t="shared" si="11"/>
        <v>454809</v>
      </c>
      <c r="AB11" s="141">
        <f t="shared" si="12"/>
        <v>0</v>
      </c>
      <c r="AC11" s="141">
        <f t="shared" si="13"/>
        <v>169408</v>
      </c>
      <c r="AD11" s="141">
        <f t="shared" si="14"/>
        <v>3489612</v>
      </c>
    </row>
    <row r="12" spans="1:30" ht="12" customHeight="1">
      <c r="A12" s="142" t="s">
        <v>101</v>
      </c>
      <c r="B12" s="140" t="s">
        <v>330</v>
      </c>
      <c r="C12" s="142" t="s">
        <v>391</v>
      </c>
      <c r="D12" s="141">
        <f t="shared" si="2"/>
        <v>868004</v>
      </c>
      <c r="E12" s="141">
        <f t="shared" si="3"/>
        <v>64386</v>
      </c>
      <c r="F12" s="141">
        <v>0</v>
      </c>
      <c r="G12" s="141">
        <v>0</v>
      </c>
      <c r="H12" s="141">
        <v>0</v>
      </c>
      <c r="I12" s="141">
        <v>935</v>
      </c>
      <c r="J12" s="141"/>
      <c r="K12" s="141">
        <v>63451</v>
      </c>
      <c r="L12" s="141">
        <v>803618</v>
      </c>
      <c r="M12" s="141">
        <f t="shared" si="4"/>
        <v>262924</v>
      </c>
      <c r="N12" s="141">
        <f t="shared" si="5"/>
        <v>54085</v>
      </c>
      <c r="O12" s="141">
        <v>0</v>
      </c>
      <c r="P12" s="141">
        <v>0</v>
      </c>
      <c r="Q12" s="141">
        <v>0</v>
      </c>
      <c r="R12" s="141">
        <v>54085</v>
      </c>
      <c r="S12" s="141"/>
      <c r="T12" s="141">
        <v>0</v>
      </c>
      <c r="U12" s="141">
        <v>208839</v>
      </c>
      <c r="V12" s="141">
        <f t="shared" si="6"/>
        <v>1130928</v>
      </c>
      <c r="W12" s="141">
        <f t="shared" si="7"/>
        <v>118471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55020</v>
      </c>
      <c r="AB12" s="141">
        <f t="shared" si="12"/>
        <v>0</v>
      </c>
      <c r="AC12" s="141">
        <f t="shared" si="13"/>
        <v>63451</v>
      </c>
      <c r="AD12" s="141">
        <f t="shared" si="14"/>
        <v>1012457</v>
      </c>
    </row>
    <row r="13" spans="1:30" ht="12" customHeight="1">
      <c r="A13" s="142" t="s">
        <v>101</v>
      </c>
      <c r="B13" s="140" t="s">
        <v>331</v>
      </c>
      <c r="C13" s="142" t="s">
        <v>392</v>
      </c>
      <c r="D13" s="141">
        <f t="shared" si="2"/>
        <v>2153397</v>
      </c>
      <c r="E13" s="141">
        <f t="shared" si="3"/>
        <v>1031947</v>
      </c>
      <c r="F13" s="141">
        <v>225811</v>
      </c>
      <c r="G13" s="141">
        <v>22581</v>
      </c>
      <c r="H13" s="141">
        <v>536300</v>
      </c>
      <c r="I13" s="141">
        <v>125131</v>
      </c>
      <c r="J13" s="141"/>
      <c r="K13" s="141">
        <v>122124</v>
      </c>
      <c r="L13" s="141">
        <v>1121450</v>
      </c>
      <c r="M13" s="141">
        <f t="shared" si="4"/>
        <v>213622</v>
      </c>
      <c r="N13" s="141">
        <f t="shared" si="5"/>
        <v>17472</v>
      </c>
      <c r="O13" s="141">
        <v>0</v>
      </c>
      <c r="P13" s="141">
        <v>0</v>
      </c>
      <c r="Q13" s="141">
        <v>0</v>
      </c>
      <c r="R13" s="141">
        <v>17472</v>
      </c>
      <c r="S13" s="141"/>
      <c r="T13" s="141">
        <v>0</v>
      </c>
      <c r="U13" s="141">
        <v>196150</v>
      </c>
      <c r="V13" s="141">
        <f t="shared" si="6"/>
        <v>2367019</v>
      </c>
      <c r="W13" s="141">
        <f t="shared" si="7"/>
        <v>1049419</v>
      </c>
      <c r="X13" s="141">
        <f t="shared" si="8"/>
        <v>225811</v>
      </c>
      <c r="Y13" s="141">
        <f t="shared" si="9"/>
        <v>22581</v>
      </c>
      <c r="Z13" s="141">
        <f t="shared" si="10"/>
        <v>536300</v>
      </c>
      <c r="AA13" s="141">
        <f t="shared" si="11"/>
        <v>142603</v>
      </c>
      <c r="AB13" s="141">
        <f t="shared" si="12"/>
        <v>0</v>
      </c>
      <c r="AC13" s="141">
        <f t="shared" si="13"/>
        <v>122124</v>
      </c>
      <c r="AD13" s="141">
        <f t="shared" si="14"/>
        <v>1317600</v>
      </c>
    </row>
    <row r="14" spans="1:30" ht="12" customHeight="1">
      <c r="A14" s="142" t="s">
        <v>101</v>
      </c>
      <c r="B14" s="140" t="s">
        <v>332</v>
      </c>
      <c r="C14" s="142" t="s">
        <v>393</v>
      </c>
      <c r="D14" s="141">
        <f t="shared" si="2"/>
        <v>4781369</v>
      </c>
      <c r="E14" s="141">
        <f t="shared" si="3"/>
        <v>881557</v>
      </c>
      <c r="F14" s="141">
        <v>61795</v>
      </c>
      <c r="G14" s="141">
        <v>0</v>
      </c>
      <c r="H14" s="141">
        <v>250000</v>
      </c>
      <c r="I14" s="141">
        <v>284358</v>
      </c>
      <c r="J14" s="141"/>
      <c r="K14" s="141">
        <v>285404</v>
      </c>
      <c r="L14" s="141">
        <v>3899812</v>
      </c>
      <c r="M14" s="141">
        <f t="shared" si="4"/>
        <v>628837</v>
      </c>
      <c r="N14" s="141">
        <f t="shared" si="5"/>
        <v>160517</v>
      </c>
      <c r="O14" s="141">
        <v>0</v>
      </c>
      <c r="P14" s="141">
        <v>0</v>
      </c>
      <c r="Q14" s="141">
        <v>156200</v>
      </c>
      <c r="R14" s="141">
        <v>4317</v>
      </c>
      <c r="S14" s="141"/>
      <c r="T14" s="141">
        <v>0</v>
      </c>
      <c r="U14" s="141">
        <v>468320</v>
      </c>
      <c r="V14" s="141">
        <f t="shared" si="6"/>
        <v>5410206</v>
      </c>
      <c r="W14" s="141">
        <f t="shared" si="7"/>
        <v>1042074</v>
      </c>
      <c r="X14" s="141">
        <f t="shared" si="8"/>
        <v>61795</v>
      </c>
      <c r="Y14" s="141">
        <f t="shared" si="9"/>
        <v>0</v>
      </c>
      <c r="Z14" s="141">
        <f t="shared" si="10"/>
        <v>406200</v>
      </c>
      <c r="AA14" s="141">
        <f t="shared" si="11"/>
        <v>288675</v>
      </c>
      <c r="AB14" s="141">
        <f t="shared" si="12"/>
        <v>0</v>
      </c>
      <c r="AC14" s="141">
        <f t="shared" si="13"/>
        <v>285404</v>
      </c>
      <c r="AD14" s="141">
        <f t="shared" si="14"/>
        <v>4368132</v>
      </c>
    </row>
    <row r="15" spans="1:30" ht="12" customHeight="1">
      <c r="A15" s="142" t="s">
        <v>101</v>
      </c>
      <c r="B15" s="140" t="s">
        <v>333</v>
      </c>
      <c r="C15" s="142" t="s">
        <v>394</v>
      </c>
      <c r="D15" s="141">
        <f t="shared" si="2"/>
        <v>2061552</v>
      </c>
      <c r="E15" s="141">
        <f t="shared" si="3"/>
        <v>46415</v>
      </c>
      <c r="F15" s="141">
        <v>0</v>
      </c>
      <c r="G15" s="141">
        <v>0</v>
      </c>
      <c r="H15" s="141">
        <v>0</v>
      </c>
      <c r="I15" s="141">
        <v>51</v>
      </c>
      <c r="J15" s="141"/>
      <c r="K15" s="141">
        <v>46364</v>
      </c>
      <c r="L15" s="141">
        <v>2015137</v>
      </c>
      <c r="M15" s="141">
        <f t="shared" si="4"/>
        <v>169878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169878</v>
      </c>
      <c r="V15" s="141">
        <f t="shared" si="6"/>
        <v>2231430</v>
      </c>
      <c r="W15" s="141">
        <f t="shared" si="7"/>
        <v>46415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51</v>
      </c>
      <c r="AB15" s="141">
        <f t="shared" si="12"/>
        <v>0</v>
      </c>
      <c r="AC15" s="141">
        <f t="shared" si="13"/>
        <v>46364</v>
      </c>
      <c r="AD15" s="141">
        <f t="shared" si="14"/>
        <v>2185015</v>
      </c>
    </row>
    <row r="16" spans="1:30" ht="12" customHeight="1">
      <c r="A16" s="142" t="s">
        <v>101</v>
      </c>
      <c r="B16" s="140" t="s">
        <v>334</v>
      </c>
      <c r="C16" s="142" t="s">
        <v>395</v>
      </c>
      <c r="D16" s="141">
        <f t="shared" si="2"/>
        <v>1058228</v>
      </c>
      <c r="E16" s="141">
        <f t="shared" si="3"/>
        <v>78410</v>
      </c>
      <c r="F16" s="141">
        <v>0</v>
      </c>
      <c r="G16" s="141">
        <v>0</v>
      </c>
      <c r="H16" s="141">
        <v>0</v>
      </c>
      <c r="I16" s="141">
        <v>6714</v>
      </c>
      <c r="J16" s="141"/>
      <c r="K16" s="141">
        <v>71696</v>
      </c>
      <c r="L16" s="141">
        <v>979818</v>
      </c>
      <c r="M16" s="141">
        <f t="shared" si="4"/>
        <v>200921</v>
      </c>
      <c r="N16" s="141">
        <f t="shared" si="5"/>
        <v>8314</v>
      </c>
      <c r="O16" s="141">
        <v>5193</v>
      </c>
      <c r="P16" s="141">
        <v>3096</v>
      </c>
      <c r="Q16" s="141">
        <v>0</v>
      </c>
      <c r="R16" s="141">
        <v>25</v>
      </c>
      <c r="S16" s="141"/>
      <c r="T16" s="141">
        <v>0</v>
      </c>
      <c r="U16" s="141">
        <v>192607</v>
      </c>
      <c r="V16" s="141">
        <f t="shared" si="6"/>
        <v>1259149</v>
      </c>
      <c r="W16" s="141">
        <f t="shared" si="7"/>
        <v>86724</v>
      </c>
      <c r="X16" s="141">
        <f t="shared" si="8"/>
        <v>5193</v>
      </c>
      <c r="Y16" s="141">
        <f t="shared" si="9"/>
        <v>3096</v>
      </c>
      <c r="Z16" s="141">
        <f t="shared" si="10"/>
        <v>0</v>
      </c>
      <c r="AA16" s="141">
        <f t="shared" si="11"/>
        <v>6739</v>
      </c>
      <c r="AB16" s="141">
        <f t="shared" si="12"/>
        <v>0</v>
      </c>
      <c r="AC16" s="141">
        <f t="shared" si="13"/>
        <v>71696</v>
      </c>
      <c r="AD16" s="141">
        <f t="shared" si="14"/>
        <v>1172425</v>
      </c>
    </row>
    <row r="17" spans="1:30" ht="12" customHeight="1">
      <c r="A17" s="142" t="s">
        <v>101</v>
      </c>
      <c r="B17" s="140" t="s">
        <v>335</v>
      </c>
      <c r="C17" s="142" t="s">
        <v>396</v>
      </c>
      <c r="D17" s="141">
        <f t="shared" si="2"/>
        <v>1051003</v>
      </c>
      <c r="E17" s="141">
        <f t="shared" si="3"/>
        <v>30078</v>
      </c>
      <c r="F17" s="141">
        <v>0</v>
      </c>
      <c r="G17" s="141">
        <v>0</v>
      </c>
      <c r="H17" s="141">
        <v>0</v>
      </c>
      <c r="I17" s="141">
        <v>427</v>
      </c>
      <c r="J17" s="141"/>
      <c r="K17" s="141">
        <v>29651</v>
      </c>
      <c r="L17" s="141">
        <v>1020925</v>
      </c>
      <c r="M17" s="141">
        <f t="shared" si="4"/>
        <v>161765</v>
      </c>
      <c r="N17" s="141">
        <f t="shared" si="5"/>
        <v>3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3</v>
      </c>
      <c r="U17" s="141">
        <v>161762</v>
      </c>
      <c r="V17" s="141">
        <f t="shared" si="6"/>
        <v>1212768</v>
      </c>
      <c r="W17" s="141">
        <f t="shared" si="7"/>
        <v>30081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427</v>
      </c>
      <c r="AB17" s="141">
        <f t="shared" si="12"/>
        <v>0</v>
      </c>
      <c r="AC17" s="141">
        <f t="shared" si="13"/>
        <v>29654</v>
      </c>
      <c r="AD17" s="141">
        <f t="shared" si="14"/>
        <v>1182687</v>
      </c>
    </row>
    <row r="18" spans="1:30" ht="12" customHeight="1">
      <c r="A18" s="142" t="s">
        <v>101</v>
      </c>
      <c r="B18" s="140" t="s">
        <v>336</v>
      </c>
      <c r="C18" s="142" t="s">
        <v>397</v>
      </c>
      <c r="D18" s="141">
        <f t="shared" si="2"/>
        <v>1666772</v>
      </c>
      <c r="E18" s="141">
        <f t="shared" si="3"/>
        <v>121181</v>
      </c>
      <c r="F18" s="141">
        <v>0</v>
      </c>
      <c r="G18" s="141">
        <v>0</v>
      </c>
      <c r="H18" s="141">
        <v>0</v>
      </c>
      <c r="I18" s="141">
        <v>8923</v>
      </c>
      <c r="J18" s="141"/>
      <c r="K18" s="141">
        <v>112258</v>
      </c>
      <c r="L18" s="141">
        <v>1545591</v>
      </c>
      <c r="M18" s="141">
        <f t="shared" si="4"/>
        <v>269748</v>
      </c>
      <c r="N18" s="141">
        <f t="shared" si="5"/>
        <v>20438</v>
      </c>
      <c r="O18" s="141">
        <v>0</v>
      </c>
      <c r="P18" s="141">
        <v>0</v>
      </c>
      <c r="Q18" s="141">
        <v>0</v>
      </c>
      <c r="R18" s="141">
        <v>20438</v>
      </c>
      <c r="S18" s="141"/>
      <c r="T18" s="141">
        <v>0</v>
      </c>
      <c r="U18" s="141">
        <v>249310</v>
      </c>
      <c r="V18" s="141">
        <f t="shared" si="6"/>
        <v>1936520</v>
      </c>
      <c r="W18" s="141">
        <f t="shared" si="7"/>
        <v>141619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29361</v>
      </c>
      <c r="AB18" s="141">
        <f t="shared" si="12"/>
        <v>0</v>
      </c>
      <c r="AC18" s="141">
        <f t="shared" si="13"/>
        <v>112258</v>
      </c>
      <c r="AD18" s="141">
        <f t="shared" si="14"/>
        <v>1794901</v>
      </c>
    </row>
    <row r="19" spans="1:30" ht="12" customHeight="1">
      <c r="A19" s="142" t="s">
        <v>101</v>
      </c>
      <c r="B19" s="140" t="s">
        <v>337</v>
      </c>
      <c r="C19" s="142" t="s">
        <v>398</v>
      </c>
      <c r="D19" s="141">
        <f t="shared" si="2"/>
        <v>3664440</v>
      </c>
      <c r="E19" s="141">
        <f t="shared" si="3"/>
        <v>665682</v>
      </c>
      <c r="F19" s="141">
        <v>4001</v>
      </c>
      <c r="G19" s="141">
        <v>0</v>
      </c>
      <c r="H19" s="141">
        <v>0</v>
      </c>
      <c r="I19" s="141">
        <v>335930</v>
      </c>
      <c r="J19" s="141"/>
      <c r="K19" s="141">
        <v>325751</v>
      </c>
      <c r="L19" s="141">
        <v>2998758</v>
      </c>
      <c r="M19" s="141">
        <f t="shared" si="4"/>
        <v>996984</v>
      </c>
      <c r="N19" s="141">
        <f t="shared" si="5"/>
        <v>68906</v>
      </c>
      <c r="O19" s="141">
        <v>0</v>
      </c>
      <c r="P19" s="141">
        <v>0</v>
      </c>
      <c r="Q19" s="141">
        <v>0</v>
      </c>
      <c r="R19" s="141">
        <v>65730</v>
      </c>
      <c r="S19" s="141"/>
      <c r="T19" s="141">
        <v>3176</v>
      </c>
      <c r="U19" s="141">
        <v>928078</v>
      </c>
      <c r="V19" s="141">
        <f t="shared" si="6"/>
        <v>4661424</v>
      </c>
      <c r="W19" s="141">
        <f t="shared" si="7"/>
        <v>734588</v>
      </c>
      <c r="X19" s="141">
        <f t="shared" si="8"/>
        <v>4001</v>
      </c>
      <c r="Y19" s="141">
        <f t="shared" si="9"/>
        <v>0</v>
      </c>
      <c r="Z19" s="141">
        <f t="shared" si="10"/>
        <v>0</v>
      </c>
      <c r="AA19" s="141">
        <f t="shared" si="11"/>
        <v>401660</v>
      </c>
      <c r="AB19" s="141">
        <f t="shared" si="12"/>
        <v>0</v>
      </c>
      <c r="AC19" s="141">
        <f t="shared" si="13"/>
        <v>328927</v>
      </c>
      <c r="AD19" s="141">
        <f t="shared" si="14"/>
        <v>3926836</v>
      </c>
    </row>
    <row r="20" spans="1:30" ht="12" customHeight="1">
      <c r="A20" s="142" t="s">
        <v>101</v>
      </c>
      <c r="B20" s="140" t="s">
        <v>338</v>
      </c>
      <c r="C20" s="142" t="s">
        <v>399</v>
      </c>
      <c r="D20" s="141">
        <f t="shared" si="2"/>
        <v>3646276</v>
      </c>
      <c r="E20" s="141">
        <f t="shared" si="3"/>
        <v>349014</v>
      </c>
      <c r="F20" s="141">
        <v>0</v>
      </c>
      <c r="G20" s="141">
        <v>0</v>
      </c>
      <c r="H20" s="141">
        <v>0</v>
      </c>
      <c r="I20" s="141">
        <v>179258</v>
      </c>
      <c r="J20" s="141"/>
      <c r="K20" s="141">
        <v>169756</v>
      </c>
      <c r="L20" s="141">
        <v>3297262</v>
      </c>
      <c r="M20" s="141">
        <f t="shared" si="4"/>
        <v>261901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261901</v>
      </c>
      <c r="V20" s="141">
        <f t="shared" si="6"/>
        <v>3908177</v>
      </c>
      <c r="W20" s="141">
        <f t="shared" si="7"/>
        <v>349014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179258</v>
      </c>
      <c r="AB20" s="141">
        <f t="shared" si="12"/>
        <v>0</v>
      </c>
      <c r="AC20" s="141">
        <f t="shared" si="13"/>
        <v>169756</v>
      </c>
      <c r="AD20" s="141">
        <f t="shared" si="14"/>
        <v>3559163</v>
      </c>
    </row>
    <row r="21" spans="1:30" ht="12" customHeight="1">
      <c r="A21" s="142" t="s">
        <v>101</v>
      </c>
      <c r="B21" s="140" t="s">
        <v>339</v>
      </c>
      <c r="C21" s="142" t="s">
        <v>400</v>
      </c>
      <c r="D21" s="141">
        <f t="shared" si="2"/>
        <v>1138391</v>
      </c>
      <c r="E21" s="141">
        <f t="shared" si="3"/>
        <v>24700</v>
      </c>
      <c r="F21" s="141">
        <v>0</v>
      </c>
      <c r="G21" s="141">
        <v>0</v>
      </c>
      <c r="H21" s="141">
        <v>0</v>
      </c>
      <c r="I21" s="141">
        <v>1287</v>
      </c>
      <c r="J21" s="141"/>
      <c r="K21" s="141">
        <v>23413</v>
      </c>
      <c r="L21" s="141">
        <v>1113691</v>
      </c>
      <c r="M21" s="141">
        <f t="shared" si="4"/>
        <v>268738</v>
      </c>
      <c r="N21" s="141">
        <f t="shared" si="5"/>
        <v>33056</v>
      </c>
      <c r="O21" s="141">
        <v>1635</v>
      </c>
      <c r="P21" s="141">
        <v>980</v>
      </c>
      <c r="Q21" s="141">
        <v>0</v>
      </c>
      <c r="R21" s="141">
        <v>30441</v>
      </c>
      <c r="S21" s="141"/>
      <c r="T21" s="141">
        <v>0</v>
      </c>
      <c r="U21" s="141">
        <v>235682</v>
      </c>
      <c r="V21" s="141">
        <f t="shared" si="6"/>
        <v>1407129</v>
      </c>
      <c r="W21" s="141">
        <f t="shared" si="7"/>
        <v>57756</v>
      </c>
      <c r="X21" s="141">
        <f t="shared" si="8"/>
        <v>1635</v>
      </c>
      <c r="Y21" s="141">
        <f t="shared" si="9"/>
        <v>980</v>
      </c>
      <c r="Z21" s="141">
        <f t="shared" si="10"/>
        <v>0</v>
      </c>
      <c r="AA21" s="141">
        <f t="shared" si="11"/>
        <v>31728</v>
      </c>
      <c r="AB21" s="141">
        <f t="shared" si="12"/>
        <v>0</v>
      </c>
      <c r="AC21" s="141">
        <f t="shared" si="13"/>
        <v>23413</v>
      </c>
      <c r="AD21" s="141">
        <f t="shared" si="14"/>
        <v>1349373</v>
      </c>
    </row>
    <row r="22" spans="1:30" ht="12" customHeight="1">
      <c r="A22" s="142" t="s">
        <v>101</v>
      </c>
      <c r="B22" s="140" t="s">
        <v>340</v>
      </c>
      <c r="C22" s="142" t="s">
        <v>401</v>
      </c>
      <c r="D22" s="141">
        <f t="shared" si="2"/>
        <v>1158386</v>
      </c>
      <c r="E22" s="141">
        <f t="shared" si="3"/>
        <v>188917</v>
      </c>
      <c r="F22" s="141">
        <v>0</v>
      </c>
      <c r="G22" s="141">
        <v>0</v>
      </c>
      <c r="H22" s="141">
        <v>0</v>
      </c>
      <c r="I22" s="141">
        <v>65079</v>
      </c>
      <c r="J22" s="141"/>
      <c r="K22" s="141">
        <v>123838</v>
      </c>
      <c r="L22" s="141">
        <v>969469</v>
      </c>
      <c r="M22" s="141">
        <f t="shared" si="4"/>
        <v>142911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142911</v>
      </c>
      <c r="V22" s="141">
        <f t="shared" si="6"/>
        <v>1301297</v>
      </c>
      <c r="W22" s="141">
        <f t="shared" si="7"/>
        <v>188917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65079</v>
      </c>
      <c r="AB22" s="141">
        <f t="shared" si="12"/>
        <v>0</v>
      </c>
      <c r="AC22" s="141">
        <f t="shared" si="13"/>
        <v>123838</v>
      </c>
      <c r="AD22" s="141">
        <f t="shared" si="14"/>
        <v>1112380</v>
      </c>
    </row>
    <row r="23" spans="1:30" ht="12" customHeight="1">
      <c r="A23" s="142" t="s">
        <v>101</v>
      </c>
      <c r="B23" s="140" t="s">
        <v>341</v>
      </c>
      <c r="C23" s="142" t="s">
        <v>402</v>
      </c>
      <c r="D23" s="141">
        <f t="shared" si="2"/>
        <v>1343717</v>
      </c>
      <c r="E23" s="141">
        <f t="shared" si="3"/>
        <v>381787</v>
      </c>
      <c r="F23" s="141">
        <v>0</v>
      </c>
      <c r="G23" s="141">
        <v>0</v>
      </c>
      <c r="H23" s="141">
        <v>254100</v>
      </c>
      <c r="I23" s="141">
        <v>77852</v>
      </c>
      <c r="J23" s="141"/>
      <c r="K23" s="141">
        <v>49835</v>
      </c>
      <c r="L23" s="141">
        <v>961930</v>
      </c>
      <c r="M23" s="141">
        <f t="shared" si="4"/>
        <v>123503</v>
      </c>
      <c r="N23" s="141">
        <f t="shared" si="5"/>
        <v>40344</v>
      </c>
      <c r="O23" s="141">
        <v>388</v>
      </c>
      <c r="P23" s="141">
        <v>233</v>
      </c>
      <c r="Q23" s="141">
        <v>0</v>
      </c>
      <c r="R23" s="141">
        <v>22847</v>
      </c>
      <c r="S23" s="141"/>
      <c r="T23" s="141">
        <v>16876</v>
      </c>
      <c r="U23" s="141">
        <v>83159</v>
      </c>
      <c r="V23" s="141">
        <f t="shared" si="6"/>
        <v>1467220</v>
      </c>
      <c r="W23" s="141">
        <f t="shared" si="7"/>
        <v>422131</v>
      </c>
      <c r="X23" s="141">
        <f t="shared" si="8"/>
        <v>388</v>
      </c>
      <c r="Y23" s="141">
        <f t="shared" si="9"/>
        <v>233</v>
      </c>
      <c r="Z23" s="141">
        <f t="shared" si="10"/>
        <v>254100</v>
      </c>
      <c r="AA23" s="141">
        <f t="shared" si="11"/>
        <v>100699</v>
      </c>
      <c r="AB23" s="141">
        <f t="shared" si="12"/>
        <v>0</v>
      </c>
      <c r="AC23" s="141">
        <f t="shared" si="13"/>
        <v>66711</v>
      </c>
      <c r="AD23" s="141">
        <f t="shared" si="14"/>
        <v>1045089</v>
      </c>
    </row>
    <row r="24" spans="1:30" ht="12" customHeight="1">
      <c r="A24" s="142" t="s">
        <v>101</v>
      </c>
      <c r="B24" s="140" t="s">
        <v>342</v>
      </c>
      <c r="C24" s="142" t="s">
        <v>403</v>
      </c>
      <c r="D24" s="141">
        <f t="shared" si="2"/>
        <v>1047624</v>
      </c>
      <c r="E24" s="141">
        <f t="shared" si="3"/>
        <v>17726</v>
      </c>
      <c r="F24" s="141">
        <v>0</v>
      </c>
      <c r="G24" s="141">
        <v>0</v>
      </c>
      <c r="H24" s="141">
        <v>0</v>
      </c>
      <c r="I24" s="141">
        <v>470</v>
      </c>
      <c r="J24" s="141"/>
      <c r="K24" s="141">
        <v>17256</v>
      </c>
      <c r="L24" s="141">
        <v>1029898</v>
      </c>
      <c r="M24" s="141">
        <f t="shared" si="4"/>
        <v>193537</v>
      </c>
      <c r="N24" s="141">
        <f t="shared" si="5"/>
        <v>37742</v>
      </c>
      <c r="O24" s="141">
        <v>0</v>
      </c>
      <c r="P24" s="141">
        <v>0</v>
      </c>
      <c r="Q24" s="141">
        <v>0</v>
      </c>
      <c r="R24" s="141">
        <v>24203</v>
      </c>
      <c r="S24" s="141"/>
      <c r="T24" s="141">
        <v>13539</v>
      </c>
      <c r="U24" s="141">
        <v>155795</v>
      </c>
      <c r="V24" s="141">
        <f t="shared" si="6"/>
        <v>1241161</v>
      </c>
      <c r="W24" s="141">
        <f t="shared" si="7"/>
        <v>55468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24673</v>
      </c>
      <c r="AB24" s="141">
        <f t="shared" si="12"/>
        <v>0</v>
      </c>
      <c r="AC24" s="141">
        <f t="shared" si="13"/>
        <v>30795</v>
      </c>
      <c r="AD24" s="141">
        <f t="shared" si="14"/>
        <v>1185693</v>
      </c>
    </row>
    <row r="25" spans="1:30" ht="12" customHeight="1">
      <c r="A25" s="142" t="s">
        <v>101</v>
      </c>
      <c r="B25" s="140" t="s">
        <v>343</v>
      </c>
      <c r="C25" s="142" t="s">
        <v>404</v>
      </c>
      <c r="D25" s="141">
        <f t="shared" si="2"/>
        <v>1085539</v>
      </c>
      <c r="E25" s="141">
        <f t="shared" si="3"/>
        <v>119673</v>
      </c>
      <c r="F25" s="141">
        <v>0</v>
      </c>
      <c r="G25" s="141">
        <v>0</v>
      </c>
      <c r="H25" s="141">
        <v>0</v>
      </c>
      <c r="I25" s="141">
        <v>7312</v>
      </c>
      <c r="J25" s="141"/>
      <c r="K25" s="141">
        <v>112361</v>
      </c>
      <c r="L25" s="141">
        <v>965866</v>
      </c>
      <c r="M25" s="141">
        <f t="shared" si="4"/>
        <v>258404</v>
      </c>
      <c r="N25" s="141">
        <f t="shared" si="5"/>
        <v>25765</v>
      </c>
      <c r="O25" s="141">
        <v>16115</v>
      </c>
      <c r="P25" s="141">
        <v>9650</v>
      </c>
      <c r="Q25" s="141">
        <v>0</v>
      </c>
      <c r="R25" s="141">
        <v>0</v>
      </c>
      <c r="S25" s="141"/>
      <c r="T25" s="141">
        <v>0</v>
      </c>
      <c r="U25" s="141">
        <v>232639</v>
      </c>
      <c r="V25" s="141">
        <f t="shared" si="6"/>
        <v>1343943</v>
      </c>
      <c r="W25" s="141">
        <f t="shared" si="7"/>
        <v>145438</v>
      </c>
      <c r="X25" s="141">
        <f t="shared" si="8"/>
        <v>16115</v>
      </c>
      <c r="Y25" s="141">
        <f t="shared" si="9"/>
        <v>9650</v>
      </c>
      <c r="Z25" s="141">
        <f t="shared" si="10"/>
        <v>0</v>
      </c>
      <c r="AA25" s="141">
        <f t="shared" si="11"/>
        <v>7312</v>
      </c>
      <c r="AB25" s="141">
        <f t="shared" si="12"/>
        <v>0</v>
      </c>
      <c r="AC25" s="141">
        <f t="shared" si="13"/>
        <v>112361</v>
      </c>
      <c r="AD25" s="141">
        <f t="shared" si="14"/>
        <v>1198505</v>
      </c>
    </row>
    <row r="26" spans="1:30" ht="12" customHeight="1">
      <c r="A26" s="142" t="s">
        <v>101</v>
      </c>
      <c r="B26" s="140" t="s">
        <v>344</v>
      </c>
      <c r="C26" s="142" t="s">
        <v>405</v>
      </c>
      <c r="D26" s="141">
        <f t="shared" si="2"/>
        <v>1785777</v>
      </c>
      <c r="E26" s="141">
        <f t="shared" si="3"/>
        <v>95618</v>
      </c>
      <c r="F26" s="141">
        <v>0</v>
      </c>
      <c r="G26" s="141">
        <v>0</v>
      </c>
      <c r="H26" s="141">
        <v>0</v>
      </c>
      <c r="I26" s="141">
        <v>8775</v>
      </c>
      <c r="J26" s="141"/>
      <c r="K26" s="141">
        <v>86843</v>
      </c>
      <c r="L26" s="141">
        <v>1690159</v>
      </c>
      <c r="M26" s="141">
        <f t="shared" si="4"/>
        <v>71485</v>
      </c>
      <c r="N26" s="141">
        <f t="shared" si="5"/>
        <v>18307</v>
      </c>
      <c r="O26" s="141">
        <v>0</v>
      </c>
      <c r="P26" s="141">
        <v>0</v>
      </c>
      <c r="Q26" s="141">
        <v>0</v>
      </c>
      <c r="R26" s="141">
        <v>18307</v>
      </c>
      <c r="S26" s="141"/>
      <c r="T26" s="141">
        <v>0</v>
      </c>
      <c r="U26" s="141">
        <v>53178</v>
      </c>
      <c r="V26" s="141">
        <f t="shared" si="6"/>
        <v>1857262</v>
      </c>
      <c r="W26" s="141">
        <f t="shared" si="7"/>
        <v>113925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27082</v>
      </c>
      <c r="AB26" s="141">
        <f t="shared" si="12"/>
        <v>0</v>
      </c>
      <c r="AC26" s="141">
        <f t="shared" si="13"/>
        <v>86843</v>
      </c>
      <c r="AD26" s="141">
        <f t="shared" si="14"/>
        <v>1743337</v>
      </c>
    </row>
    <row r="27" spans="1:30" ht="12" customHeight="1">
      <c r="A27" s="142" t="s">
        <v>101</v>
      </c>
      <c r="B27" s="140" t="s">
        <v>345</v>
      </c>
      <c r="C27" s="142" t="s">
        <v>406</v>
      </c>
      <c r="D27" s="141">
        <f t="shared" si="2"/>
        <v>1506570</v>
      </c>
      <c r="E27" s="141">
        <f t="shared" si="3"/>
        <v>192734</v>
      </c>
      <c r="F27" s="141">
        <v>0</v>
      </c>
      <c r="G27" s="141">
        <v>0</v>
      </c>
      <c r="H27" s="141">
        <v>0</v>
      </c>
      <c r="I27" s="141">
        <v>143879</v>
      </c>
      <c r="J27" s="141"/>
      <c r="K27" s="141">
        <v>48855</v>
      </c>
      <c r="L27" s="141">
        <v>1313836</v>
      </c>
      <c r="M27" s="141">
        <f t="shared" si="4"/>
        <v>136835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136835</v>
      </c>
      <c r="V27" s="141">
        <f t="shared" si="6"/>
        <v>1643405</v>
      </c>
      <c r="W27" s="141">
        <f t="shared" si="7"/>
        <v>192734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143879</v>
      </c>
      <c r="AB27" s="141">
        <f t="shared" si="12"/>
        <v>0</v>
      </c>
      <c r="AC27" s="141">
        <f t="shared" si="13"/>
        <v>48855</v>
      </c>
      <c r="AD27" s="141">
        <f t="shared" si="14"/>
        <v>1450671</v>
      </c>
    </row>
    <row r="28" spans="1:30" ht="12" customHeight="1">
      <c r="A28" s="142" t="s">
        <v>101</v>
      </c>
      <c r="B28" s="140" t="s">
        <v>346</v>
      </c>
      <c r="C28" s="142" t="s">
        <v>407</v>
      </c>
      <c r="D28" s="141">
        <f t="shared" si="2"/>
        <v>704992</v>
      </c>
      <c r="E28" s="141">
        <f t="shared" si="3"/>
        <v>83777</v>
      </c>
      <c r="F28" s="141">
        <v>25000</v>
      </c>
      <c r="G28" s="141">
        <v>0</v>
      </c>
      <c r="H28" s="141">
        <v>4900</v>
      </c>
      <c r="I28" s="141">
        <v>34223</v>
      </c>
      <c r="J28" s="141"/>
      <c r="K28" s="141">
        <v>19654</v>
      </c>
      <c r="L28" s="141">
        <v>621215</v>
      </c>
      <c r="M28" s="141">
        <f t="shared" si="4"/>
        <v>124258</v>
      </c>
      <c r="N28" s="141">
        <f t="shared" si="5"/>
        <v>63576</v>
      </c>
      <c r="O28" s="141">
        <v>0</v>
      </c>
      <c r="P28" s="141">
        <v>0</v>
      </c>
      <c r="Q28" s="141">
        <v>0</v>
      </c>
      <c r="R28" s="141">
        <v>63423</v>
      </c>
      <c r="S28" s="141"/>
      <c r="T28" s="141">
        <v>153</v>
      </c>
      <c r="U28" s="141">
        <v>60682</v>
      </c>
      <c r="V28" s="141">
        <f t="shared" si="6"/>
        <v>829250</v>
      </c>
      <c r="W28" s="141">
        <f t="shared" si="7"/>
        <v>147353</v>
      </c>
      <c r="X28" s="141">
        <f t="shared" si="8"/>
        <v>25000</v>
      </c>
      <c r="Y28" s="141">
        <f t="shared" si="9"/>
        <v>0</v>
      </c>
      <c r="Z28" s="141">
        <f t="shared" si="10"/>
        <v>4900</v>
      </c>
      <c r="AA28" s="141">
        <f t="shared" si="11"/>
        <v>97646</v>
      </c>
      <c r="AB28" s="141">
        <f t="shared" si="12"/>
        <v>0</v>
      </c>
      <c r="AC28" s="141">
        <f t="shared" si="13"/>
        <v>19807</v>
      </c>
      <c r="AD28" s="141">
        <f t="shared" si="14"/>
        <v>681897</v>
      </c>
    </row>
    <row r="29" spans="1:30" ht="12" customHeight="1">
      <c r="A29" s="142" t="s">
        <v>101</v>
      </c>
      <c r="B29" s="140" t="s">
        <v>347</v>
      </c>
      <c r="C29" s="142" t="s">
        <v>408</v>
      </c>
      <c r="D29" s="141">
        <f t="shared" si="2"/>
        <v>2192164</v>
      </c>
      <c r="E29" s="141">
        <f t="shared" si="3"/>
        <v>175833</v>
      </c>
      <c r="F29" s="141">
        <v>0</v>
      </c>
      <c r="G29" s="141">
        <v>0</v>
      </c>
      <c r="H29" s="141">
        <v>0</v>
      </c>
      <c r="I29" s="141">
        <v>175664</v>
      </c>
      <c r="J29" s="141"/>
      <c r="K29" s="141">
        <v>169</v>
      </c>
      <c r="L29" s="141">
        <v>2016331</v>
      </c>
      <c r="M29" s="141">
        <f t="shared" si="4"/>
        <v>276735</v>
      </c>
      <c r="N29" s="141">
        <f t="shared" si="5"/>
        <v>21605</v>
      </c>
      <c r="O29" s="141">
        <v>2490</v>
      </c>
      <c r="P29" s="141">
        <v>1494</v>
      </c>
      <c r="Q29" s="141">
        <v>0</v>
      </c>
      <c r="R29" s="141">
        <v>17621</v>
      </c>
      <c r="S29" s="141"/>
      <c r="T29" s="141">
        <v>0</v>
      </c>
      <c r="U29" s="141">
        <v>255130</v>
      </c>
      <c r="V29" s="141">
        <f t="shared" si="6"/>
        <v>2468899</v>
      </c>
      <c r="W29" s="141">
        <f t="shared" si="7"/>
        <v>197438</v>
      </c>
      <c r="X29" s="141">
        <f t="shared" si="8"/>
        <v>2490</v>
      </c>
      <c r="Y29" s="141">
        <f t="shared" si="9"/>
        <v>1494</v>
      </c>
      <c r="Z29" s="141">
        <f t="shared" si="10"/>
        <v>0</v>
      </c>
      <c r="AA29" s="141">
        <f t="shared" si="11"/>
        <v>193285</v>
      </c>
      <c r="AB29" s="141">
        <f t="shared" si="12"/>
        <v>0</v>
      </c>
      <c r="AC29" s="141">
        <f t="shared" si="13"/>
        <v>169</v>
      </c>
      <c r="AD29" s="141">
        <f t="shared" si="14"/>
        <v>2271461</v>
      </c>
    </row>
    <row r="30" spans="1:30" ht="12" customHeight="1">
      <c r="A30" s="142" t="s">
        <v>101</v>
      </c>
      <c r="B30" s="140" t="s">
        <v>348</v>
      </c>
      <c r="C30" s="142" t="s">
        <v>409</v>
      </c>
      <c r="D30" s="141">
        <f t="shared" si="2"/>
        <v>692093</v>
      </c>
      <c r="E30" s="141">
        <f t="shared" si="3"/>
        <v>14381</v>
      </c>
      <c r="F30" s="141">
        <v>0</v>
      </c>
      <c r="G30" s="141">
        <v>0</v>
      </c>
      <c r="H30" s="141">
        <v>0</v>
      </c>
      <c r="I30" s="141">
        <v>33</v>
      </c>
      <c r="J30" s="141"/>
      <c r="K30" s="141">
        <v>14348</v>
      </c>
      <c r="L30" s="141">
        <v>677712</v>
      </c>
      <c r="M30" s="141">
        <f t="shared" si="4"/>
        <v>124988</v>
      </c>
      <c r="N30" s="141">
        <f t="shared" si="5"/>
        <v>22053</v>
      </c>
      <c r="O30" s="141">
        <v>0</v>
      </c>
      <c r="P30" s="141">
        <v>0</v>
      </c>
      <c r="Q30" s="141">
        <v>0</v>
      </c>
      <c r="R30" s="141">
        <v>22053</v>
      </c>
      <c r="S30" s="141"/>
      <c r="T30" s="141">
        <v>0</v>
      </c>
      <c r="U30" s="141">
        <v>102935</v>
      </c>
      <c r="V30" s="141">
        <f t="shared" si="6"/>
        <v>817081</v>
      </c>
      <c r="W30" s="141">
        <f t="shared" si="7"/>
        <v>36434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22086</v>
      </c>
      <c r="AB30" s="141">
        <f t="shared" si="12"/>
        <v>0</v>
      </c>
      <c r="AC30" s="141">
        <f t="shared" si="13"/>
        <v>14348</v>
      </c>
      <c r="AD30" s="141">
        <f t="shared" si="14"/>
        <v>780647</v>
      </c>
    </row>
    <row r="31" spans="1:30" ht="12" customHeight="1">
      <c r="A31" s="142" t="s">
        <v>101</v>
      </c>
      <c r="B31" s="140" t="s">
        <v>349</v>
      </c>
      <c r="C31" s="142" t="s">
        <v>410</v>
      </c>
      <c r="D31" s="141">
        <f t="shared" si="2"/>
        <v>1435801</v>
      </c>
      <c r="E31" s="141">
        <f t="shared" si="3"/>
        <v>203105</v>
      </c>
      <c r="F31" s="141">
        <v>0</v>
      </c>
      <c r="G31" s="141">
        <v>0</v>
      </c>
      <c r="H31" s="141">
        <v>0</v>
      </c>
      <c r="I31" s="141">
        <v>81245</v>
      </c>
      <c r="J31" s="141"/>
      <c r="K31" s="141">
        <v>121860</v>
      </c>
      <c r="L31" s="141">
        <v>1232696</v>
      </c>
      <c r="M31" s="141">
        <f t="shared" si="4"/>
        <v>56120</v>
      </c>
      <c r="N31" s="141">
        <f t="shared" si="5"/>
        <v>9447</v>
      </c>
      <c r="O31" s="141">
        <v>0</v>
      </c>
      <c r="P31" s="141">
        <v>0</v>
      </c>
      <c r="Q31" s="141">
        <v>0</v>
      </c>
      <c r="R31" s="141">
        <v>9447</v>
      </c>
      <c r="S31" s="141"/>
      <c r="T31" s="141">
        <v>0</v>
      </c>
      <c r="U31" s="141">
        <v>46673</v>
      </c>
      <c r="V31" s="141">
        <f t="shared" si="6"/>
        <v>1491921</v>
      </c>
      <c r="W31" s="141">
        <f t="shared" si="7"/>
        <v>212552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90692</v>
      </c>
      <c r="AB31" s="141">
        <f t="shared" si="12"/>
        <v>0</v>
      </c>
      <c r="AC31" s="141">
        <f t="shared" si="13"/>
        <v>121860</v>
      </c>
      <c r="AD31" s="141">
        <f t="shared" si="14"/>
        <v>1279369</v>
      </c>
    </row>
    <row r="32" spans="1:30" ht="12" customHeight="1">
      <c r="A32" s="142" t="s">
        <v>101</v>
      </c>
      <c r="B32" s="140" t="s">
        <v>350</v>
      </c>
      <c r="C32" s="142" t="s">
        <v>411</v>
      </c>
      <c r="D32" s="141">
        <f t="shared" si="2"/>
        <v>1018650</v>
      </c>
      <c r="E32" s="141">
        <f t="shared" si="3"/>
        <v>77297</v>
      </c>
      <c r="F32" s="141">
        <v>0</v>
      </c>
      <c r="G32" s="141">
        <v>0</v>
      </c>
      <c r="H32" s="141">
        <v>0</v>
      </c>
      <c r="I32" s="141">
        <v>53932</v>
      </c>
      <c r="J32" s="141"/>
      <c r="K32" s="141">
        <v>23365</v>
      </c>
      <c r="L32" s="141">
        <v>941353</v>
      </c>
      <c r="M32" s="141">
        <f t="shared" si="4"/>
        <v>242058</v>
      </c>
      <c r="N32" s="141">
        <f t="shared" si="5"/>
        <v>10702</v>
      </c>
      <c r="O32" s="141">
        <v>0</v>
      </c>
      <c r="P32" s="141">
        <v>0</v>
      </c>
      <c r="Q32" s="141">
        <v>0</v>
      </c>
      <c r="R32" s="141">
        <v>10702</v>
      </c>
      <c r="S32" s="141"/>
      <c r="T32" s="141">
        <v>0</v>
      </c>
      <c r="U32" s="141">
        <v>231356</v>
      </c>
      <c r="V32" s="141">
        <f t="shared" si="6"/>
        <v>1260708</v>
      </c>
      <c r="W32" s="141">
        <f t="shared" si="7"/>
        <v>87999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64634</v>
      </c>
      <c r="AB32" s="141">
        <f t="shared" si="12"/>
        <v>0</v>
      </c>
      <c r="AC32" s="141">
        <f t="shared" si="13"/>
        <v>23365</v>
      </c>
      <c r="AD32" s="141">
        <f t="shared" si="14"/>
        <v>1172709</v>
      </c>
    </row>
    <row r="33" spans="1:30" ht="12" customHeight="1">
      <c r="A33" s="142" t="s">
        <v>101</v>
      </c>
      <c r="B33" s="140" t="s">
        <v>351</v>
      </c>
      <c r="C33" s="142" t="s">
        <v>412</v>
      </c>
      <c r="D33" s="141">
        <f t="shared" si="2"/>
        <v>598313</v>
      </c>
      <c r="E33" s="141">
        <f t="shared" si="3"/>
        <v>18113</v>
      </c>
      <c r="F33" s="141">
        <v>0</v>
      </c>
      <c r="G33" s="141">
        <v>0</v>
      </c>
      <c r="H33" s="141">
        <v>0</v>
      </c>
      <c r="I33" s="141">
        <v>303</v>
      </c>
      <c r="J33" s="141"/>
      <c r="K33" s="141">
        <v>17810</v>
      </c>
      <c r="L33" s="141">
        <v>580200</v>
      </c>
      <c r="M33" s="141">
        <f t="shared" si="4"/>
        <v>235993</v>
      </c>
      <c r="N33" s="141">
        <f t="shared" si="5"/>
        <v>12346</v>
      </c>
      <c r="O33" s="141">
        <v>0</v>
      </c>
      <c r="P33" s="141">
        <v>0</v>
      </c>
      <c r="Q33" s="141">
        <v>0</v>
      </c>
      <c r="R33" s="141">
        <v>12346</v>
      </c>
      <c r="S33" s="141"/>
      <c r="T33" s="141">
        <v>0</v>
      </c>
      <c r="U33" s="141">
        <v>223647</v>
      </c>
      <c r="V33" s="141">
        <f t="shared" si="6"/>
        <v>834306</v>
      </c>
      <c r="W33" s="141">
        <f t="shared" si="7"/>
        <v>30459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12649</v>
      </c>
      <c r="AB33" s="141">
        <f t="shared" si="12"/>
        <v>0</v>
      </c>
      <c r="AC33" s="141">
        <f t="shared" si="13"/>
        <v>17810</v>
      </c>
      <c r="AD33" s="141">
        <f t="shared" si="14"/>
        <v>803847</v>
      </c>
    </row>
    <row r="34" spans="1:30" ht="12" customHeight="1">
      <c r="A34" s="142" t="s">
        <v>101</v>
      </c>
      <c r="B34" s="140" t="s">
        <v>352</v>
      </c>
      <c r="C34" s="142" t="s">
        <v>413</v>
      </c>
      <c r="D34" s="141">
        <f t="shared" si="2"/>
        <v>627248</v>
      </c>
      <c r="E34" s="141">
        <f t="shared" si="3"/>
        <v>47991</v>
      </c>
      <c r="F34" s="141">
        <v>0</v>
      </c>
      <c r="G34" s="141">
        <v>0</v>
      </c>
      <c r="H34" s="141">
        <v>0</v>
      </c>
      <c r="I34" s="141">
        <v>27687</v>
      </c>
      <c r="J34" s="141"/>
      <c r="K34" s="141">
        <v>20304</v>
      </c>
      <c r="L34" s="141">
        <v>579257</v>
      </c>
      <c r="M34" s="141">
        <f t="shared" si="4"/>
        <v>93471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93471</v>
      </c>
      <c r="V34" s="141">
        <f t="shared" si="6"/>
        <v>720719</v>
      </c>
      <c r="W34" s="141">
        <f t="shared" si="7"/>
        <v>47991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27687</v>
      </c>
      <c r="AB34" s="141">
        <f t="shared" si="12"/>
        <v>0</v>
      </c>
      <c r="AC34" s="141">
        <f t="shared" si="13"/>
        <v>20304</v>
      </c>
      <c r="AD34" s="141">
        <f t="shared" si="14"/>
        <v>672728</v>
      </c>
    </row>
    <row r="35" spans="1:30" ht="12" customHeight="1">
      <c r="A35" s="142" t="s">
        <v>101</v>
      </c>
      <c r="B35" s="140" t="s">
        <v>353</v>
      </c>
      <c r="C35" s="142" t="s">
        <v>414</v>
      </c>
      <c r="D35" s="141">
        <f t="shared" si="2"/>
        <v>602871</v>
      </c>
      <c r="E35" s="141">
        <f t="shared" si="3"/>
        <v>13390</v>
      </c>
      <c r="F35" s="141">
        <v>0</v>
      </c>
      <c r="G35" s="141">
        <v>0</v>
      </c>
      <c r="H35" s="141">
        <v>6300</v>
      </c>
      <c r="I35" s="141">
        <v>3416</v>
      </c>
      <c r="J35" s="141"/>
      <c r="K35" s="141">
        <v>3674</v>
      </c>
      <c r="L35" s="141">
        <v>589481</v>
      </c>
      <c r="M35" s="141">
        <f t="shared" si="4"/>
        <v>65802</v>
      </c>
      <c r="N35" s="141">
        <f t="shared" si="5"/>
        <v>16356</v>
      </c>
      <c r="O35" s="141">
        <v>64</v>
      </c>
      <c r="P35" s="141">
        <v>66</v>
      </c>
      <c r="Q35" s="141">
        <v>0</v>
      </c>
      <c r="R35" s="141">
        <v>9451</v>
      </c>
      <c r="S35" s="141"/>
      <c r="T35" s="141">
        <v>6775</v>
      </c>
      <c r="U35" s="141">
        <v>49446</v>
      </c>
      <c r="V35" s="141">
        <f t="shared" si="6"/>
        <v>668673</v>
      </c>
      <c r="W35" s="141">
        <f t="shared" si="7"/>
        <v>29746</v>
      </c>
      <c r="X35" s="141">
        <f t="shared" si="8"/>
        <v>64</v>
      </c>
      <c r="Y35" s="141">
        <f t="shared" si="9"/>
        <v>66</v>
      </c>
      <c r="Z35" s="141">
        <f t="shared" si="10"/>
        <v>6300</v>
      </c>
      <c r="AA35" s="141">
        <f t="shared" si="11"/>
        <v>12867</v>
      </c>
      <c r="AB35" s="141">
        <f t="shared" si="12"/>
        <v>0</v>
      </c>
      <c r="AC35" s="141">
        <f t="shared" si="13"/>
        <v>10449</v>
      </c>
      <c r="AD35" s="141">
        <f t="shared" si="14"/>
        <v>638927</v>
      </c>
    </row>
    <row r="36" spans="1:30" ht="12" customHeight="1">
      <c r="A36" s="142" t="s">
        <v>101</v>
      </c>
      <c r="B36" s="140" t="s">
        <v>354</v>
      </c>
      <c r="C36" s="142" t="s">
        <v>415</v>
      </c>
      <c r="D36" s="141">
        <f t="shared" si="2"/>
        <v>627700</v>
      </c>
      <c r="E36" s="141">
        <f t="shared" si="3"/>
        <v>27979</v>
      </c>
      <c r="F36" s="141">
        <v>0</v>
      </c>
      <c r="G36" s="141">
        <v>0</v>
      </c>
      <c r="H36" s="141">
        <v>0</v>
      </c>
      <c r="I36" s="141">
        <v>4855</v>
      </c>
      <c r="J36" s="141"/>
      <c r="K36" s="141">
        <v>23124</v>
      </c>
      <c r="L36" s="141">
        <v>599721</v>
      </c>
      <c r="M36" s="141">
        <f t="shared" si="4"/>
        <v>61432</v>
      </c>
      <c r="N36" s="141">
        <f t="shared" si="5"/>
        <v>5356</v>
      </c>
      <c r="O36" s="141">
        <v>0</v>
      </c>
      <c r="P36" s="141">
        <v>0</v>
      </c>
      <c r="Q36" s="141">
        <v>0</v>
      </c>
      <c r="R36" s="141">
        <v>5356</v>
      </c>
      <c r="S36" s="141"/>
      <c r="T36" s="141">
        <v>0</v>
      </c>
      <c r="U36" s="141">
        <v>56076</v>
      </c>
      <c r="V36" s="141">
        <f t="shared" si="6"/>
        <v>689132</v>
      </c>
      <c r="W36" s="141">
        <f t="shared" si="7"/>
        <v>33335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10211</v>
      </c>
      <c r="AB36" s="141">
        <f t="shared" si="12"/>
        <v>0</v>
      </c>
      <c r="AC36" s="141">
        <f t="shared" si="13"/>
        <v>23124</v>
      </c>
      <c r="AD36" s="141">
        <f t="shared" si="14"/>
        <v>655797</v>
      </c>
    </row>
    <row r="37" spans="1:30" ht="12" customHeight="1">
      <c r="A37" s="142" t="s">
        <v>101</v>
      </c>
      <c r="B37" s="140" t="s">
        <v>355</v>
      </c>
      <c r="C37" s="142" t="s">
        <v>416</v>
      </c>
      <c r="D37" s="141">
        <f t="shared" si="2"/>
        <v>1178836</v>
      </c>
      <c r="E37" s="141">
        <f t="shared" si="3"/>
        <v>107769</v>
      </c>
      <c r="F37" s="141">
        <v>0</v>
      </c>
      <c r="G37" s="141">
        <v>0</v>
      </c>
      <c r="H37" s="141">
        <v>0</v>
      </c>
      <c r="I37" s="141">
        <v>81526</v>
      </c>
      <c r="J37" s="141"/>
      <c r="K37" s="141">
        <v>26243</v>
      </c>
      <c r="L37" s="141">
        <v>1071067</v>
      </c>
      <c r="M37" s="141">
        <f t="shared" si="4"/>
        <v>155316</v>
      </c>
      <c r="N37" s="141">
        <f t="shared" si="5"/>
        <v>6678</v>
      </c>
      <c r="O37" s="141">
        <v>0</v>
      </c>
      <c r="P37" s="141">
        <v>0</v>
      </c>
      <c r="Q37" s="141">
        <v>0</v>
      </c>
      <c r="R37" s="141">
        <v>6678</v>
      </c>
      <c r="S37" s="141"/>
      <c r="T37" s="141">
        <v>0</v>
      </c>
      <c r="U37" s="141">
        <v>148638</v>
      </c>
      <c r="V37" s="141">
        <f t="shared" si="6"/>
        <v>1334152</v>
      </c>
      <c r="W37" s="141">
        <f t="shared" si="7"/>
        <v>114447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88204</v>
      </c>
      <c r="AB37" s="141">
        <f t="shared" si="12"/>
        <v>0</v>
      </c>
      <c r="AC37" s="141">
        <f t="shared" si="13"/>
        <v>26243</v>
      </c>
      <c r="AD37" s="141">
        <f t="shared" si="14"/>
        <v>1219705</v>
      </c>
    </row>
    <row r="38" spans="1:30" ht="12" customHeight="1">
      <c r="A38" s="142" t="s">
        <v>101</v>
      </c>
      <c r="B38" s="140" t="s">
        <v>356</v>
      </c>
      <c r="C38" s="142" t="s">
        <v>417</v>
      </c>
      <c r="D38" s="141">
        <f t="shared" si="2"/>
        <v>1495832</v>
      </c>
      <c r="E38" s="141">
        <f t="shared" si="3"/>
        <v>142457</v>
      </c>
      <c r="F38" s="141">
        <v>0</v>
      </c>
      <c r="G38" s="141">
        <v>0</v>
      </c>
      <c r="H38" s="141">
        <v>0</v>
      </c>
      <c r="I38" s="141">
        <v>64117</v>
      </c>
      <c r="J38" s="141"/>
      <c r="K38" s="141">
        <v>78340</v>
      </c>
      <c r="L38" s="141">
        <v>1353375</v>
      </c>
      <c r="M38" s="141">
        <f t="shared" si="4"/>
        <v>28798</v>
      </c>
      <c r="N38" s="141">
        <f t="shared" si="5"/>
        <v>23749</v>
      </c>
      <c r="O38" s="141">
        <v>0</v>
      </c>
      <c r="P38" s="141">
        <v>0</v>
      </c>
      <c r="Q38" s="141">
        <v>0</v>
      </c>
      <c r="R38" s="141">
        <v>23749</v>
      </c>
      <c r="S38" s="141"/>
      <c r="T38" s="141">
        <v>0</v>
      </c>
      <c r="U38" s="141">
        <v>5049</v>
      </c>
      <c r="V38" s="141">
        <f t="shared" si="6"/>
        <v>1524630</v>
      </c>
      <c r="W38" s="141">
        <f t="shared" si="7"/>
        <v>166206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87866</v>
      </c>
      <c r="AB38" s="141">
        <f t="shared" si="12"/>
        <v>0</v>
      </c>
      <c r="AC38" s="141">
        <f t="shared" si="13"/>
        <v>78340</v>
      </c>
      <c r="AD38" s="141">
        <f t="shared" si="14"/>
        <v>1358424</v>
      </c>
    </row>
    <row r="39" spans="1:30" ht="12" customHeight="1">
      <c r="A39" s="142" t="s">
        <v>101</v>
      </c>
      <c r="B39" s="140" t="s">
        <v>357</v>
      </c>
      <c r="C39" s="142" t="s">
        <v>418</v>
      </c>
      <c r="D39" s="141">
        <f t="shared" si="2"/>
        <v>612703</v>
      </c>
      <c r="E39" s="141">
        <f t="shared" si="3"/>
        <v>70406</v>
      </c>
      <c r="F39" s="141">
        <v>0</v>
      </c>
      <c r="G39" s="141">
        <v>0</v>
      </c>
      <c r="H39" s="141">
        <v>0</v>
      </c>
      <c r="I39" s="141">
        <v>70364</v>
      </c>
      <c r="J39" s="141"/>
      <c r="K39" s="141">
        <v>42</v>
      </c>
      <c r="L39" s="141">
        <v>542297</v>
      </c>
      <c r="M39" s="141">
        <f t="shared" si="4"/>
        <v>129672</v>
      </c>
      <c r="N39" s="141">
        <f t="shared" si="5"/>
        <v>8715</v>
      </c>
      <c r="O39" s="141">
        <v>5440</v>
      </c>
      <c r="P39" s="141">
        <v>3250</v>
      </c>
      <c r="Q39" s="141">
        <v>0</v>
      </c>
      <c r="R39" s="141">
        <v>0</v>
      </c>
      <c r="S39" s="141"/>
      <c r="T39" s="141">
        <v>25</v>
      </c>
      <c r="U39" s="141">
        <v>120957</v>
      </c>
      <c r="V39" s="141">
        <f t="shared" si="6"/>
        <v>742375</v>
      </c>
      <c r="W39" s="141">
        <f t="shared" si="7"/>
        <v>79121</v>
      </c>
      <c r="X39" s="141">
        <f t="shared" si="8"/>
        <v>5440</v>
      </c>
      <c r="Y39" s="141">
        <f t="shared" si="9"/>
        <v>3250</v>
      </c>
      <c r="Z39" s="141">
        <f t="shared" si="10"/>
        <v>0</v>
      </c>
      <c r="AA39" s="141">
        <f t="shared" si="11"/>
        <v>70364</v>
      </c>
      <c r="AB39" s="141">
        <f t="shared" si="12"/>
        <v>0</v>
      </c>
      <c r="AC39" s="141">
        <f t="shared" si="13"/>
        <v>67</v>
      </c>
      <c r="AD39" s="141">
        <f t="shared" si="14"/>
        <v>663254</v>
      </c>
    </row>
    <row r="40" spans="1:30" ht="12" customHeight="1">
      <c r="A40" s="142" t="s">
        <v>101</v>
      </c>
      <c r="B40" s="140" t="s">
        <v>358</v>
      </c>
      <c r="C40" s="142" t="s">
        <v>419</v>
      </c>
      <c r="D40" s="141">
        <f t="shared" si="2"/>
        <v>903828</v>
      </c>
      <c r="E40" s="141">
        <f t="shared" si="3"/>
        <v>81215</v>
      </c>
      <c r="F40" s="141">
        <v>0</v>
      </c>
      <c r="G40" s="141">
        <v>0</v>
      </c>
      <c r="H40" s="141">
        <v>0</v>
      </c>
      <c r="I40" s="141">
        <v>75670</v>
      </c>
      <c r="J40" s="141"/>
      <c r="K40" s="141">
        <v>5545</v>
      </c>
      <c r="L40" s="141">
        <v>822613</v>
      </c>
      <c r="M40" s="141">
        <f t="shared" si="4"/>
        <v>127032</v>
      </c>
      <c r="N40" s="141">
        <f t="shared" si="5"/>
        <v>10482</v>
      </c>
      <c r="O40" s="141">
        <v>0</v>
      </c>
      <c r="P40" s="141">
        <v>0</v>
      </c>
      <c r="Q40" s="141">
        <v>0</v>
      </c>
      <c r="R40" s="141">
        <v>10467</v>
      </c>
      <c r="S40" s="141"/>
      <c r="T40" s="141">
        <v>15</v>
      </c>
      <c r="U40" s="141">
        <v>116550</v>
      </c>
      <c r="V40" s="141">
        <f t="shared" si="6"/>
        <v>1030860</v>
      </c>
      <c r="W40" s="141">
        <f t="shared" si="7"/>
        <v>91697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86137</v>
      </c>
      <c r="AB40" s="141">
        <f t="shared" si="12"/>
        <v>0</v>
      </c>
      <c r="AC40" s="141">
        <f t="shared" si="13"/>
        <v>5560</v>
      </c>
      <c r="AD40" s="141">
        <f t="shared" si="14"/>
        <v>939163</v>
      </c>
    </row>
    <row r="41" spans="1:30" ht="12" customHeight="1">
      <c r="A41" s="142" t="s">
        <v>101</v>
      </c>
      <c r="B41" s="140" t="s">
        <v>359</v>
      </c>
      <c r="C41" s="142" t="s">
        <v>420</v>
      </c>
      <c r="D41" s="141">
        <f t="shared" si="2"/>
        <v>1280018</v>
      </c>
      <c r="E41" s="141">
        <f t="shared" si="3"/>
        <v>101293</v>
      </c>
      <c r="F41" s="141">
        <v>0</v>
      </c>
      <c r="G41" s="141">
        <v>0</v>
      </c>
      <c r="H41" s="141">
        <v>0</v>
      </c>
      <c r="I41" s="141">
        <v>60878</v>
      </c>
      <c r="J41" s="141"/>
      <c r="K41" s="141">
        <v>40415</v>
      </c>
      <c r="L41" s="141">
        <v>1178725</v>
      </c>
      <c r="M41" s="141">
        <f t="shared" si="4"/>
        <v>417626</v>
      </c>
      <c r="N41" s="141">
        <f t="shared" si="5"/>
        <v>24723</v>
      </c>
      <c r="O41" s="141">
        <v>0</v>
      </c>
      <c r="P41" s="141">
        <v>0</v>
      </c>
      <c r="Q41" s="141">
        <v>0</v>
      </c>
      <c r="R41" s="141">
        <v>24723</v>
      </c>
      <c r="S41" s="141"/>
      <c r="T41" s="141">
        <v>0</v>
      </c>
      <c r="U41" s="141">
        <v>392903</v>
      </c>
      <c r="V41" s="141">
        <f t="shared" si="6"/>
        <v>1697644</v>
      </c>
      <c r="W41" s="141">
        <f t="shared" si="7"/>
        <v>126016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85601</v>
      </c>
      <c r="AB41" s="141">
        <f t="shared" si="12"/>
        <v>0</v>
      </c>
      <c r="AC41" s="141">
        <f t="shared" si="13"/>
        <v>40415</v>
      </c>
      <c r="AD41" s="141">
        <f t="shared" si="14"/>
        <v>1571628</v>
      </c>
    </row>
    <row r="42" spans="1:30" ht="12" customHeight="1">
      <c r="A42" s="142" t="s">
        <v>101</v>
      </c>
      <c r="B42" s="140" t="s">
        <v>360</v>
      </c>
      <c r="C42" s="142" t="s">
        <v>421</v>
      </c>
      <c r="D42" s="141">
        <f t="shared" si="2"/>
        <v>429130</v>
      </c>
      <c r="E42" s="141">
        <f t="shared" si="3"/>
        <v>63542</v>
      </c>
      <c r="F42" s="141">
        <v>0</v>
      </c>
      <c r="G42" s="141">
        <v>0</v>
      </c>
      <c r="H42" s="141">
        <v>0</v>
      </c>
      <c r="I42" s="141">
        <v>56487</v>
      </c>
      <c r="J42" s="141"/>
      <c r="K42" s="141">
        <v>7055</v>
      </c>
      <c r="L42" s="141">
        <v>365588</v>
      </c>
      <c r="M42" s="141">
        <f t="shared" si="4"/>
        <v>87748</v>
      </c>
      <c r="N42" s="141">
        <f t="shared" si="5"/>
        <v>6522</v>
      </c>
      <c r="O42" s="141">
        <v>0</v>
      </c>
      <c r="P42" s="141">
        <v>0</v>
      </c>
      <c r="Q42" s="141">
        <v>0</v>
      </c>
      <c r="R42" s="141">
        <v>6522</v>
      </c>
      <c r="S42" s="141"/>
      <c r="T42" s="141">
        <v>0</v>
      </c>
      <c r="U42" s="141">
        <v>81226</v>
      </c>
      <c r="V42" s="141">
        <f t="shared" si="6"/>
        <v>516878</v>
      </c>
      <c r="W42" s="141">
        <f t="shared" si="7"/>
        <v>70064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63009</v>
      </c>
      <c r="AB42" s="141">
        <f t="shared" si="12"/>
        <v>0</v>
      </c>
      <c r="AC42" s="141">
        <f t="shared" si="13"/>
        <v>7055</v>
      </c>
      <c r="AD42" s="141">
        <f t="shared" si="14"/>
        <v>446814</v>
      </c>
    </row>
    <row r="43" spans="1:30" ht="12" customHeight="1">
      <c r="A43" s="142" t="s">
        <v>101</v>
      </c>
      <c r="B43" s="140" t="s">
        <v>361</v>
      </c>
      <c r="C43" s="142" t="s">
        <v>422</v>
      </c>
      <c r="D43" s="141">
        <f t="shared" si="2"/>
        <v>553819</v>
      </c>
      <c r="E43" s="141">
        <f t="shared" si="3"/>
        <v>40389</v>
      </c>
      <c r="F43" s="141">
        <v>0</v>
      </c>
      <c r="G43" s="141">
        <v>0</v>
      </c>
      <c r="H43" s="141">
        <v>0</v>
      </c>
      <c r="I43" s="141">
        <v>40389</v>
      </c>
      <c r="J43" s="141"/>
      <c r="K43" s="141">
        <v>0</v>
      </c>
      <c r="L43" s="141">
        <v>513430</v>
      </c>
      <c r="M43" s="141">
        <f t="shared" si="4"/>
        <v>95326</v>
      </c>
      <c r="N43" s="141">
        <f t="shared" si="5"/>
        <v>1830</v>
      </c>
      <c r="O43" s="141">
        <v>0</v>
      </c>
      <c r="P43" s="141">
        <v>0</v>
      </c>
      <c r="Q43" s="141">
        <v>0</v>
      </c>
      <c r="R43" s="141">
        <v>1830</v>
      </c>
      <c r="S43" s="141"/>
      <c r="T43" s="141">
        <v>0</v>
      </c>
      <c r="U43" s="141">
        <v>93496</v>
      </c>
      <c r="V43" s="141">
        <f t="shared" si="6"/>
        <v>649145</v>
      </c>
      <c r="W43" s="141">
        <f t="shared" si="7"/>
        <v>42219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42219</v>
      </c>
      <c r="AB43" s="141">
        <f t="shared" si="12"/>
        <v>0</v>
      </c>
      <c r="AC43" s="141">
        <f t="shared" si="13"/>
        <v>0</v>
      </c>
      <c r="AD43" s="141">
        <f t="shared" si="14"/>
        <v>606926</v>
      </c>
    </row>
    <row r="44" spans="1:30" ht="12" customHeight="1">
      <c r="A44" s="142" t="s">
        <v>101</v>
      </c>
      <c r="B44" s="140" t="s">
        <v>362</v>
      </c>
      <c r="C44" s="142" t="s">
        <v>423</v>
      </c>
      <c r="D44" s="141">
        <f t="shared" si="2"/>
        <v>424823</v>
      </c>
      <c r="E44" s="141">
        <f t="shared" si="3"/>
        <v>52301</v>
      </c>
      <c r="F44" s="141">
        <v>0</v>
      </c>
      <c r="G44" s="141">
        <v>0</v>
      </c>
      <c r="H44" s="141">
        <v>0</v>
      </c>
      <c r="I44" s="141">
        <v>41694</v>
      </c>
      <c r="J44" s="141"/>
      <c r="K44" s="141">
        <v>10607</v>
      </c>
      <c r="L44" s="141">
        <v>372522</v>
      </c>
      <c r="M44" s="141">
        <f t="shared" si="4"/>
        <v>96984</v>
      </c>
      <c r="N44" s="141">
        <f t="shared" si="5"/>
        <v>6560</v>
      </c>
      <c r="O44" s="141">
        <v>0</v>
      </c>
      <c r="P44" s="141">
        <v>0</v>
      </c>
      <c r="Q44" s="141">
        <v>0</v>
      </c>
      <c r="R44" s="141">
        <v>6560</v>
      </c>
      <c r="S44" s="141"/>
      <c r="T44" s="141">
        <v>0</v>
      </c>
      <c r="U44" s="141">
        <v>90424</v>
      </c>
      <c r="V44" s="141">
        <f t="shared" si="6"/>
        <v>521807</v>
      </c>
      <c r="W44" s="141">
        <f t="shared" si="7"/>
        <v>58861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48254</v>
      </c>
      <c r="AB44" s="141">
        <f t="shared" si="12"/>
        <v>0</v>
      </c>
      <c r="AC44" s="141">
        <f t="shared" si="13"/>
        <v>10607</v>
      </c>
      <c r="AD44" s="141">
        <f t="shared" si="14"/>
        <v>462946</v>
      </c>
    </row>
    <row r="45" spans="1:30" ht="12" customHeight="1">
      <c r="A45" s="142" t="s">
        <v>101</v>
      </c>
      <c r="B45" s="140" t="s">
        <v>363</v>
      </c>
      <c r="C45" s="142" t="s">
        <v>424</v>
      </c>
      <c r="D45" s="141">
        <f t="shared" si="2"/>
        <v>295877</v>
      </c>
      <c r="E45" s="141">
        <f t="shared" si="3"/>
        <v>1438</v>
      </c>
      <c r="F45" s="141">
        <v>0</v>
      </c>
      <c r="G45" s="141">
        <v>0</v>
      </c>
      <c r="H45" s="141">
        <v>0</v>
      </c>
      <c r="I45" s="141">
        <v>1429</v>
      </c>
      <c r="J45" s="141"/>
      <c r="K45" s="141">
        <v>9</v>
      </c>
      <c r="L45" s="141">
        <v>294439</v>
      </c>
      <c r="M45" s="141">
        <f t="shared" si="4"/>
        <v>112733</v>
      </c>
      <c r="N45" s="141">
        <f t="shared" si="5"/>
        <v>5367</v>
      </c>
      <c r="O45" s="141">
        <v>0</v>
      </c>
      <c r="P45" s="141">
        <v>0</v>
      </c>
      <c r="Q45" s="141">
        <v>0</v>
      </c>
      <c r="R45" s="141">
        <v>5367</v>
      </c>
      <c r="S45" s="141"/>
      <c r="T45" s="141">
        <v>0</v>
      </c>
      <c r="U45" s="141">
        <v>107366</v>
      </c>
      <c r="V45" s="141">
        <f t="shared" si="6"/>
        <v>408610</v>
      </c>
      <c r="W45" s="141">
        <f t="shared" si="7"/>
        <v>6805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6796</v>
      </c>
      <c r="AB45" s="141">
        <f t="shared" si="12"/>
        <v>0</v>
      </c>
      <c r="AC45" s="141">
        <f t="shared" si="13"/>
        <v>9</v>
      </c>
      <c r="AD45" s="141">
        <f t="shared" si="14"/>
        <v>401805</v>
      </c>
    </row>
    <row r="46" spans="1:30" ht="12" customHeight="1">
      <c r="A46" s="142" t="s">
        <v>101</v>
      </c>
      <c r="B46" s="140" t="s">
        <v>364</v>
      </c>
      <c r="C46" s="142" t="s">
        <v>425</v>
      </c>
      <c r="D46" s="141">
        <f t="shared" si="2"/>
        <v>112466</v>
      </c>
      <c r="E46" s="141">
        <f t="shared" si="3"/>
        <v>16696</v>
      </c>
      <c r="F46" s="141">
        <v>0</v>
      </c>
      <c r="G46" s="141">
        <v>0</v>
      </c>
      <c r="H46" s="141">
        <v>0</v>
      </c>
      <c r="I46" s="141">
        <v>15261</v>
      </c>
      <c r="J46" s="141"/>
      <c r="K46" s="141">
        <v>1435</v>
      </c>
      <c r="L46" s="141">
        <v>95770</v>
      </c>
      <c r="M46" s="141">
        <f t="shared" si="4"/>
        <v>24428</v>
      </c>
      <c r="N46" s="141">
        <f t="shared" si="5"/>
        <v>1606</v>
      </c>
      <c r="O46" s="141">
        <v>0</v>
      </c>
      <c r="P46" s="141">
        <v>0</v>
      </c>
      <c r="Q46" s="141">
        <v>0</v>
      </c>
      <c r="R46" s="141">
        <v>1606</v>
      </c>
      <c r="S46" s="141"/>
      <c r="T46" s="141">
        <v>0</v>
      </c>
      <c r="U46" s="141">
        <v>22822</v>
      </c>
      <c r="V46" s="141">
        <f t="shared" si="6"/>
        <v>136894</v>
      </c>
      <c r="W46" s="141">
        <f t="shared" si="7"/>
        <v>18302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16867</v>
      </c>
      <c r="AB46" s="141">
        <f t="shared" si="12"/>
        <v>0</v>
      </c>
      <c r="AC46" s="141">
        <f t="shared" si="13"/>
        <v>1435</v>
      </c>
      <c r="AD46" s="141">
        <f t="shared" si="14"/>
        <v>118592</v>
      </c>
    </row>
    <row r="47" spans="1:30" ht="12" customHeight="1">
      <c r="A47" s="142" t="s">
        <v>101</v>
      </c>
      <c r="B47" s="140" t="s">
        <v>365</v>
      </c>
      <c r="C47" s="142" t="s">
        <v>426</v>
      </c>
      <c r="D47" s="141">
        <f t="shared" si="2"/>
        <v>283326</v>
      </c>
      <c r="E47" s="141">
        <f t="shared" si="3"/>
        <v>28984</v>
      </c>
      <c r="F47" s="141">
        <v>0</v>
      </c>
      <c r="G47" s="141">
        <v>0</v>
      </c>
      <c r="H47" s="141">
        <v>0</v>
      </c>
      <c r="I47" s="141">
        <v>11098</v>
      </c>
      <c r="J47" s="141"/>
      <c r="K47" s="141">
        <v>17886</v>
      </c>
      <c r="L47" s="141">
        <v>254342</v>
      </c>
      <c r="M47" s="141">
        <f t="shared" si="4"/>
        <v>44860</v>
      </c>
      <c r="N47" s="141">
        <f t="shared" si="5"/>
        <v>395</v>
      </c>
      <c r="O47" s="141">
        <v>247</v>
      </c>
      <c r="P47" s="141">
        <v>148</v>
      </c>
      <c r="Q47" s="141">
        <v>0</v>
      </c>
      <c r="R47" s="141">
        <v>0</v>
      </c>
      <c r="S47" s="141"/>
      <c r="T47" s="141">
        <v>0</v>
      </c>
      <c r="U47" s="141">
        <v>44465</v>
      </c>
      <c r="V47" s="141">
        <f t="shared" si="6"/>
        <v>328186</v>
      </c>
      <c r="W47" s="141">
        <f t="shared" si="7"/>
        <v>29379</v>
      </c>
      <c r="X47" s="141">
        <f t="shared" si="8"/>
        <v>247</v>
      </c>
      <c r="Y47" s="141">
        <f t="shared" si="9"/>
        <v>148</v>
      </c>
      <c r="Z47" s="141">
        <f t="shared" si="10"/>
        <v>0</v>
      </c>
      <c r="AA47" s="141">
        <f t="shared" si="11"/>
        <v>11098</v>
      </c>
      <c r="AB47" s="141">
        <f t="shared" si="12"/>
        <v>0</v>
      </c>
      <c r="AC47" s="141">
        <f t="shared" si="13"/>
        <v>17886</v>
      </c>
      <c r="AD47" s="141">
        <f t="shared" si="14"/>
        <v>298807</v>
      </c>
    </row>
    <row r="48" spans="1:30" ht="12" customHeight="1">
      <c r="A48" s="142" t="s">
        <v>101</v>
      </c>
      <c r="B48" s="140" t="s">
        <v>366</v>
      </c>
      <c r="C48" s="142" t="s">
        <v>427</v>
      </c>
      <c r="D48" s="141">
        <f t="shared" si="2"/>
        <v>320994</v>
      </c>
      <c r="E48" s="141">
        <f t="shared" si="3"/>
        <v>21327</v>
      </c>
      <c r="F48" s="141">
        <v>0</v>
      </c>
      <c r="G48" s="141">
        <v>0</v>
      </c>
      <c r="H48" s="141">
        <v>0</v>
      </c>
      <c r="I48" s="141">
        <v>4016</v>
      </c>
      <c r="J48" s="141"/>
      <c r="K48" s="141">
        <v>17311</v>
      </c>
      <c r="L48" s="141">
        <v>299667</v>
      </c>
      <c r="M48" s="141">
        <f t="shared" si="4"/>
        <v>113980</v>
      </c>
      <c r="N48" s="141">
        <f t="shared" si="5"/>
        <v>12761</v>
      </c>
      <c r="O48" s="141">
        <v>0</v>
      </c>
      <c r="P48" s="141">
        <v>0</v>
      </c>
      <c r="Q48" s="141">
        <v>0</v>
      </c>
      <c r="R48" s="141">
        <v>12761</v>
      </c>
      <c r="S48" s="141"/>
      <c r="T48" s="141">
        <v>0</v>
      </c>
      <c r="U48" s="141">
        <v>101219</v>
      </c>
      <c r="V48" s="141">
        <f t="shared" si="6"/>
        <v>434974</v>
      </c>
      <c r="W48" s="141">
        <f t="shared" si="7"/>
        <v>34088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16777</v>
      </c>
      <c r="AB48" s="141">
        <f t="shared" si="12"/>
        <v>0</v>
      </c>
      <c r="AC48" s="141">
        <f t="shared" si="13"/>
        <v>17311</v>
      </c>
      <c r="AD48" s="141">
        <f t="shared" si="14"/>
        <v>400886</v>
      </c>
    </row>
    <row r="49" spans="1:30" ht="12" customHeight="1">
      <c r="A49" s="142" t="s">
        <v>101</v>
      </c>
      <c r="B49" s="140" t="s">
        <v>367</v>
      </c>
      <c r="C49" s="142" t="s">
        <v>428</v>
      </c>
      <c r="D49" s="141">
        <f t="shared" si="2"/>
        <v>265055</v>
      </c>
      <c r="E49" s="141">
        <f t="shared" si="3"/>
        <v>22782</v>
      </c>
      <c r="F49" s="141">
        <v>0</v>
      </c>
      <c r="G49" s="141">
        <v>0</v>
      </c>
      <c r="H49" s="141">
        <v>0</v>
      </c>
      <c r="I49" s="141">
        <v>22782</v>
      </c>
      <c r="J49" s="141"/>
      <c r="K49" s="141">
        <v>0</v>
      </c>
      <c r="L49" s="141">
        <v>242273</v>
      </c>
      <c r="M49" s="141">
        <f t="shared" si="4"/>
        <v>40067</v>
      </c>
      <c r="N49" s="141">
        <f t="shared" si="5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40067</v>
      </c>
      <c r="V49" s="141">
        <f t="shared" si="6"/>
        <v>305122</v>
      </c>
      <c r="W49" s="141">
        <f t="shared" si="7"/>
        <v>22782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22782</v>
      </c>
      <c r="AB49" s="141">
        <f t="shared" si="12"/>
        <v>0</v>
      </c>
      <c r="AC49" s="141">
        <f t="shared" si="13"/>
        <v>0</v>
      </c>
      <c r="AD49" s="141">
        <f t="shared" si="14"/>
        <v>282340</v>
      </c>
    </row>
    <row r="50" spans="1:30" ht="12" customHeight="1">
      <c r="A50" s="142" t="s">
        <v>101</v>
      </c>
      <c r="B50" s="140" t="s">
        <v>368</v>
      </c>
      <c r="C50" s="142" t="s">
        <v>429</v>
      </c>
      <c r="D50" s="141">
        <f t="shared" si="2"/>
        <v>448940</v>
      </c>
      <c r="E50" s="141">
        <f t="shared" si="3"/>
        <v>121085</v>
      </c>
      <c r="F50" s="141">
        <v>0</v>
      </c>
      <c r="G50" s="141">
        <v>0</v>
      </c>
      <c r="H50" s="141">
        <v>0</v>
      </c>
      <c r="I50" s="141">
        <v>33562</v>
      </c>
      <c r="J50" s="141"/>
      <c r="K50" s="141">
        <v>87523</v>
      </c>
      <c r="L50" s="141">
        <v>327855</v>
      </c>
      <c r="M50" s="141">
        <f t="shared" si="4"/>
        <v>80510</v>
      </c>
      <c r="N50" s="141">
        <f t="shared" si="5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80510</v>
      </c>
      <c r="V50" s="141">
        <f t="shared" si="6"/>
        <v>529450</v>
      </c>
      <c r="W50" s="141">
        <f t="shared" si="7"/>
        <v>121085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33562</v>
      </c>
      <c r="AB50" s="141">
        <f t="shared" si="12"/>
        <v>0</v>
      </c>
      <c r="AC50" s="141">
        <f t="shared" si="13"/>
        <v>87523</v>
      </c>
      <c r="AD50" s="141">
        <f t="shared" si="14"/>
        <v>408365</v>
      </c>
    </row>
    <row r="51" spans="1:30" ht="12" customHeight="1">
      <c r="A51" s="142" t="s">
        <v>101</v>
      </c>
      <c r="B51" s="140" t="s">
        <v>369</v>
      </c>
      <c r="C51" s="142" t="s">
        <v>430</v>
      </c>
      <c r="D51" s="141">
        <f t="shared" si="2"/>
        <v>637167</v>
      </c>
      <c r="E51" s="141">
        <f t="shared" si="3"/>
        <v>24707</v>
      </c>
      <c r="F51" s="141">
        <v>0</v>
      </c>
      <c r="G51" s="141">
        <v>0</v>
      </c>
      <c r="H51" s="141">
        <v>0</v>
      </c>
      <c r="I51" s="141">
        <v>24707</v>
      </c>
      <c r="J51" s="141"/>
      <c r="K51" s="141">
        <v>0</v>
      </c>
      <c r="L51" s="141">
        <v>612460</v>
      </c>
      <c r="M51" s="141">
        <f t="shared" si="4"/>
        <v>77677</v>
      </c>
      <c r="N51" s="141">
        <f t="shared" si="5"/>
        <v>9750</v>
      </c>
      <c r="O51" s="141">
        <v>0</v>
      </c>
      <c r="P51" s="141">
        <v>0</v>
      </c>
      <c r="Q51" s="141">
        <v>0</v>
      </c>
      <c r="R51" s="141">
        <v>9750</v>
      </c>
      <c r="S51" s="141"/>
      <c r="T51" s="141">
        <v>0</v>
      </c>
      <c r="U51" s="141">
        <v>67927</v>
      </c>
      <c r="V51" s="141">
        <f t="shared" si="6"/>
        <v>714844</v>
      </c>
      <c r="W51" s="141">
        <f t="shared" si="7"/>
        <v>34457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34457</v>
      </c>
      <c r="AB51" s="141">
        <f t="shared" si="12"/>
        <v>0</v>
      </c>
      <c r="AC51" s="141">
        <f t="shared" si="13"/>
        <v>0</v>
      </c>
      <c r="AD51" s="141">
        <f t="shared" si="14"/>
        <v>680387</v>
      </c>
    </row>
    <row r="52" spans="1:30" ht="12" customHeight="1">
      <c r="A52" s="142" t="s">
        <v>101</v>
      </c>
      <c r="B52" s="140" t="s">
        <v>370</v>
      </c>
      <c r="C52" s="142" t="s">
        <v>431</v>
      </c>
      <c r="D52" s="141">
        <f t="shared" si="2"/>
        <v>518865</v>
      </c>
      <c r="E52" s="141">
        <f t="shared" si="3"/>
        <v>42702</v>
      </c>
      <c r="F52" s="141">
        <v>0</v>
      </c>
      <c r="G52" s="141">
        <v>0</v>
      </c>
      <c r="H52" s="141">
        <v>0</v>
      </c>
      <c r="I52" s="141">
        <v>35858</v>
      </c>
      <c r="J52" s="141"/>
      <c r="K52" s="141">
        <v>6844</v>
      </c>
      <c r="L52" s="141">
        <v>476163</v>
      </c>
      <c r="M52" s="141">
        <f t="shared" si="4"/>
        <v>107182</v>
      </c>
      <c r="N52" s="141">
        <f t="shared" si="5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107182</v>
      </c>
      <c r="V52" s="141">
        <f t="shared" si="6"/>
        <v>626047</v>
      </c>
      <c r="W52" s="141">
        <f t="shared" si="7"/>
        <v>42702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35858</v>
      </c>
      <c r="AB52" s="141">
        <f t="shared" si="12"/>
        <v>0</v>
      </c>
      <c r="AC52" s="141">
        <f t="shared" si="13"/>
        <v>6844</v>
      </c>
      <c r="AD52" s="141">
        <f t="shared" si="14"/>
        <v>583345</v>
      </c>
    </row>
    <row r="53" spans="1:30" ht="12" customHeight="1">
      <c r="A53" s="142" t="s">
        <v>101</v>
      </c>
      <c r="B53" s="140" t="s">
        <v>371</v>
      </c>
      <c r="C53" s="142" t="s">
        <v>432</v>
      </c>
      <c r="D53" s="141">
        <f t="shared" si="2"/>
        <v>416380</v>
      </c>
      <c r="E53" s="141">
        <f t="shared" si="3"/>
        <v>45956</v>
      </c>
      <c r="F53" s="141">
        <v>0</v>
      </c>
      <c r="G53" s="141">
        <v>0</v>
      </c>
      <c r="H53" s="141">
        <v>0</v>
      </c>
      <c r="I53" s="141">
        <v>45956</v>
      </c>
      <c r="J53" s="141"/>
      <c r="K53" s="141">
        <v>0</v>
      </c>
      <c r="L53" s="141">
        <v>370424</v>
      </c>
      <c r="M53" s="141">
        <f t="shared" si="4"/>
        <v>93713</v>
      </c>
      <c r="N53" s="141">
        <f t="shared" si="5"/>
        <v>6845</v>
      </c>
      <c r="O53" s="141">
        <v>4278</v>
      </c>
      <c r="P53" s="141">
        <v>2567</v>
      </c>
      <c r="Q53" s="141">
        <v>0</v>
      </c>
      <c r="R53" s="141">
        <v>0</v>
      </c>
      <c r="S53" s="141"/>
      <c r="T53" s="141">
        <v>0</v>
      </c>
      <c r="U53" s="141">
        <v>86868</v>
      </c>
      <c r="V53" s="141">
        <f t="shared" si="6"/>
        <v>510093</v>
      </c>
      <c r="W53" s="141">
        <f t="shared" si="7"/>
        <v>52801</v>
      </c>
      <c r="X53" s="141">
        <f t="shared" si="8"/>
        <v>4278</v>
      </c>
      <c r="Y53" s="141">
        <f t="shared" si="9"/>
        <v>2567</v>
      </c>
      <c r="Z53" s="141">
        <f t="shared" si="10"/>
        <v>0</v>
      </c>
      <c r="AA53" s="141">
        <f t="shared" si="11"/>
        <v>45956</v>
      </c>
      <c r="AB53" s="141">
        <f t="shared" si="12"/>
        <v>0</v>
      </c>
      <c r="AC53" s="141">
        <f t="shared" si="13"/>
        <v>0</v>
      </c>
      <c r="AD53" s="141">
        <f t="shared" si="14"/>
        <v>457292</v>
      </c>
    </row>
    <row r="54" spans="1:30" ht="12" customHeight="1">
      <c r="A54" s="142" t="s">
        <v>101</v>
      </c>
      <c r="B54" s="140" t="s">
        <v>372</v>
      </c>
      <c r="C54" s="142" t="s">
        <v>433</v>
      </c>
      <c r="D54" s="141">
        <f t="shared" si="2"/>
        <v>100734</v>
      </c>
      <c r="E54" s="141">
        <f t="shared" si="3"/>
        <v>80</v>
      </c>
      <c r="F54" s="141">
        <v>0</v>
      </c>
      <c r="G54" s="141">
        <v>0</v>
      </c>
      <c r="H54" s="141">
        <v>0</v>
      </c>
      <c r="I54" s="141">
        <v>80</v>
      </c>
      <c r="J54" s="141"/>
      <c r="K54" s="141">
        <v>0</v>
      </c>
      <c r="L54" s="141">
        <v>100654</v>
      </c>
      <c r="M54" s="141">
        <f t="shared" si="4"/>
        <v>22511</v>
      </c>
      <c r="N54" s="141">
        <f t="shared" si="5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22511</v>
      </c>
      <c r="V54" s="141">
        <f t="shared" si="6"/>
        <v>123245</v>
      </c>
      <c r="W54" s="141">
        <f t="shared" si="7"/>
        <v>80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80</v>
      </c>
      <c r="AB54" s="141">
        <f t="shared" si="12"/>
        <v>0</v>
      </c>
      <c r="AC54" s="141">
        <f t="shared" si="13"/>
        <v>0</v>
      </c>
      <c r="AD54" s="141">
        <f t="shared" si="14"/>
        <v>123165</v>
      </c>
    </row>
    <row r="55" spans="1:30" ht="12" customHeight="1">
      <c r="A55" s="142" t="s">
        <v>101</v>
      </c>
      <c r="B55" s="140" t="s">
        <v>373</v>
      </c>
      <c r="C55" s="142" t="s">
        <v>434</v>
      </c>
      <c r="D55" s="141">
        <f t="shared" si="2"/>
        <v>291250</v>
      </c>
      <c r="E55" s="141">
        <f t="shared" si="3"/>
        <v>11716</v>
      </c>
      <c r="F55" s="141">
        <v>0</v>
      </c>
      <c r="G55" s="141">
        <v>0</v>
      </c>
      <c r="H55" s="141">
        <v>0</v>
      </c>
      <c r="I55" s="141">
        <v>60</v>
      </c>
      <c r="J55" s="141"/>
      <c r="K55" s="141">
        <v>11656</v>
      </c>
      <c r="L55" s="141">
        <v>279534</v>
      </c>
      <c r="M55" s="141">
        <f t="shared" si="4"/>
        <v>52320</v>
      </c>
      <c r="N55" s="141">
        <f t="shared" si="5"/>
        <v>8273</v>
      </c>
      <c r="O55" s="141">
        <v>0</v>
      </c>
      <c r="P55" s="141">
        <v>0</v>
      </c>
      <c r="Q55" s="141">
        <v>0</v>
      </c>
      <c r="R55" s="141">
        <v>8273</v>
      </c>
      <c r="S55" s="141"/>
      <c r="T55" s="141">
        <v>0</v>
      </c>
      <c r="U55" s="141">
        <v>44047</v>
      </c>
      <c r="V55" s="141">
        <f t="shared" si="6"/>
        <v>343570</v>
      </c>
      <c r="W55" s="141">
        <f t="shared" si="7"/>
        <v>19989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8333</v>
      </c>
      <c r="AB55" s="141">
        <f t="shared" si="12"/>
        <v>0</v>
      </c>
      <c r="AC55" s="141">
        <f t="shared" si="13"/>
        <v>11656</v>
      </c>
      <c r="AD55" s="141">
        <f t="shared" si="14"/>
        <v>323581</v>
      </c>
    </row>
    <row r="56" spans="1:30" ht="12" customHeight="1">
      <c r="A56" s="142" t="s">
        <v>101</v>
      </c>
      <c r="B56" s="140" t="s">
        <v>374</v>
      </c>
      <c r="C56" s="142" t="s">
        <v>435</v>
      </c>
      <c r="D56" s="141">
        <f t="shared" si="2"/>
        <v>410617</v>
      </c>
      <c r="E56" s="141">
        <f t="shared" si="3"/>
        <v>21648</v>
      </c>
      <c r="F56" s="141">
        <v>0</v>
      </c>
      <c r="G56" s="141">
        <v>0</v>
      </c>
      <c r="H56" s="141">
        <v>0</v>
      </c>
      <c r="I56" s="141">
        <v>0</v>
      </c>
      <c r="J56" s="141"/>
      <c r="K56" s="141">
        <v>21648</v>
      </c>
      <c r="L56" s="141">
        <v>388969</v>
      </c>
      <c r="M56" s="141">
        <f t="shared" si="4"/>
        <v>98256</v>
      </c>
      <c r="N56" s="141">
        <f t="shared" si="5"/>
        <v>21868</v>
      </c>
      <c r="O56" s="141">
        <v>5734</v>
      </c>
      <c r="P56" s="141">
        <v>3340</v>
      </c>
      <c r="Q56" s="141">
        <v>0</v>
      </c>
      <c r="R56" s="141">
        <v>12779</v>
      </c>
      <c r="S56" s="141"/>
      <c r="T56" s="141">
        <v>15</v>
      </c>
      <c r="U56" s="141">
        <v>76388</v>
      </c>
      <c r="V56" s="141">
        <f t="shared" si="6"/>
        <v>508873</v>
      </c>
      <c r="W56" s="141">
        <f t="shared" si="7"/>
        <v>43516</v>
      </c>
      <c r="X56" s="141">
        <f t="shared" si="8"/>
        <v>5734</v>
      </c>
      <c r="Y56" s="141">
        <f t="shared" si="9"/>
        <v>3340</v>
      </c>
      <c r="Z56" s="141">
        <f t="shared" si="10"/>
        <v>0</v>
      </c>
      <c r="AA56" s="141">
        <f t="shared" si="11"/>
        <v>12779</v>
      </c>
      <c r="AB56" s="141">
        <f t="shared" si="12"/>
        <v>0</v>
      </c>
      <c r="AC56" s="141">
        <f t="shared" si="13"/>
        <v>21663</v>
      </c>
      <c r="AD56" s="141">
        <f t="shared" si="14"/>
        <v>465357</v>
      </c>
    </row>
    <row r="57" spans="1:30" ht="12" customHeight="1">
      <c r="A57" s="142" t="s">
        <v>101</v>
      </c>
      <c r="B57" s="140" t="s">
        <v>375</v>
      </c>
      <c r="C57" s="142" t="s">
        <v>436</v>
      </c>
      <c r="D57" s="141">
        <f t="shared" si="2"/>
        <v>437332</v>
      </c>
      <c r="E57" s="141">
        <f t="shared" si="3"/>
        <v>10294</v>
      </c>
      <c r="F57" s="141">
        <v>0</v>
      </c>
      <c r="G57" s="141">
        <v>0</v>
      </c>
      <c r="H57" s="141">
        <v>0</v>
      </c>
      <c r="I57" s="141">
        <v>0</v>
      </c>
      <c r="J57" s="141"/>
      <c r="K57" s="141">
        <v>10294</v>
      </c>
      <c r="L57" s="141">
        <v>427038</v>
      </c>
      <c r="M57" s="141">
        <f t="shared" si="4"/>
        <v>125584</v>
      </c>
      <c r="N57" s="141">
        <f t="shared" si="5"/>
        <v>1335</v>
      </c>
      <c r="O57" s="141">
        <v>0</v>
      </c>
      <c r="P57" s="141">
        <v>0</v>
      </c>
      <c r="Q57" s="141">
        <v>0</v>
      </c>
      <c r="R57" s="141">
        <v>1335</v>
      </c>
      <c r="S57" s="141"/>
      <c r="T57" s="141">
        <v>0</v>
      </c>
      <c r="U57" s="141">
        <v>124249</v>
      </c>
      <c r="V57" s="141">
        <f t="shared" si="6"/>
        <v>562916</v>
      </c>
      <c r="W57" s="141">
        <f t="shared" si="7"/>
        <v>11629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1335</v>
      </c>
      <c r="AB57" s="141">
        <f t="shared" si="12"/>
        <v>0</v>
      </c>
      <c r="AC57" s="141">
        <f t="shared" si="13"/>
        <v>10294</v>
      </c>
      <c r="AD57" s="141">
        <f t="shared" si="14"/>
        <v>551287</v>
      </c>
    </row>
    <row r="58" spans="1:30" ht="12" customHeight="1">
      <c r="A58" s="142" t="s">
        <v>101</v>
      </c>
      <c r="B58" s="140" t="s">
        <v>376</v>
      </c>
      <c r="C58" s="142" t="s">
        <v>437</v>
      </c>
      <c r="D58" s="141">
        <f t="shared" si="2"/>
        <v>307517</v>
      </c>
      <c r="E58" s="141">
        <f t="shared" si="3"/>
        <v>0</v>
      </c>
      <c r="F58" s="141">
        <v>0</v>
      </c>
      <c r="G58" s="141">
        <v>0</v>
      </c>
      <c r="H58" s="141">
        <v>0</v>
      </c>
      <c r="I58" s="141">
        <v>0</v>
      </c>
      <c r="J58" s="141"/>
      <c r="K58" s="141">
        <v>0</v>
      </c>
      <c r="L58" s="141">
        <v>307517</v>
      </c>
      <c r="M58" s="141">
        <f t="shared" si="4"/>
        <v>84130</v>
      </c>
      <c r="N58" s="141">
        <f t="shared" si="5"/>
        <v>0</v>
      </c>
      <c r="O58" s="141">
        <v>0</v>
      </c>
      <c r="P58" s="141">
        <v>0</v>
      </c>
      <c r="Q58" s="141">
        <v>0</v>
      </c>
      <c r="R58" s="141">
        <v>0</v>
      </c>
      <c r="S58" s="141"/>
      <c r="T58" s="141">
        <v>0</v>
      </c>
      <c r="U58" s="141">
        <v>84130</v>
      </c>
      <c r="V58" s="141">
        <f t="shared" si="6"/>
        <v>391647</v>
      </c>
      <c r="W58" s="141">
        <f t="shared" si="7"/>
        <v>0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0</v>
      </c>
      <c r="AB58" s="141">
        <f t="shared" si="12"/>
        <v>0</v>
      </c>
      <c r="AC58" s="141">
        <f t="shared" si="13"/>
        <v>0</v>
      </c>
      <c r="AD58" s="141">
        <f t="shared" si="14"/>
        <v>391647</v>
      </c>
    </row>
    <row r="59" spans="1:30" ht="12" customHeight="1">
      <c r="A59" s="142" t="s">
        <v>101</v>
      </c>
      <c r="B59" s="140" t="s">
        <v>377</v>
      </c>
      <c r="C59" s="142" t="s">
        <v>438</v>
      </c>
      <c r="D59" s="141">
        <f t="shared" si="2"/>
        <v>573887</v>
      </c>
      <c r="E59" s="141">
        <f t="shared" si="3"/>
        <v>8325</v>
      </c>
      <c r="F59" s="141">
        <v>0</v>
      </c>
      <c r="G59" s="141">
        <v>0</v>
      </c>
      <c r="H59" s="141">
        <v>0</v>
      </c>
      <c r="I59" s="141">
        <v>66</v>
      </c>
      <c r="J59" s="141"/>
      <c r="K59" s="141">
        <v>8259</v>
      </c>
      <c r="L59" s="141">
        <v>565562</v>
      </c>
      <c r="M59" s="141">
        <f t="shared" si="4"/>
        <v>124436</v>
      </c>
      <c r="N59" s="141">
        <f t="shared" si="5"/>
        <v>18520</v>
      </c>
      <c r="O59" s="141">
        <v>3953</v>
      </c>
      <c r="P59" s="141">
        <v>2355</v>
      </c>
      <c r="Q59" s="141">
        <v>0</v>
      </c>
      <c r="R59" s="141">
        <v>12212</v>
      </c>
      <c r="S59" s="141"/>
      <c r="T59" s="141">
        <v>0</v>
      </c>
      <c r="U59" s="141">
        <v>105916</v>
      </c>
      <c r="V59" s="141">
        <f t="shared" si="6"/>
        <v>698323</v>
      </c>
      <c r="W59" s="141">
        <f t="shared" si="7"/>
        <v>26845</v>
      </c>
      <c r="X59" s="141">
        <f t="shared" si="8"/>
        <v>3953</v>
      </c>
      <c r="Y59" s="141">
        <f t="shared" si="9"/>
        <v>2355</v>
      </c>
      <c r="Z59" s="141">
        <f t="shared" si="10"/>
        <v>0</v>
      </c>
      <c r="AA59" s="141">
        <f t="shared" si="11"/>
        <v>12278</v>
      </c>
      <c r="AB59" s="141">
        <f t="shared" si="12"/>
        <v>0</v>
      </c>
      <c r="AC59" s="141">
        <f t="shared" si="13"/>
        <v>8259</v>
      </c>
      <c r="AD59" s="141">
        <f t="shared" si="14"/>
        <v>671478</v>
      </c>
    </row>
    <row r="60" spans="1:30" ht="12" customHeight="1">
      <c r="A60" s="142" t="s">
        <v>101</v>
      </c>
      <c r="B60" s="140" t="s">
        <v>378</v>
      </c>
      <c r="C60" s="142" t="s">
        <v>439</v>
      </c>
      <c r="D60" s="141">
        <f t="shared" si="2"/>
        <v>282843</v>
      </c>
      <c r="E60" s="141">
        <f t="shared" si="3"/>
        <v>15602</v>
      </c>
      <c r="F60" s="141">
        <v>0</v>
      </c>
      <c r="G60" s="141">
        <v>0</v>
      </c>
      <c r="H60" s="141">
        <v>0</v>
      </c>
      <c r="I60" s="141">
        <v>15600</v>
      </c>
      <c r="J60" s="141"/>
      <c r="K60" s="141">
        <v>2</v>
      </c>
      <c r="L60" s="141">
        <v>267241</v>
      </c>
      <c r="M60" s="141">
        <f t="shared" si="4"/>
        <v>34146</v>
      </c>
      <c r="N60" s="141">
        <f t="shared" si="5"/>
        <v>0</v>
      </c>
      <c r="O60" s="141">
        <v>0</v>
      </c>
      <c r="P60" s="141">
        <v>0</v>
      </c>
      <c r="Q60" s="141">
        <v>0</v>
      </c>
      <c r="R60" s="141">
        <v>0</v>
      </c>
      <c r="S60" s="141"/>
      <c r="T60" s="141">
        <v>0</v>
      </c>
      <c r="U60" s="141">
        <v>34146</v>
      </c>
      <c r="V60" s="141">
        <f t="shared" si="6"/>
        <v>316989</v>
      </c>
      <c r="W60" s="141">
        <f t="shared" si="7"/>
        <v>15602</v>
      </c>
      <c r="X60" s="141">
        <f t="shared" si="8"/>
        <v>0</v>
      </c>
      <c r="Y60" s="141">
        <f t="shared" si="9"/>
        <v>0</v>
      </c>
      <c r="Z60" s="141">
        <f t="shared" si="10"/>
        <v>0</v>
      </c>
      <c r="AA60" s="141">
        <f t="shared" si="11"/>
        <v>15600</v>
      </c>
      <c r="AB60" s="141">
        <f t="shared" si="12"/>
        <v>0</v>
      </c>
      <c r="AC60" s="141">
        <f t="shared" si="13"/>
        <v>2</v>
      </c>
      <c r="AD60" s="141">
        <f t="shared" si="14"/>
        <v>301387</v>
      </c>
    </row>
    <row r="61" spans="1:30" ht="12" customHeight="1">
      <c r="A61" s="142" t="s">
        <v>101</v>
      </c>
      <c r="B61" s="140" t="s">
        <v>379</v>
      </c>
      <c r="C61" s="142" t="s">
        <v>440</v>
      </c>
      <c r="D61" s="141">
        <f t="shared" si="2"/>
        <v>219792</v>
      </c>
      <c r="E61" s="141">
        <f t="shared" si="3"/>
        <v>10006</v>
      </c>
      <c r="F61" s="141">
        <v>0</v>
      </c>
      <c r="G61" s="141">
        <v>0</v>
      </c>
      <c r="H61" s="141">
        <v>0</v>
      </c>
      <c r="I61" s="141">
        <v>388</v>
      </c>
      <c r="J61" s="141"/>
      <c r="K61" s="141">
        <v>9618</v>
      </c>
      <c r="L61" s="141">
        <v>209786</v>
      </c>
      <c r="M61" s="141">
        <f t="shared" si="4"/>
        <v>35316</v>
      </c>
      <c r="N61" s="141">
        <f t="shared" si="5"/>
        <v>0</v>
      </c>
      <c r="O61" s="141">
        <v>0</v>
      </c>
      <c r="P61" s="141">
        <v>0</v>
      </c>
      <c r="Q61" s="141">
        <v>0</v>
      </c>
      <c r="R61" s="141">
        <v>0</v>
      </c>
      <c r="S61" s="141"/>
      <c r="T61" s="141">
        <v>0</v>
      </c>
      <c r="U61" s="141">
        <v>35316</v>
      </c>
      <c r="V61" s="141">
        <f t="shared" si="6"/>
        <v>255108</v>
      </c>
      <c r="W61" s="141">
        <f t="shared" si="7"/>
        <v>10006</v>
      </c>
      <c r="X61" s="141">
        <f t="shared" si="8"/>
        <v>0</v>
      </c>
      <c r="Y61" s="141">
        <f t="shared" si="9"/>
        <v>0</v>
      </c>
      <c r="Z61" s="141">
        <f t="shared" si="10"/>
        <v>0</v>
      </c>
      <c r="AA61" s="141">
        <f t="shared" si="11"/>
        <v>388</v>
      </c>
      <c r="AB61" s="141">
        <f t="shared" si="12"/>
        <v>0</v>
      </c>
      <c r="AC61" s="141">
        <f t="shared" si="13"/>
        <v>9618</v>
      </c>
      <c r="AD61" s="141">
        <f t="shared" si="14"/>
        <v>245102</v>
      </c>
    </row>
    <row r="62" spans="1:30" ht="12" customHeight="1">
      <c r="A62" s="142" t="s">
        <v>101</v>
      </c>
      <c r="B62" s="140" t="s">
        <v>380</v>
      </c>
      <c r="C62" s="142" t="s">
        <v>441</v>
      </c>
      <c r="D62" s="141">
        <f t="shared" si="2"/>
        <v>116284</v>
      </c>
      <c r="E62" s="141">
        <f t="shared" si="3"/>
        <v>13376</v>
      </c>
      <c r="F62" s="141">
        <v>0</v>
      </c>
      <c r="G62" s="141">
        <v>0</v>
      </c>
      <c r="H62" s="141">
        <v>0</v>
      </c>
      <c r="I62" s="141">
        <v>13376</v>
      </c>
      <c r="J62" s="141"/>
      <c r="K62" s="141">
        <v>0</v>
      </c>
      <c r="L62" s="141">
        <v>102908</v>
      </c>
      <c r="M62" s="141">
        <f t="shared" si="4"/>
        <v>15999</v>
      </c>
      <c r="N62" s="141">
        <f t="shared" si="5"/>
        <v>0</v>
      </c>
      <c r="O62" s="141">
        <v>0</v>
      </c>
      <c r="P62" s="141">
        <v>0</v>
      </c>
      <c r="Q62" s="141">
        <v>0</v>
      </c>
      <c r="R62" s="141">
        <v>0</v>
      </c>
      <c r="S62" s="141"/>
      <c r="T62" s="141">
        <v>0</v>
      </c>
      <c r="U62" s="141">
        <v>15999</v>
      </c>
      <c r="V62" s="141">
        <f t="shared" si="6"/>
        <v>132283</v>
      </c>
      <c r="W62" s="141">
        <f t="shared" si="7"/>
        <v>13376</v>
      </c>
      <c r="X62" s="141">
        <f t="shared" si="8"/>
        <v>0</v>
      </c>
      <c r="Y62" s="141">
        <f t="shared" si="9"/>
        <v>0</v>
      </c>
      <c r="Z62" s="141">
        <f t="shared" si="10"/>
        <v>0</v>
      </c>
      <c r="AA62" s="141">
        <f t="shared" si="11"/>
        <v>13376</v>
      </c>
      <c r="AB62" s="141">
        <f t="shared" si="12"/>
        <v>0</v>
      </c>
      <c r="AC62" s="141">
        <f t="shared" si="13"/>
        <v>0</v>
      </c>
      <c r="AD62" s="141">
        <f t="shared" si="14"/>
        <v>118907</v>
      </c>
    </row>
    <row r="63" spans="1:30" ht="12" customHeight="1">
      <c r="A63" s="142" t="s">
        <v>101</v>
      </c>
      <c r="B63" s="140" t="s">
        <v>381</v>
      </c>
      <c r="C63" s="142" t="s">
        <v>442</v>
      </c>
      <c r="D63" s="141">
        <f t="shared" si="2"/>
        <v>434686</v>
      </c>
      <c r="E63" s="141">
        <f t="shared" si="3"/>
        <v>87054</v>
      </c>
      <c r="F63" s="141">
        <v>32</v>
      </c>
      <c r="G63" s="141">
        <v>0</v>
      </c>
      <c r="H63" s="141">
        <v>0</v>
      </c>
      <c r="I63" s="141">
        <v>80776</v>
      </c>
      <c r="J63" s="141"/>
      <c r="K63" s="141">
        <v>6246</v>
      </c>
      <c r="L63" s="141">
        <v>347632</v>
      </c>
      <c r="M63" s="141">
        <f t="shared" si="4"/>
        <v>87909</v>
      </c>
      <c r="N63" s="141">
        <f t="shared" si="5"/>
        <v>9</v>
      </c>
      <c r="O63" s="141">
        <v>5</v>
      </c>
      <c r="P63" s="141">
        <v>0</v>
      </c>
      <c r="Q63" s="141">
        <v>0</v>
      </c>
      <c r="R63" s="141">
        <v>0</v>
      </c>
      <c r="S63" s="141"/>
      <c r="T63" s="141">
        <v>4</v>
      </c>
      <c r="U63" s="141">
        <v>87900</v>
      </c>
      <c r="V63" s="141">
        <f t="shared" si="6"/>
        <v>522595</v>
      </c>
      <c r="W63" s="141">
        <f t="shared" si="7"/>
        <v>87063</v>
      </c>
      <c r="X63" s="141">
        <f t="shared" si="8"/>
        <v>37</v>
      </c>
      <c r="Y63" s="141">
        <f t="shared" si="9"/>
        <v>0</v>
      </c>
      <c r="Z63" s="141">
        <f t="shared" si="10"/>
        <v>0</v>
      </c>
      <c r="AA63" s="141">
        <f t="shared" si="11"/>
        <v>80776</v>
      </c>
      <c r="AB63" s="141">
        <f t="shared" si="12"/>
        <v>0</v>
      </c>
      <c r="AC63" s="141">
        <f t="shared" si="13"/>
        <v>6250</v>
      </c>
      <c r="AD63" s="141">
        <f t="shared" si="14"/>
        <v>435532</v>
      </c>
    </row>
    <row r="64" spans="1:30" ht="12" customHeight="1">
      <c r="A64" s="142" t="s">
        <v>101</v>
      </c>
      <c r="B64" s="140" t="s">
        <v>382</v>
      </c>
      <c r="C64" s="142" t="s">
        <v>443</v>
      </c>
      <c r="D64" s="141">
        <f t="shared" si="2"/>
        <v>1188568</v>
      </c>
      <c r="E64" s="141">
        <f t="shared" si="3"/>
        <v>105941</v>
      </c>
      <c r="F64" s="141">
        <v>0</v>
      </c>
      <c r="G64" s="141">
        <v>0</v>
      </c>
      <c r="H64" s="141">
        <v>0</v>
      </c>
      <c r="I64" s="141">
        <v>50581</v>
      </c>
      <c r="J64" s="141"/>
      <c r="K64" s="141">
        <v>55360</v>
      </c>
      <c r="L64" s="141">
        <v>1082627</v>
      </c>
      <c r="M64" s="141">
        <f t="shared" si="4"/>
        <v>64969</v>
      </c>
      <c r="N64" s="141">
        <f t="shared" si="5"/>
        <v>5075</v>
      </c>
      <c r="O64" s="141">
        <v>0</v>
      </c>
      <c r="P64" s="141">
        <v>0</v>
      </c>
      <c r="Q64" s="141">
        <v>0</v>
      </c>
      <c r="R64" s="141">
        <v>5075</v>
      </c>
      <c r="S64" s="141"/>
      <c r="T64" s="141">
        <v>0</v>
      </c>
      <c r="U64" s="141">
        <v>59894</v>
      </c>
      <c r="V64" s="141">
        <f t="shared" si="6"/>
        <v>1253537</v>
      </c>
      <c r="W64" s="141">
        <f t="shared" si="7"/>
        <v>111016</v>
      </c>
      <c r="X64" s="141">
        <f t="shared" si="8"/>
        <v>0</v>
      </c>
      <c r="Y64" s="141">
        <f t="shared" si="9"/>
        <v>0</v>
      </c>
      <c r="Z64" s="141">
        <f t="shared" si="10"/>
        <v>0</v>
      </c>
      <c r="AA64" s="141">
        <f t="shared" si="11"/>
        <v>55656</v>
      </c>
      <c r="AB64" s="141">
        <f t="shared" si="12"/>
        <v>0</v>
      </c>
      <c r="AC64" s="141">
        <f t="shared" si="13"/>
        <v>55360</v>
      </c>
      <c r="AD64" s="141">
        <f t="shared" si="14"/>
        <v>1142521</v>
      </c>
    </row>
    <row r="65" spans="1:30" ht="12" customHeight="1">
      <c r="A65" s="142" t="s">
        <v>101</v>
      </c>
      <c r="B65" s="140" t="s">
        <v>383</v>
      </c>
      <c r="C65" s="142" t="s">
        <v>444</v>
      </c>
      <c r="D65" s="141">
        <f t="shared" si="2"/>
        <v>112129</v>
      </c>
      <c r="E65" s="141">
        <f t="shared" si="3"/>
        <v>0</v>
      </c>
      <c r="F65" s="141">
        <v>0</v>
      </c>
      <c r="G65" s="141">
        <v>0</v>
      </c>
      <c r="H65" s="141">
        <v>0</v>
      </c>
      <c r="I65" s="141">
        <v>0</v>
      </c>
      <c r="J65" s="141"/>
      <c r="K65" s="141">
        <v>0</v>
      </c>
      <c r="L65" s="141">
        <v>112129</v>
      </c>
      <c r="M65" s="141">
        <f t="shared" si="4"/>
        <v>46812</v>
      </c>
      <c r="N65" s="141">
        <f t="shared" si="5"/>
        <v>0</v>
      </c>
      <c r="O65" s="141">
        <v>0</v>
      </c>
      <c r="P65" s="141">
        <v>0</v>
      </c>
      <c r="Q65" s="141">
        <v>0</v>
      </c>
      <c r="R65" s="141">
        <v>0</v>
      </c>
      <c r="S65" s="141"/>
      <c r="T65" s="141">
        <v>0</v>
      </c>
      <c r="U65" s="141">
        <v>46812</v>
      </c>
      <c r="V65" s="141">
        <f t="shared" si="6"/>
        <v>158941</v>
      </c>
      <c r="W65" s="141">
        <f t="shared" si="7"/>
        <v>0</v>
      </c>
      <c r="X65" s="141">
        <f t="shared" si="8"/>
        <v>0</v>
      </c>
      <c r="Y65" s="141">
        <f t="shared" si="9"/>
        <v>0</v>
      </c>
      <c r="Z65" s="141">
        <f t="shared" si="10"/>
        <v>0</v>
      </c>
      <c r="AA65" s="141">
        <f t="shared" si="11"/>
        <v>0</v>
      </c>
      <c r="AB65" s="141">
        <f t="shared" si="12"/>
        <v>0</v>
      </c>
      <c r="AC65" s="141">
        <f t="shared" si="13"/>
        <v>0</v>
      </c>
      <c r="AD65" s="141">
        <f t="shared" si="14"/>
        <v>158941</v>
      </c>
    </row>
    <row r="66" spans="1:30" ht="12" customHeight="1">
      <c r="A66" s="142" t="s">
        <v>101</v>
      </c>
      <c r="B66" s="140" t="s">
        <v>384</v>
      </c>
      <c r="C66" s="142" t="s">
        <v>445</v>
      </c>
      <c r="D66" s="141">
        <f t="shared" si="2"/>
        <v>91837</v>
      </c>
      <c r="E66" s="141">
        <f t="shared" si="3"/>
        <v>0</v>
      </c>
      <c r="F66" s="141">
        <v>0</v>
      </c>
      <c r="G66" s="141">
        <v>0</v>
      </c>
      <c r="H66" s="141">
        <v>0</v>
      </c>
      <c r="I66" s="141">
        <v>0</v>
      </c>
      <c r="J66" s="141"/>
      <c r="K66" s="141">
        <v>0</v>
      </c>
      <c r="L66" s="141">
        <v>91837</v>
      </c>
      <c r="M66" s="141">
        <f t="shared" si="4"/>
        <v>19640</v>
      </c>
      <c r="N66" s="141">
        <f t="shared" si="5"/>
        <v>0</v>
      </c>
      <c r="O66" s="141">
        <v>0</v>
      </c>
      <c r="P66" s="141">
        <v>0</v>
      </c>
      <c r="Q66" s="141">
        <v>0</v>
      </c>
      <c r="R66" s="141">
        <v>0</v>
      </c>
      <c r="S66" s="141"/>
      <c r="T66" s="141">
        <v>0</v>
      </c>
      <c r="U66" s="141">
        <v>19640</v>
      </c>
      <c r="V66" s="141">
        <f t="shared" si="6"/>
        <v>111477</v>
      </c>
      <c r="W66" s="141">
        <f t="shared" si="7"/>
        <v>0</v>
      </c>
      <c r="X66" s="141">
        <f t="shared" si="8"/>
        <v>0</v>
      </c>
      <c r="Y66" s="141">
        <f t="shared" si="9"/>
        <v>0</v>
      </c>
      <c r="Z66" s="141">
        <f t="shared" si="10"/>
        <v>0</v>
      </c>
      <c r="AA66" s="141">
        <f t="shared" si="11"/>
        <v>0</v>
      </c>
      <c r="AB66" s="141">
        <f t="shared" si="12"/>
        <v>0</v>
      </c>
      <c r="AC66" s="141">
        <f t="shared" si="13"/>
        <v>0</v>
      </c>
      <c r="AD66" s="141">
        <f t="shared" si="14"/>
        <v>111477</v>
      </c>
    </row>
    <row r="67" spans="1:30" ht="12" customHeight="1">
      <c r="A67" s="142" t="s">
        <v>101</v>
      </c>
      <c r="B67" s="140" t="s">
        <v>385</v>
      </c>
      <c r="C67" s="142" t="s">
        <v>446</v>
      </c>
      <c r="D67" s="141">
        <f t="shared" si="2"/>
        <v>27180</v>
      </c>
      <c r="E67" s="141">
        <f t="shared" si="3"/>
        <v>0</v>
      </c>
      <c r="F67" s="141">
        <v>0</v>
      </c>
      <c r="G67" s="141">
        <v>0</v>
      </c>
      <c r="H67" s="141">
        <v>0</v>
      </c>
      <c r="I67" s="141">
        <v>0</v>
      </c>
      <c r="J67" s="141"/>
      <c r="K67" s="141">
        <v>0</v>
      </c>
      <c r="L67" s="141">
        <v>27180</v>
      </c>
      <c r="M67" s="141">
        <f t="shared" si="4"/>
        <v>15601</v>
      </c>
      <c r="N67" s="141">
        <f t="shared" si="5"/>
        <v>0</v>
      </c>
      <c r="O67" s="141">
        <v>0</v>
      </c>
      <c r="P67" s="141">
        <v>0</v>
      </c>
      <c r="Q67" s="141">
        <v>0</v>
      </c>
      <c r="R67" s="141">
        <v>0</v>
      </c>
      <c r="S67" s="141"/>
      <c r="T67" s="141">
        <v>0</v>
      </c>
      <c r="U67" s="141">
        <v>15601</v>
      </c>
      <c r="V67" s="141">
        <f t="shared" si="6"/>
        <v>42781</v>
      </c>
      <c r="W67" s="141">
        <f t="shared" si="7"/>
        <v>0</v>
      </c>
      <c r="X67" s="141">
        <f t="shared" si="8"/>
        <v>0</v>
      </c>
      <c r="Y67" s="141">
        <f t="shared" si="9"/>
        <v>0</v>
      </c>
      <c r="Z67" s="141">
        <f t="shared" si="10"/>
        <v>0</v>
      </c>
      <c r="AA67" s="141">
        <f t="shared" si="11"/>
        <v>0</v>
      </c>
      <c r="AB67" s="141">
        <f t="shared" si="12"/>
        <v>0</v>
      </c>
      <c r="AC67" s="141">
        <f t="shared" si="13"/>
        <v>0</v>
      </c>
      <c r="AD67" s="141">
        <f t="shared" si="14"/>
        <v>42781</v>
      </c>
    </row>
    <row r="68" spans="1:30" ht="12" customHeight="1">
      <c r="A68" s="142" t="s">
        <v>101</v>
      </c>
      <c r="B68" s="140" t="s">
        <v>386</v>
      </c>
      <c r="C68" s="142" t="s">
        <v>447</v>
      </c>
      <c r="D68" s="141">
        <f t="shared" si="2"/>
        <v>268801</v>
      </c>
      <c r="E68" s="141">
        <f t="shared" si="3"/>
        <v>0</v>
      </c>
      <c r="F68" s="141">
        <v>0</v>
      </c>
      <c r="G68" s="141">
        <v>0</v>
      </c>
      <c r="H68" s="141">
        <v>0</v>
      </c>
      <c r="I68" s="141">
        <v>0</v>
      </c>
      <c r="J68" s="141"/>
      <c r="K68" s="141">
        <v>0</v>
      </c>
      <c r="L68" s="141">
        <v>268801</v>
      </c>
      <c r="M68" s="141">
        <f t="shared" si="4"/>
        <v>22547</v>
      </c>
      <c r="N68" s="141">
        <f t="shared" si="5"/>
        <v>0</v>
      </c>
      <c r="O68" s="141">
        <v>0</v>
      </c>
      <c r="P68" s="141">
        <v>0</v>
      </c>
      <c r="Q68" s="141">
        <v>0</v>
      </c>
      <c r="R68" s="141">
        <v>0</v>
      </c>
      <c r="S68" s="141"/>
      <c r="T68" s="141">
        <v>0</v>
      </c>
      <c r="U68" s="141">
        <v>22547</v>
      </c>
      <c r="V68" s="141">
        <f t="shared" si="6"/>
        <v>291348</v>
      </c>
      <c r="W68" s="141">
        <f t="shared" si="7"/>
        <v>0</v>
      </c>
      <c r="X68" s="141">
        <f t="shared" si="8"/>
        <v>0</v>
      </c>
      <c r="Y68" s="141">
        <f t="shared" si="9"/>
        <v>0</v>
      </c>
      <c r="Z68" s="141">
        <f t="shared" si="10"/>
        <v>0</v>
      </c>
      <c r="AA68" s="141">
        <f t="shared" si="11"/>
        <v>0</v>
      </c>
      <c r="AB68" s="141">
        <f t="shared" si="12"/>
        <v>0</v>
      </c>
      <c r="AC68" s="141">
        <f t="shared" si="13"/>
        <v>0</v>
      </c>
      <c r="AD68" s="141">
        <f t="shared" si="14"/>
        <v>291348</v>
      </c>
    </row>
    <row r="69" spans="1:30" ht="12" customHeight="1">
      <c r="A69" s="142" t="s">
        <v>101</v>
      </c>
      <c r="B69" s="140" t="s">
        <v>450</v>
      </c>
      <c r="C69" s="142" t="s">
        <v>472</v>
      </c>
      <c r="D69" s="141">
        <f t="shared" si="2"/>
        <v>0</v>
      </c>
      <c r="E69" s="141">
        <f t="shared" si="3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f t="shared" si="4"/>
        <v>118666</v>
      </c>
      <c r="N69" s="141">
        <f t="shared" si="5"/>
        <v>68000</v>
      </c>
      <c r="O69" s="141">
        <v>0</v>
      </c>
      <c r="P69" s="141">
        <v>0</v>
      </c>
      <c r="Q69" s="141">
        <v>0</v>
      </c>
      <c r="R69" s="141">
        <v>0</v>
      </c>
      <c r="S69" s="141">
        <v>424048</v>
      </c>
      <c r="T69" s="141">
        <v>68000</v>
      </c>
      <c r="U69" s="141">
        <v>50666</v>
      </c>
      <c r="V69" s="141">
        <f t="shared" si="6"/>
        <v>118666</v>
      </c>
      <c r="W69" s="141">
        <f t="shared" si="7"/>
        <v>68000</v>
      </c>
      <c r="X69" s="141">
        <f t="shared" si="8"/>
        <v>0</v>
      </c>
      <c r="Y69" s="141">
        <f t="shared" si="9"/>
        <v>0</v>
      </c>
      <c r="Z69" s="141">
        <f t="shared" si="10"/>
        <v>0</v>
      </c>
      <c r="AA69" s="141">
        <f t="shared" si="11"/>
        <v>0</v>
      </c>
      <c r="AB69" s="141">
        <f t="shared" si="12"/>
        <v>424048</v>
      </c>
      <c r="AC69" s="141">
        <f t="shared" si="13"/>
        <v>68000</v>
      </c>
      <c r="AD69" s="141">
        <f t="shared" si="14"/>
        <v>50666</v>
      </c>
    </row>
    <row r="70" spans="1:30" ht="12" customHeight="1">
      <c r="A70" s="142" t="s">
        <v>101</v>
      </c>
      <c r="B70" s="140" t="s">
        <v>451</v>
      </c>
      <c r="C70" s="142" t="s">
        <v>473</v>
      </c>
      <c r="D70" s="141">
        <f t="shared" si="2"/>
        <v>0</v>
      </c>
      <c r="E70" s="141">
        <f t="shared" si="3"/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f t="shared" si="4"/>
        <v>26607</v>
      </c>
      <c r="N70" s="141">
        <f t="shared" si="5"/>
        <v>26607</v>
      </c>
      <c r="O70" s="141">
        <v>0</v>
      </c>
      <c r="P70" s="141">
        <v>0</v>
      </c>
      <c r="Q70" s="141">
        <v>0</v>
      </c>
      <c r="R70" s="141">
        <v>0</v>
      </c>
      <c r="S70" s="141">
        <v>341649</v>
      </c>
      <c r="T70" s="141">
        <v>26607</v>
      </c>
      <c r="U70" s="141">
        <v>0</v>
      </c>
      <c r="V70" s="141">
        <f t="shared" si="6"/>
        <v>26607</v>
      </c>
      <c r="W70" s="141">
        <f t="shared" si="7"/>
        <v>26607</v>
      </c>
      <c r="X70" s="141">
        <f t="shared" si="8"/>
        <v>0</v>
      </c>
      <c r="Y70" s="141">
        <f t="shared" si="9"/>
        <v>0</v>
      </c>
      <c r="Z70" s="141">
        <f t="shared" si="10"/>
        <v>0</v>
      </c>
      <c r="AA70" s="141">
        <f t="shared" si="11"/>
        <v>0</v>
      </c>
      <c r="AB70" s="141">
        <f t="shared" si="12"/>
        <v>341649</v>
      </c>
      <c r="AC70" s="141">
        <f t="shared" si="13"/>
        <v>26607</v>
      </c>
      <c r="AD70" s="141">
        <f t="shared" si="14"/>
        <v>0</v>
      </c>
    </row>
    <row r="71" spans="1:30" ht="12" customHeight="1">
      <c r="A71" s="142" t="s">
        <v>101</v>
      </c>
      <c r="B71" s="140" t="s">
        <v>452</v>
      </c>
      <c r="C71" s="142" t="s">
        <v>474</v>
      </c>
      <c r="D71" s="141">
        <f t="shared" si="2"/>
        <v>242441</v>
      </c>
      <c r="E71" s="141">
        <f t="shared" si="3"/>
        <v>209698</v>
      </c>
      <c r="F71" s="141">
        <v>0</v>
      </c>
      <c r="G71" s="141">
        <v>0</v>
      </c>
      <c r="H71" s="141">
        <v>0</v>
      </c>
      <c r="I71" s="141">
        <v>209698</v>
      </c>
      <c r="J71" s="141">
        <v>758826</v>
      </c>
      <c r="K71" s="141">
        <v>0</v>
      </c>
      <c r="L71" s="141">
        <v>32743</v>
      </c>
      <c r="M71" s="141">
        <f t="shared" si="4"/>
        <v>914</v>
      </c>
      <c r="N71" s="141">
        <f t="shared" si="5"/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216466</v>
      </c>
      <c r="T71" s="141">
        <v>0</v>
      </c>
      <c r="U71" s="141">
        <v>914</v>
      </c>
      <c r="V71" s="141">
        <f t="shared" si="6"/>
        <v>243355</v>
      </c>
      <c r="W71" s="141">
        <f t="shared" si="7"/>
        <v>209698</v>
      </c>
      <c r="X71" s="141">
        <f t="shared" si="8"/>
        <v>0</v>
      </c>
      <c r="Y71" s="141">
        <f t="shared" si="9"/>
        <v>0</v>
      </c>
      <c r="Z71" s="141">
        <f t="shared" si="10"/>
        <v>0</v>
      </c>
      <c r="AA71" s="141">
        <f t="shared" si="11"/>
        <v>209698</v>
      </c>
      <c r="AB71" s="141">
        <f t="shared" si="12"/>
        <v>975292</v>
      </c>
      <c r="AC71" s="141">
        <f t="shared" si="13"/>
        <v>0</v>
      </c>
      <c r="AD71" s="141">
        <f t="shared" si="14"/>
        <v>33657</v>
      </c>
    </row>
    <row r="72" spans="1:30" ht="12" customHeight="1">
      <c r="A72" s="142" t="s">
        <v>101</v>
      </c>
      <c r="B72" s="140" t="s">
        <v>453</v>
      </c>
      <c r="C72" s="142" t="s">
        <v>475</v>
      </c>
      <c r="D72" s="141">
        <f t="shared" si="2"/>
        <v>246976</v>
      </c>
      <c r="E72" s="141">
        <f t="shared" si="3"/>
        <v>221492</v>
      </c>
      <c r="F72" s="141">
        <v>0</v>
      </c>
      <c r="G72" s="141">
        <v>0</v>
      </c>
      <c r="H72" s="141">
        <v>0</v>
      </c>
      <c r="I72" s="141">
        <v>158777</v>
      </c>
      <c r="J72" s="141">
        <v>1058600</v>
      </c>
      <c r="K72" s="141">
        <v>62715</v>
      </c>
      <c r="L72" s="141">
        <v>25484</v>
      </c>
      <c r="M72" s="141">
        <f t="shared" si="4"/>
        <v>17640</v>
      </c>
      <c r="N72" s="141">
        <f t="shared" si="5"/>
        <v>12543</v>
      </c>
      <c r="O72" s="141">
        <v>0</v>
      </c>
      <c r="P72" s="141">
        <v>0</v>
      </c>
      <c r="Q72" s="141">
        <v>0</v>
      </c>
      <c r="R72" s="141">
        <v>0</v>
      </c>
      <c r="S72" s="141">
        <v>247154</v>
      </c>
      <c r="T72" s="141">
        <v>12543</v>
      </c>
      <c r="U72" s="141">
        <v>5097</v>
      </c>
      <c r="V72" s="141">
        <f t="shared" si="6"/>
        <v>264616</v>
      </c>
      <c r="W72" s="141">
        <f t="shared" si="7"/>
        <v>234035</v>
      </c>
      <c r="X72" s="141">
        <f t="shared" si="8"/>
        <v>0</v>
      </c>
      <c r="Y72" s="141">
        <f t="shared" si="9"/>
        <v>0</v>
      </c>
      <c r="Z72" s="141">
        <f t="shared" si="10"/>
        <v>0</v>
      </c>
      <c r="AA72" s="141">
        <f t="shared" si="11"/>
        <v>158777</v>
      </c>
      <c r="AB72" s="141">
        <f t="shared" si="12"/>
        <v>1305754</v>
      </c>
      <c r="AC72" s="141">
        <f t="shared" si="13"/>
        <v>75258</v>
      </c>
      <c r="AD72" s="141">
        <f t="shared" si="14"/>
        <v>30581</v>
      </c>
    </row>
    <row r="73" spans="1:30" ht="12" customHeight="1">
      <c r="A73" s="142" t="s">
        <v>101</v>
      </c>
      <c r="B73" s="140" t="s">
        <v>454</v>
      </c>
      <c r="C73" s="142" t="s">
        <v>476</v>
      </c>
      <c r="D73" s="141">
        <f aca="true" t="shared" si="15" ref="D73:D90">SUM(E73,+L73)</f>
        <v>169559</v>
      </c>
      <c r="E73" s="141">
        <f aca="true" t="shared" si="16" ref="E73:E90">+SUM(F73:I73,K73)</f>
        <v>169559</v>
      </c>
      <c r="F73" s="141">
        <v>0</v>
      </c>
      <c r="G73" s="141">
        <v>0</v>
      </c>
      <c r="H73" s="141">
        <v>0</v>
      </c>
      <c r="I73" s="141">
        <v>102231</v>
      </c>
      <c r="J73" s="141">
        <v>840023</v>
      </c>
      <c r="K73" s="141">
        <v>67328</v>
      </c>
      <c r="L73" s="141">
        <v>0</v>
      </c>
      <c r="M73" s="141">
        <f aca="true" t="shared" si="17" ref="M73:M90">SUM(N73,+U73)</f>
        <v>0</v>
      </c>
      <c r="N73" s="141">
        <f aca="true" t="shared" si="18" ref="N73:N90">+SUM(O73:R73,T73)</f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0</v>
      </c>
      <c r="T73" s="141">
        <v>0</v>
      </c>
      <c r="U73" s="141">
        <v>0</v>
      </c>
      <c r="V73" s="141">
        <f aca="true" t="shared" si="19" ref="V73:V90">+SUM(D73,M73)</f>
        <v>169559</v>
      </c>
      <c r="W73" s="141">
        <f aca="true" t="shared" si="20" ref="W73:W90">+SUM(E73,N73)</f>
        <v>169559</v>
      </c>
      <c r="X73" s="141">
        <f aca="true" t="shared" si="21" ref="X73:X90">+SUM(F73,O73)</f>
        <v>0</v>
      </c>
      <c r="Y73" s="141">
        <f aca="true" t="shared" si="22" ref="Y73:Y90">+SUM(G73,P73)</f>
        <v>0</v>
      </c>
      <c r="Z73" s="141">
        <f aca="true" t="shared" si="23" ref="Z73:Z90">+SUM(H73,Q73)</f>
        <v>0</v>
      </c>
      <c r="AA73" s="141">
        <f aca="true" t="shared" si="24" ref="AA73:AA90">+SUM(I73,R73)</f>
        <v>102231</v>
      </c>
      <c r="AB73" s="141">
        <f aca="true" t="shared" si="25" ref="AB73:AB90">+SUM(J73,S73)</f>
        <v>840023</v>
      </c>
      <c r="AC73" s="141">
        <f aca="true" t="shared" si="26" ref="AC73:AC90">+SUM(K73,T73)</f>
        <v>67328</v>
      </c>
      <c r="AD73" s="141">
        <f aca="true" t="shared" si="27" ref="AD73:AD90">+SUM(L73,U73)</f>
        <v>0</v>
      </c>
    </row>
    <row r="74" spans="1:30" ht="12" customHeight="1">
      <c r="A74" s="142" t="s">
        <v>101</v>
      </c>
      <c r="B74" s="140" t="s">
        <v>455</v>
      </c>
      <c r="C74" s="142" t="s">
        <v>477</v>
      </c>
      <c r="D74" s="141">
        <f t="shared" si="15"/>
        <v>0</v>
      </c>
      <c r="E74" s="141">
        <f t="shared" si="16"/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1">
        <f t="shared" si="17"/>
        <v>4662</v>
      </c>
      <c r="N74" s="141">
        <f t="shared" si="18"/>
        <v>4489</v>
      </c>
      <c r="O74" s="141">
        <v>0</v>
      </c>
      <c r="P74" s="141">
        <v>0</v>
      </c>
      <c r="Q74" s="141">
        <v>0</v>
      </c>
      <c r="R74" s="141">
        <v>4489</v>
      </c>
      <c r="S74" s="141">
        <v>222894</v>
      </c>
      <c r="T74" s="141">
        <v>0</v>
      </c>
      <c r="U74" s="141">
        <v>173</v>
      </c>
      <c r="V74" s="141">
        <f t="shared" si="19"/>
        <v>4662</v>
      </c>
      <c r="W74" s="141">
        <f t="shared" si="20"/>
        <v>4489</v>
      </c>
      <c r="X74" s="141">
        <f t="shared" si="21"/>
        <v>0</v>
      </c>
      <c r="Y74" s="141">
        <f t="shared" si="22"/>
        <v>0</v>
      </c>
      <c r="Z74" s="141">
        <f t="shared" si="23"/>
        <v>0</v>
      </c>
      <c r="AA74" s="141">
        <f t="shared" si="24"/>
        <v>4489</v>
      </c>
      <c r="AB74" s="141">
        <f t="shared" si="25"/>
        <v>222894</v>
      </c>
      <c r="AC74" s="141">
        <f t="shared" si="26"/>
        <v>0</v>
      </c>
      <c r="AD74" s="141">
        <f t="shared" si="27"/>
        <v>173</v>
      </c>
    </row>
    <row r="75" spans="1:30" ht="12" customHeight="1">
      <c r="A75" s="142" t="s">
        <v>101</v>
      </c>
      <c r="B75" s="140" t="s">
        <v>456</v>
      </c>
      <c r="C75" s="142" t="s">
        <v>478</v>
      </c>
      <c r="D75" s="141">
        <f t="shared" si="15"/>
        <v>230456</v>
      </c>
      <c r="E75" s="141">
        <f t="shared" si="16"/>
        <v>230456</v>
      </c>
      <c r="F75" s="141">
        <v>0</v>
      </c>
      <c r="G75" s="141">
        <v>0</v>
      </c>
      <c r="H75" s="141">
        <v>0</v>
      </c>
      <c r="I75" s="141">
        <v>207312</v>
      </c>
      <c r="J75" s="141">
        <v>1800292</v>
      </c>
      <c r="K75" s="141">
        <v>23144</v>
      </c>
      <c r="L75" s="141">
        <v>0</v>
      </c>
      <c r="M75" s="141">
        <f t="shared" si="17"/>
        <v>1358</v>
      </c>
      <c r="N75" s="141">
        <f t="shared" si="18"/>
        <v>1358</v>
      </c>
      <c r="O75" s="141">
        <v>0</v>
      </c>
      <c r="P75" s="141">
        <v>0</v>
      </c>
      <c r="Q75" s="141">
        <v>0</v>
      </c>
      <c r="R75" s="141">
        <v>0</v>
      </c>
      <c r="S75" s="141">
        <v>191953</v>
      </c>
      <c r="T75" s="141">
        <v>1358</v>
      </c>
      <c r="U75" s="141">
        <v>0</v>
      </c>
      <c r="V75" s="141">
        <f t="shared" si="19"/>
        <v>231814</v>
      </c>
      <c r="W75" s="141">
        <f t="shared" si="20"/>
        <v>231814</v>
      </c>
      <c r="X75" s="141">
        <f t="shared" si="21"/>
        <v>0</v>
      </c>
      <c r="Y75" s="141">
        <f t="shared" si="22"/>
        <v>0</v>
      </c>
      <c r="Z75" s="141">
        <f t="shared" si="23"/>
        <v>0</v>
      </c>
      <c r="AA75" s="141">
        <f t="shared" si="24"/>
        <v>207312</v>
      </c>
      <c r="AB75" s="141">
        <f t="shared" si="25"/>
        <v>1992245</v>
      </c>
      <c r="AC75" s="141">
        <f t="shared" si="26"/>
        <v>24502</v>
      </c>
      <c r="AD75" s="141">
        <f t="shared" si="27"/>
        <v>0</v>
      </c>
    </row>
    <row r="76" spans="1:30" ht="12" customHeight="1">
      <c r="A76" s="142" t="s">
        <v>101</v>
      </c>
      <c r="B76" s="140" t="s">
        <v>457</v>
      </c>
      <c r="C76" s="142" t="s">
        <v>479</v>
      </c>
      <c r="D76" s="141">
        <f t="shared" si="15"/>
        <v>0</v>
      </c>
      <c r="E76" s="141">
        <f t="shared" si="16"/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1">
        <f t="shared" si="17"/>
        <v>10688</v>
      </c>
      <c r="N76" s="141">
        <f t="shared" si="18"/>
        <v>10688</v>
      </c>
      <c r="O76" s="141">
        <v>0</v>
      </c>
      <c r="P76" s="141">
        <v>0</v>
      </c>
      <c r="Q76" s="141">
        <v>0</v>
      </c>
      <c r="R76" s="141">
        <v>12</v>
      </c>
      <c r="S76" s="141">
        <v>519462</v>
      </c>
      <c r="T76" s="141">
        <v>10676</v>
      </c>
      <c r="U76" s="141">
        <v>0</v>
      </c>
      <c r="V76" s="141">
        <f t="shared" si="19"/>
        <v>10688</v>
      </c>
      <c r="W76" s="141">
        <f t="shared" si="20"/>
        <v>10688</v>
      </c>
      <c r="X76" s="141">
        <f t="shared" si="21"/>
        <v>0</v>
      </c>
      <c r="Y76" s="141">
        <f t="shared" si="22"/>
        <v>0</v>
      </c>
      <c r="Z76" s="141">
        <f t="shared" si="23"/>
        <v>0</v>
      </c>
      <c r="AA76" s="141">
        <f t="shared" si="24"/>
        <v>12</v>
      </c>
      <c r="AB76" s="141">
        <f t="shared" si="25"/>
        <v>519462</v>
      </c>
      <c r="AC76" s="141">
        <f t="shared" si="26"/>
        <v>10676</v>
      </c>
      <c r="AD76" s="141">
        <f t="shared" si="27"/>
        <v>0</v>
      </c>
    </row>
    <row r="77" spans="1:30" ht="12" customHeight="1">
      <c r="A77" s="142" t="s">
        <v>101</v>
      </c>
      <c r="B77" s="140" t="s">
        <v>458</v>
      </c>
      <c r="C77" s="142" t="s">
        <v>480</v>
      </c>
      <c r="D77" s="141">
        <f t="shared" si="15"/>
        <v>0</v>
      </c>
      <c r="E77" s="141">
        <f t="shared" si="16"/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1">
        <f t="shared" si="17"/>
        <v>243</v>
      </c>
      <c r="N77" s="141">
        <f t="shared" si="18"/>
        <v>243</v>
      </c>
      <c r="O77" s="141">
        <v>0</v>
      </c>
      <c r="P77" s="141">
        <v>0</v>
      </c>
      <c r="Q77" s="141">
        <v>0</v>
      </c>
      <c r="R77" s="141">
        <v>0</v>
      </c>
      <c r="S77" s="141">
        <v>258308</v>
      </c>
      <c r="T77" s="141">
        <v>243</v>
      </c>
      <c r="U77" s="141">
        <v>0</v>
      </c>
      <c r="V77" s="141">
        <f t="shared" si="19"/>
        <v>243</v>
      </c>
      <c r="W77" s="141">
        <f t="shared" si="20"/>
        <v>243</v>
      </c>
      <c r="X77" s="141">
        <f t="shared" si="21"/>
        <v>0</v>
      </c>
      <c r="Y77" s="141">
        <f t="shared" si="22"/>
        <v>0</v>
      </c>
      <c r="Z77" s="141">
        <f t="shared" si="23"/>
        <v>0</v>
      </c>
      <c r="AA77" s="141">
        <f t="shared" si="24"/>
        <v>0</v>
      </c>
      <c r="AB77" s="141">
        <f t="shared" si="25"/>
        <v>258308</v>
      </c>
      <c r="AC77" s="141">
        <f t="shared" si="26"/>
        <v>243</v>
      </c>
      <c r="AD77" s="141">
        <f t="shared" si="27"/>
        <v>0</v>
      </c>
    </row>
    <row r="78" spans="1:30" ht="12" customHeight="1">
      <c r="A78" s="142" t="s">
        <v>101</v>
      </c>
      <c r="B78" s="140" t="s">
        <v>459</v>
      </c>
      <c r="C78" s="142" t="s">
        <v>481</v>
      </c>
      <c r="D78" s="141">
        <f t="shared" si="15"/>
        <v>563418</v>
      </c>
      <c r="E78" s="141">
        <f t="shared" si="16"/>
        <v>306287</v>
      </c>
      <c r="F78" s="141">
        <v>0</v>
      </c>
      <c r="G78" s="141">
        <v>0</v>
      </c>
      <c r="H78" s="141">
        <v>0</v>
      </c>
      <c r="I78" s="141">
        <v>306287</v>
      </c>
      <c r="J78" s="141">
        <v>612278</v>
      </c>
      <c r="K78" s="141">
        <v>0</v>
      </c>
      <c r="L78" s="141">
        <v>257131</v>
      </c>
      <c r="M78" s="141">
        <f t="shared" si="17"/>
        <v>0</v>
      </c>
      <c r="N78" s="141">
        <f t="shared" si="18"/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f t="shared" si="19"/>
        <v>563418</v>
      </c>
      <c r="W78" s="141">
        <f t="shared" si="20"/>
        <v>306287</v>
      </c>
      <c r="X78" s="141">
        <f t="shared" si="21"/>
        <v>0</v>
      </c>
      <c r="Y78" s="141">
        <f t="shared" si="22"/>
        <v>0</v>
      </c>
      <c r="Z78" s="141">
        <f t="shared" si="23"/>
        <v>0</v>
      </c>
      <c r="AA78" s="141">
        <f t="shared" si="24"/>
        <v>306287</v>
      </c>
      <c r="AB78" s="141">
        <f t="shared" si="25"/>
        <v>612278</v>
      </c>
      <c r="AC78" s="141">
        <f t="shared" si="26"/>
        <v>0</v>
      </c>
      <c r="AD78" s="141">
        <f t="shared" si="27"/>
        <v>257131</v>
      </c>
    </row>
    <row r="79" spans="1:30" ht="12" customHeight="1">
      <c r="A79" s="142" t="s">
        <v>101</v>
      </c>
      <c r="B79" s="140" t="s">
        <v>460</v>
      </c>
      <c r="C79" s="142" t="s">
        <v>482</v>
      </c>
      <c r="D79" s="141">
        <f t="shared" si="15"/>
        <v>473652</v>
      </c>
      <c r="E79" s="141">
        <f t="shared" si="16"/>
        <v>344617</v>
      </c>
      <c r="F79" s="141">
        <v>0</v>
      </c>
      <c r="G79" s="141">
        <v>0</v>
      </c>
      <c r="H79" s="141">
        <v>0</v>
      </c>
      <c r="I79" s="141">
        <v>344617</v>
      </c>
      <c r="J79" s="141">
        <v>1643658</v>
      </c>
      <c r="K79" s="141">
        <v>0</v>
      </c>
      <c r="L79" s="141">
        <v>129035</v>
      </c>
      <c r="M79" s="141">
        <f t="shared" si="17"/>
        <v>0</v>
      </c>
      <c r="N79" s="141">
        <f t="shared" si="18"/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488141</v>
      </c>
      <c r="T79" s="141">
        <v>0</v>
      </c>
      <c r="U79" s="141">
        <v>0</v>
      </c>
      <c r="V79" s="141">
        <f t="shared" si="19"/>
        <v>473652</v>
      </c>
      <c r="W79" s="141">
        <f t="shared" si="20"/>
        <v>344617</v>
      </c>
      <c r="X79" s="141">
        <f t="shared" si="21"/>
        <v>0</v>
      </c>
      <c r="Y79" s="141">
        <f t="shared" si="22"/>
        <v>0</v>
      </c>
      <c r="Z79" s="141">
        <f t="shared" si="23"/>
        <v>0</v>
      </c>
      <c r="AA79" s="141">
        <f t="shared" si="24"/>
        <v>344617</v>
      </c>
      <c r="AB79" s="141">
        <f t="shared" si="25"/>
        <v>2131799</v>
      </c>
      <c r="AC79" s="141">
        <f t="shared" si="26"/>
        <v>0</v>
      </c>
      <c r="AD79" s="141">
        <f t="shared" si="27"/>
        <v>129035</v>
      </c>
    </row>
    <row r="80" spans="1:30" ht="12" customHeight="1">
      <c r="A80" s="142" t="s">
        <v>101</v>
      </c>
      <c r="B80" s="140" t="s">
        <v>461</v>
      </c>
      <c r="C80" s="142" t="s">
        <v>483</v>
      </c>
      <c r="D80" s="141">
        <f t="shared" si="15"/>
        <v>358223</v>
      </c>
      <c r="E80" s="141">
        <f t="shared" si="16"/>
        <v>247817</v>
      </c>
      <c r="F80" s="141">
        <v>3955</v>
      </c>
      <c r="G80" s="141">
        <v>0</v>
      </c>
      <c r="H80" s="141">
        <v>0</v>
      </c>
      <c r="I80" s="141">
        <v>243862</v>
      </c>
      <c r="J80" s="141">
        <v>1099623</v>
      </c>
      <c r="K80" s="141">
        <v>0</v>
      </c>
      <c r="L80" s="141">
        <v>110406</v>
      </c>
      <c r="M80" s="141">
        <f t="shared" si="17"/>
        <v>0</v>
      </c>
      <c r="N80" s="141">
        <f t="shared" si="18"/>
        <v>0</v>
      </c>
      <c r="O80" s="141">
        <v>0</v>
      </c>
      <c r="P80" s="141">
        <v>0</v>
      </c>
      <c r="Q80" s="141">
        <v>0</v>
      </c>
      <c r="R80" s="141">
        <v>0</v>
      </c>
      <c r="S80" s="141">
        <v>0</v>
      </c>
      <c r="T80" s="141">
        <v>0</v>
      </c>
      <c r="U80" s="141">
        <v>0</v>
      </c>
      <c r="V80" s="141">
        <f t="shared" si="19"/>
        <v>358223</v>
      </c>
      <c r="W80" s="141">
        <f t="shared" si="20"/>
        <v>247817</v>
      </c>
      <c r="X80" s="141">
        <f t="shared" si="21"/>
        <v>3955</v>
      </c>
      <c r="Y80" s="141">
        <f t="shared" si="22"/>
        <v>0</v>
      </c>
      <c r="Z80" s="141">
        <f t="shared" si="23"/>
        <v>0</v>
      </c>
      <c r="AA80" s="141">
        <f t="shared" si="24"/>
        <v>243862</v>
      </c>
      <c r="AB80" s="141">
        <f t="shared" si="25"/>
        <v>1099623</v>
      </c>
      <c r="AC80" s="141">
        <f t="shared" si="26"/>
        <v>0</v>
      </c>
      <c r="AD80" s="141">
        <f t="shared" si="27"/>
        <v>110406</v>
      </c>
    </row>
    <row r="81" spans="1:30" ht="12" customHeight="1">
      <c r="A81" s="142" t="s">
        <v>101</v>
      </c>
      <c r="B81" s="140" t="s">
        <v>462</v>
      </c>
      <c r="C81" s="142" t="s">
        <v>484</v>
      </c>
      <c r="D81" s="141">
        <f t="shared" si="15"/>
        <v>116920</v>
      </c>
      <c r="E81" s="141">
        <f t="shared" si="16"/>
        <v>116920</v>
      </c>
      <c r="F81" s="141">
        <v>8006</v>
      </c>
      <c r="G81" s="141">
        <v>0</v>
      </c>
      <c r="H81" s="141">
        <v>0</v>
      </c>
      <c r="I81" s="141">
        <v>63128</v>
      </c>
      <c r="J81" s="141">
        <v>696236</v>
      </c>
      <c r="K81" s="141">
        <v>45786</v>
      </c>
      <c r="L81" s="141">
        <v>0</v>
      </c>
      <c r="M81" s="141">
        <f t="shared" si="17"/>
        <v>782</v>
      </c>
      <c r="N81" s="141">
        <f t="shared" si="18"/>
        <v>782</v>
      </c>
      <c r="O81" s="141">
        <v>0</v>
      </c>
      <c r="P81" s="141">
        <v>0</v>
      </c>
      <c r="Q81" s="141">
        <v>0</v>
      </c>
      <c r="R81" s="141">
        <v>0</v>
      </c>
      <c r="S81" s="141">
        <v>169991</v>
      </c>
      <c r="T81" s="141">
        <v>782</v>
      </c>
      <c r="U81" s="141">
        <v>0</v>
      </c>
      <c r="V81" s="141">
        <f t="shared" si="19"/>
        <v>117702</v>
      </c>
      <c r="W81" s="141">
        <f t="shared" si="20"/>
        <v>117702</v>
      </c>
      <c r="X81" s="141">
        <f t="shared" si="21"/>
        <v>8006</v>
      </c>
      <c r="Y81" s="141">
        <f t="shared" si="22"/>
        <v>0</v>
      </c>
      <c r="Z81" s="141">
        <f t="shared" si="23"/>
        <v>0</v>
      </c>
      <c r="AA81" s="141">
        <f t="shared" si="24"/>
        <v>63128</v>
      </c>
      <c r="AB81" s="141">
        <f t="shared" si="25"/>
        <v>866227</v>
      </c>
      <c r="AC81" s="141">
        <f t="shared" si="26"/>
        <v>46568</v>
      </c>
      <c r="AD81" s="141">
        <f t="shared" si="27"/>
        <v>0</v>
      </c>
    </row>
    <row r="82" spans="1:30" ht="12" customHeight="1">
      <c r="A82" s="142" t="s">
        <v>101</v>
      </c>
      <c r="B82" s="140" t="s">
        <v>463</v>
      </c>
      <c r="C82" s="142" t="s">
        <v>485</v>
      </c>
      <c r="D82" s="141">
        <f t="shared" si="15"/>
        <v>0</v>
      </c>
      <c r="E82" s="141">
        <f t="shared" si="16"/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f t="shared" si="17"/>
        <v>41351</v>
      </c>
      <c r="N82" s="141">
        <f t="shared" si="18"/>
        <v>41351</v>
      </c>
      <c r="O82" s="141">
        <v>0</v>
      </c>
      <c r="P82" s="141">
        <v>0</v>
      </c>
      <c r="Q82" s="141">
        <v>0</v>
      </c>
      <c r="R82" s="141">
        <v>6250</v>
      </c>
      <c r="S82" s="141">
        <v>290145</v>
      </c>
      <c r="T82" s="141">
        <v>35101</v>
      </c>
      <c r="U82" s="141">
        <v>0</v>
      </c>
      <c r="V82" s="141">
        <f t="shared" si="19"/>
        <v>41351</v>
      </c>
      <c r="W82" s="141">
        <f t="shared" si="20"/>
        <v>41351</v>
      </c>
      <c r="X82" s="141">
        <f t="shared" si="21"/>
        <v>0</v>
      </c>
      <c r="Y82" s="141">
        <f t="shared" si="22"/>
        <v>0</v>
      </c>
      <c r="Z82" s="141">
        <f t="shared" si="23"/>
        <v>0</v>
      </c>
      <c r="AA82" s="141">
        <f t="shared" si="24"/>
        <v>6250</v>
      </c>
      <c r="AB82" s="141">
        <f t="shared" si="25"/>
        <v>290145</v>
      </c>
      <c r="AC82" s="141">
        <f t="shared" si="26"/>
        <v>35101</v>
      </c>
      <c r="AD82" s="141">
        <f t="shared" si="27"/>
        <v>0</v>
      </c>
    </row>
    <row r="83" spans="1:30" ht="12" customHeight="1">
      <c r="A83" s="142" t="s">
        <v>101</v>
      </c>
      <c r="B83" s="140" t="s">
        <v>464</v>
      </c>
      <c r="C83" s="142" t="s">
        <v>486</v>
      </c>
      <c r="D83" s="141">
        <f t="shared" si="15"/>
        <v>2604327</v>
      </c>
      <c r="E83" s="141">
        <f t="shared" si="16"/>
        <v>2604327</v>
      </c>
      <c r="F83" s="141">
        <v>511121</v>
      </c>
      <c r="G83" s="141">
        <v>0</v>
      </c>
      <c r="H83" s="141">
        <v>1486100</v>
      </c>
      <c r="I83" s="141">
        <v>224015</v>
      </c>
      <c r="J83" s="141">
        <v>1377300</v>
      </c>
      <c r="K83" s="141">
        <v>383091</v>
      </c>
      <c r="L83" s="141">
        <v>0</v>
      </c>
      <c r="M83" s="141">
        <f t="shared" si="17"/>
        <v>0</v>
      </c>
      <c r="N83" s="141">
        <f t="shared" si="18"/>
        <v>0</v>
      </c>
      <c r="O83" s="141">
        <v>0</v>
      </c>
      <c r="P83" s="141">
        <v>0</v>
      </c>
      <c r="Q83" s="141">
        <v>0</v>
      </c>
      <c r="R83" s="141">
        <v>0</v>
      </c>
      <c r="S83" s="141">
        <v>0</v>
      </c>
      <c r="T83" s="141">
        <v>0</v>
      </c>
      <c r="U83" s="141">
        <v>0</v>
      </c>
      <c r="V83" s="141">
        <f t="shared" si="19"/>
        <v>2604327</v>
      </c>
      <c r="W83" s="141">
        <f t="shared" si="20"/>
        <v>2604327</v>
      </c>
      <c r="X83" s="141">
        <f t="shared" si="21"/>
        <v>511121</v>
      </c>
      <c r="Y83" s="141">
        <f t="shared" si="22"/>
        <v>0</v>
      </c>
      <c r="Z83" s="141">
        <f t="shared" si="23"/>
        <v>1486100</v>
      </c>
      <c r="AA83" s="141">
        <f t="shared" si="24"/>
        <v>224015</v>
      </c>
      <c r="AB83" s="141">
        <f t="shared" si="25"/>
        <v>1377300</v>
      </c>
      <c r="AC83" s="141">
        <f t="shared" si="26"/>
        <v>383091</v>
      </c>
      <c r="AD83" s="141">
        <f t="shared" si="27"/>
        <v>0</v>
      </c>
    </row>
    <row r="84" spans="1:30" ht="12" customHeight="1">
      <c r="A84" s="142" t="s">
        <v>101</v>
      </c>
      <c r="B84" s="140" t="s">
        <v>465</v>
      </c>
      <c r="C84" s="142" t="s">
        <v>487</v>
      </c>
      <c r="D84" s="141">
        <f t="shared" si="15"/>
        <v>149384</v>
      </c>
      <c r="E84" s="141">
        <f t="shared" si="16"/>
        <v>121968</v>
      </c>
      <c r="F84" s="141">
        <v>0</v>
      </c>
      <c r="G84" s="141">
        <v>0</v>
      </c>
      <c r="H84" s="141">
        <v>0</v>
      </c>
      <c r="I84" s="141">
        <v>121968</v>
      </c>
      <c r="J84" s="141">
        <v>824066</v>
      </c>
      <c r="K84" s="141">
        <v>0</v>
      </c>
      <c r="L84" s="141">
        <v>27416</v>
      </c>
      <c r="M84" s="141">
        <f t="shared" si="17"/>
        <v>0</v>
      </c>
      <c r="N84" s="141">
        <f t="shared" si="18"/>
        <v>0</v>
      </c>
      <c r="O84" s="141">
        <v>0</v>
      </c>
      <c r="P84" s="141">
        <v>0</v>
      </c>
      <c r="Q84" s="141">
        <v>0</v>
      </c>
      <c r="R84" s="141">
        <v>0</v>
      </c>
      <c r="S84" s="141">
        <v>0</v>
      </c>
      <c r="T84" s="141">
        <v>0</v>
      </c>
      <c r="U84" s="141">
        <v>0</v>
      </c>
      <c r="V84" s="141">
        <f t="shared" si="19"/>
        <v>149384</v>
      </c>
      <c r="W84" s="141">
        <f t="shared" si="20"/>
        <v>121968</v>
      </c>
      <c r="X84" s="141">
        <f t="shared" si="21"/>
        <v>0</v>
      </c>
      <c r="Y84" s="141">
        <f t="shared" si="22"/>
        <v>0</v>
      </c>
      <c r="Z84" s="141">
        <f t="shared" si="23"/>
        <v>0</v>
      </c>
      <c r="AA84" s="141">
        <f t="shared" si="24"/>
        <v>121968</v>
      </c>
      <c r="AB84" s="141">
        <f t="shared" si="25"/>
        <v>824066</v>
      </c>
      <c r="AC84" s="141">
        <f t="shared" si="26"/>
        <v>0</v>
      </c>
      <c r="AD84" s="141">
        <f t="shared" si="27"/>
        <v>27416</v>
      </c>
    </row>
    <row r="85" spans="1:30" ht="12" customHeight="1">
      <c r="A85" s="142" t="s">
        <v>101</v>
      </c>
      <c r="B85" s="140" t="s">
        <v>466</v>
      </c>
      <c r="C85" s="142" t="s">
        <v>488</v>
      </c>
      <c r="D85" s="141">
        <f t="shared" si="15"/>
        <v>15722</v>
      </c>
      <c r="E85" s="141">
        <f t="shared" si="16"/>
        <v>15722</v>
      </c>
      <c r="F85" s="141">
        <v>0</v>
      </c>
      <c r="G85" s="141">
        <v>0</v>
      </c>
      <c r="H85" s="141">
        <v>0</v>
      </c>
      <c r="I85" s="141">
        <v>495</v>
      </c>
      <c r="J85" s="141">
        <v>245712</v>
      </c>
      <c r="K85" s="141">
        <v>15227</v>
      </c>
      <c r="L85" s="141">
        <v>0</v>
      </c>
      <c r="M85" s="141">
        <f t="shared" si="17"/>
        <v>4194</v>
      </c>
      <c r="N85" s="141">
        <f t="shared" si="18"/>
        <v>4194</v>
      </c>
      <c r="O85" s="141">
        <v>0</v>
      </c>
      <c r="P85" s="141">
        <v>0</v>
      </c>
      <c r="Q85" s="141">
        <v>0</v>
      </c>
      <c r="R85" s="141">
        <v>0</v>
      </c>
      <c r="S85" s="141">
        <v>87670</v>
      </c>
      <c r="T85" s="141">
        <v>4194</v>
      </c>
      <c r="U85" s="141">
        <v>0</v>
      </c>
      <c r="V85" s="141">
        <f t="shared" si="19"/>
        <v>19916</v>
      </c>
      <c r="W85" s="141">
        <f t="shared" si="20"/>
        <v>19916</v>
      </c>
      <c r="X85" s="141">
        <f t="shared" si="21"/>
        <v>0</v>
      </c>
      <c r="Y85" s="141">
        <f t="shared" si="22"/>
        <v>0</v>
      </c>
      <c r="Z85" s="141">
        <f t="shared" si="23"/>
        <v>0</v>
      </c>
      <c r="AA85" s="141">
        <f t="shared" si="24"/>
        <v>495</v>
      </c>
      <c r="AB85" s="141">
        <f t="shared" si="25"/>
        <v>333382</v>
      </c>
      <c r="AC85" s="141">
        <f t="shared" si="26"/>
        <v>19421</v>
      </c>
      <c r="AD85" s="141">
        <f t="shared" si="27"/>
        <v>0</v>
      </c>
    </row>
    <row r="86" spans="1:30" ht="12" customHeight="1">
      <c r="A86" s="142" t="s">
        <v>101</v>
      </c>
      <c r="B86" s="140" t="s">
        <v>467</v>
      </c>
      <c r="C86" s="142" t="s">
        <v>489</v>
      </c>
      <c r="D86" s="141">
        <f t="shared" si="15"/>
        <v>233227</v>
      </c>
      <c r="E86" s="141">
        <f t="shared" si="16"/>
        <v>181199</v>
      </c>
      <c r="F86" s="141">
        <v>0</v>
      </c>
      <c r="G86" s="141">
        <v>0</v>
      </c>
      <c r="H86" s="141">
        <v>0</v>
      </c>
      <c r="I86" s="141">
        <v>180152</v>
      </c>
      <c r="J86" s="141">
        <v>978450</v>
      </c>
      <c r="K86" s="141">
        <v>1047</v>
      </c>
      <c r="L86" s="141">
        <v>52028</v>
      </c>
      <c r="M86" s="141">
        <f t="shared" si="17"/>
        <v>92921</v>
      </c>
      <c r="N86" s="141">
        <f t="shared" si="18"/>
        <v>114219</v>
      </c>
      <c r="O86" s="141">
        <v>0</v>
      </c>
      <c r="P86" s="141">
        <v>0</v>
      </c>
      <c r="Q86" s="141">
        <v>0</v>
      </c>
      <c r="R86" s="141">
        <v>114219</v>
      </c>
      <c r="S86" s="141">
        <v>460530</v>
      </c>
      <c r="T86" s="141">
        <v>0</v>
      </c>
      <c r="U86" s="141">
        <v>-21298</v>
      </c>
      <c r="V86" s="141">
        <f t="shared" si="19"/>
        <v>326148</v>
      </c>
      <c r="W86" s="141">
        <f t="shared" si="20"/>
        <v>295418</v>
      </c>
      <c r="X86" s="141">
        <f t="shared" si="21"/>
        <v>0</v>
      </c>
      <c r="Y86" s="141">
        <f t="shared" si="22"/>
        <v>0</v>
      </c>
      <c r="Z86" s="141">
        <f t="shared" si="23"/>
        <v>0</v>
      </c>
      <c r="AA86" s="141">
        <f t="shared" si="24"/>
        <v>294371</v>
      </c>
      <c r="AB86" s="141">
        <f t="shared" si="25"/>
        <v>1438980</v>
      </c>
      <c r="AC86" s="141">
        <f t="shared" si="26"/>
        <v>1047</v>
      </c>
      <c r="AD86" s="141">
        <f t="shared" si="27"/>
        <v>30730</v>
      </c>
    </row>
    <row r="87" spans="1:30" ht="12" customHeight="1">
      <c r="A87" s="142" t="s">
        <v>101</v>
      </c>
      <c r="B87" s="140" t="s">
        <v>468</v>
      </c>
      <c r="C87" s="142" t="s">
        <v>490</v>
      </c>
      <c r="D87" s="141">
        <f t="shared" si="15"/>
        <v>-532329</v>
      </c>
      <c r="E87" s="141">
        <f t="shared" si="16"/>
        <v>188462</v>
      </c>
      <c r="F87" s="141">
        <v>0</v>
      </c>
      <c r="G87" s="141">
        <v>0</v>
      </c>
      <c r="H87" s="141">
        <v>0</v>
      </c>
      <c r="I87" s="141">
        <v>179841</v>
      </c>
      <c r="J87" s="141">
        <v>1700627</v>
      </c>
      <c r="K87" s="141">
        <v>8621</v>
      </c>
      <c r="L87" s="141">
        <v>-720791</v>
      </c>
      <c r="M87" s="141">
        <f t="shared" si="17"/>
        <v>0</v>
      </c>
      <c r="N87" s="141">
        <f t="shared" si="18"/>
        <v>0</v>
      </c>
      <c r="O87" s="141">
        <v>0</v>
      </c>
      <c r="P87" s="141">
        <v>0</v>
      </c>
      <c r="Q87" s="141">
        <v>0</v>
      </c>
      <c r="R87" s="141">
        <v>0</v>
      </c>
      <c r="S87" s="141">
        <v>0</v>
      </c>
      <c r="T87" s="141">
        <v>0</v>
      </c>
      <c r="U87" s="141">
        <v>0</v>
      </c>
      <c r="V87" s="141">
        <f t="shared" si="19"/>
        <v>-532329</v>
      </c>
      <c r="W87" s="141">
        <f t="shared" si="20"/>
        <v>188462</v>
      </c>
      <c r="X87" s="141">
        <f t="shared" si="21"/>
        <v>0</v>
      </c>
      <c r="Y87" s="141">
        <f t="shared" si="22"/>
        <v>0</v>
      </c>
      <c r="Z87" s="141">
        <f t="shared" si="23"/>
        <v>0</v>
      </c>
      <c r="AA87" s="141">
        <f t="shared" si="24"/>
        <v>179841</v>
      </c>
      <c r="AB87" s="141">
        <f t="shared" si="25"/>
        <v>1700627</v>
      </c>
      <c r="AC87" s="141">
        <f t="shared" si="26"/>
        <v>8621</v>
      </c>
      <c r="AD87" s="141">
        <f t="shared" si="27"/>
        <v>-720791</v>
      </c>
    </row>
    <row r="88" spans="1:30" ht="12" customHeight="1">
      <c r="A88" s="142" t="s">
        <v>101</v>
      </c>
      <c r="B88" s="140" t="s">
        <v>469</v>
      </c>
      <c r="C88" s="142" t="s">
        <v>491</v>
      </c>
      <c r="D88" s="141">
        <f t="shared" si="15"/>
        <v>0</v>
      </c>
      <c r="E88" s="141">
        <f t="shared" si="16"/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f t="shared" si="17"/>
        <v>29916</v>
      </c>
      <c r="N88" s="141">
        <f t="shared" si="18"/>
        <v>23600</v>
      </c>
      <c r="O88" s="141">
        <v>0</v>
      </c>
      <c r="P88" s="141">
        <v>0</v>
      </c>
      <c r="Q88" s="141">
        <v>23600</v>
      </c>
      <c r="R88" s="141">
        <v>0</v>
      </c>
      <c r="S88" s="141">
        <v>233537</v>
      </c>
      <c r="T88" s="141">
        <v>0</v>
      </c>
      <c r="U88" s="141">
        <v>6316</v>
      </c>
      <c r="V88" s="141">
        <f t="shared" si="19"/>
        <v>29916</v>
      </c>
      <c r="W88" s="141">
        <f t="shared" si="20"/>
        <v>23600</v>
      </c>
      <c r="X88" s="141">
        <f t="shared" si="21"/>
        <v>0</v>
      </c>
      <c r="Y88" s="141">
        <f t="shared" si="22"/>
        <v>0</v>
      </c>
      <c r="Z88" s="141">
        <f t="shared" si="23"/>
        <v>23600</v>
      </c>
      <c r="AA88" s="141">
        <f t="shared" si="24"/>
        <v>0</v>
      </c>
      <c r="AB88" s="141">
        <f t="shared" si="25"/>
        <v>233537</v>
      </c>
      <c r="AC88" s="141">
        <f t="shared" si="26"/>
        <v>0</v>
      </c>
      <c r="AD88" s="141">
        <f t="shared" si="27"/>
        <v>6316</v>
      </c>
    </row>
    <row r="89" spans="1:30" ht="12" customHeight="1">
      <c r="A89" s="142" t="s">
        <v>101</v>
      </c>
      <c r="B89" s="140" t="s">
        <v>470</v>
      </c>
      <c r="C89" s="142" t="s">
        <v>492</v>
      </c>
      <c r="D89" s="141">
        <f t="shared" si="15"/>
        <v>0</v>
      </c>
      <c r="E89" s="141">
        <f t="shared" si="16"/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f t="shared" si="17"/>
        <v>88928</v>
      </c>
      <c r="N89" s="141">
        <f t="shared" si="18"/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158094</v>
      </c>
      <c r="T89" s="141">
        <v>0</v>
      </c>
      <c r="U89" s="141">
        <v>88928</v>
      </c>
      <c r="V89" s="141">
        <f t="shared" si="19"/>
        <v>88928</v>
      </c>
      <c r="W89" s="141">
        <f t="shared" si="20"/>
        <v>0</v>
      </c>
      <c r="X89" s="141">
        <f t="shared" si="21"/>
        <v>0</v>
      </c>
      <c r="Y89" s="141">
        <f t="shared" si="22"/>
        <v>0</v>
      </c>
      <c r="Z89" s="141">
        <f t="shared" si="23"/>
        <v>0</v>
      </c>
      <c r="AA89" s="141">
        <f t="shared" si="24"/>
        <v>0</v>
      </c>
      <c r="AB89" s="141">
        <f t="shared" si="25"/>
        <v>158094</v>
      </c>
      <c r="AC89" s="141">
        <f t="shared" si="26"/>
        <v>0</v>
      </c>
      <c r="AD89" s="141">
        <f t="shared" si="27"/>
        <v>88928</v>
      </c>
    </row>
    <row r="90" spans="1:30" ht="12" customHeight="1">
      <c r="A90" s="142" t="s">
        <v>101</v>
      </c>
      <c r="B90" s="140" t="s">
        <v>471</v>
      </c>
      <c r="C90" s="142" t="s">
        <v>493</v>
      </c>
      <c r="D90" s="141">
        <f t="shared" si="15"/>
        <v>298053</v>
      </c>
      <c r="E90" s="141">
        <f t="shared" si="16"/>
        <v>298053</v>
      </c>
      <c r="F90" s="141">
        <v>0</v>
      </c>
      <c r="G90" s="141">
        <v>0</v>
      </c>
      <c r="H90" s="141">
        <v>0</v>
      </c>
      <c r="I90" s="141">
        <v>157814</v>
      </c>
      <c r="J90" s="141">
        <v>895696</v>
      </c>
      <c r="K90" s="141">
        <v>140239</v>
      </c>
      <c r="L90" s="141">
        <v>0</v>
      </c>
      <c r="M90" s="141">
        <f t="shared" si="17"/>
        <v>16</v>
      </c>
      <c r="N90" s="141">
        <f t="shared" si="18"/>
        <v>16</v>
      </c>
      <c r="O90" s="141">
        <v>0</v>
      </c>
      <c r="P90" s="141">
        <v>0</v>
      </c>
      <c r="Q90" s="141">
        <v>0</v>
      </c>
      <c r="R90" s="141">
        <v>16</v>
      </c>
      <c r="S90" s="141">
        <v>225016</v>
      </c>
      <c r="T90" s="141">
        <v>0</v>
      </c>
      <c r="U90" s="141">
        <v>0</v>
      </c>
      <c r="V90" s="141">
        <f t="shared" si="19"/>
        <v>298069</v>
      </c>
      <c r="W90" s="141">
        <f t="shared" si="20"/>
        <v>298069</v>
      </c>
      <c r="X90" s="141">
        <f t="shared" si="21"/>
        <v>0</v>
      </c>
      <c r="Y90" s="141">
        <f t="shared" si="22"/>
        <v>0</v>
      </c>
      <c r="Z90" s="141">
        <f t="shared" si="23"/>
        <v>0</v>
      </c>
      <c r="AA90" s="141">
        <f t="shared" si="24"/>
        <v>157830</v>
      </c>
      <c r="AB90" s="141">
        <f t="shared" si="25"/>
        <v>1120712</v>
      </c>
      <c r="AC90" s="141">
        <f t="shared" si="26"/>
        <v>140239</v>
      </c>
      <c r="AD90" s="141">
        <f t="shared" si="27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9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502</v>
      </c>
      <c r="B7" s="140" t="s">
        <v>500</v>
      </c>
      <c r="C7" s="139" t="s">
        <v>501</v>
      </c>
      <c r="D7" s="141">
        <f aca="true" t="shared" si="0" ref="D7:AI7">SUM(D8:D90)</f>
        <v>15592282</v>
      </c>
      <c r="E7" s="141">
        <f t="shared" si="0"/>
        <v>15502875</v>
      </c>
      <c r="F7" s="141">
        <f t="shared" si="0"/>
        <v>106919</v>
      </c>
      <c r="G7" s="141">
        <f t="shared" si="0"/>
        <v>13735699</v>
      </c>
      <c r="H7" s="141">
        <f t="shared" si="0"/>
        <v>1641843</v>
      </c>
      <c r="I7" s="141">
        <f t="shared" si="0"/>
        <v>18414</v>
      </c>
      <c r="J7" s="141">
        <f t="shared" si="0"/>
        <v>89407</v>
      </c>
      <c r="K7" s="141">
        <f t="shared" si="0"/>
        <v>2401944</v>
      </c>
      <c r="L7" s="141">
        <f t="shared" si="0"/>
        <v>88337872</v>
      </c>
      <c r="M7" s="141">
        <f t="shared" si="0"/>
        <v>30112630</v>
      </c>
      <c r="N7" s="141">
        <f t="shared" si="0"/>
        <v>10046281</v>
      </c>
      <c r="O7" s="141">
        <f t="shared" si="0"/>
        <v>15953745</v>
      </c>
      <c r="P7" s="141">
        <f t="shared" si="0"/>
        <v>3661159</v>
      </c>
      <c r="Q7" s="141">
        <f t="shared" si="0"/>
        <v>451445</v>
      </c>
      <c r="R7" s="141">
        <f t="shared" si="0"/>
        <v>23557892</v>
      </c>
      <c r="S7" s="141">
        <f t="shared" si="0"/>
        <v>4046895</v>
      </c>
      <c r="T7" s="141">
        <f t="shared" si="0"/>
        <v>18052077</v>
      </c>
      <c r="U7" s="141">
        <f t="shared" si="0"/>
        <v>1458920</v>
      </c>
      <c r="V7" s="141">
        <f t="shared" si="0"/>
        <v>696627</v>
      </c>
      <c r="W7" s="141">
        <f t="shared" si="0"/>
        <v>33932490</v>
      </c>
      <c r="X7" s="141">
        <f t="shared" si="0"/>
        <v>15107879</v>
      </c>
      <c r="Y7" s="141">
        <f t="shared" si="0"/>
        <v>14418376</v>
      </c>
      <c r="Z7" s="141">
        <f t="shared" si="0"/>
        <v>4001526</v>
      </c>
      <c r="AA7" s="141">
        <f t="shared" si="0"/>
        <v>404709</v>
      </c>
      <c r="AB7" s="141">
        <f t="shared" si="0"/>
        <v>12151243</v>
      </c>
      <c r="AC7" s="141">
        <f t="shared" si="0"/>
        <v>38233</v>
      </c>
      <c r="AD7" s="141">
        <f t="shared" si="0"/>
        <v>5173171</v>
      </c>
      <c r="AE7" s="141">
        <f t="shared" si="0"/>
        <v>109103325</v>
      </c>
      <c r="AF7" s="141">
        <f t="shared" si="0"/>
        <v>358678</v>
      </c>
      <c r="AG7" s="141">
        <f t="shared" si="0"/>
        <v>357103</v>
      </c>
      <c r="AH7" s="141">
        <f t="shared" si="0"/>
        <v>16800</v>
      </c>
      <c r="AI7" s="141">
        <f t="shared" si="0"/>
        <v>340303</v>
      </c>
      <c r="AJ7" s="141">
        <f aca="true" t="shared" si="1" ref="AJ7:BO7">SUM(AJ8:AJ90)</f>
        <v>0</v>
      </c>
      <c r="AK7" s="141">
        <f t="shared" si="1"/>
        <v>0</v>
      </c>
      <c r="AL7" s="141">
        <f t="shared" si="1"/>
        <v>1575</v>
      </c>
      <c r="AM7" s="141">
        <f t="shared" si="1"/>
        <v>25299</v>
      </c>
      <c r="AN7" s="141">
        <f t="shared" si="1"/>
        <v>9544636</v>
      </c>
      <c r="AO7" s="141">
        <f t="shared" si="1"/>
        <v>2947211</v>
      </c>
      <c r="AP7" s="141">
        <f t="shared" si="1"/>
        <v>1780275</v>
      </c>
      <c r="AQ7" s="141">
        <f t="shared" si="1"/>
        <v>651197</v>
      </c>
      <c r="AR7" s="141">
        <f t="shared" si="1"/>
        <v>302848</v>
      </c>
      <c r="AS7" s="141">
        <f t="shared" si="1"/>
        <v>212891</v>
      </c>
      <c r="AT7" s="141">
        <f t="shared" si="1"/>
        <v>3459974</v>
      </c>
      <c r="AU7" s="141">
        <f t="shared" si="1"/>
        <v>127017</v>
      </c>
      <c r="AV7" s="141">
        <f t="shared" si="1"/>
        <v>3145370</v>
      </c>
      <c r="AW7" s="141">
        <f t="shared" si="1"/>
        <v>187587</v>
      </c>
      <c r="AX7" s="141">
        <f t="shared" si="1"/>
        <v>1648</v>
      </c>
      <c r="AY7" s="141">
        <f t="shared" si="1"/>
        <v>3135803</v>
      </c>
      <c r="AZ7" s="141">
        <f t="shared" si="1"/>
        <v>1145658</v>
      </c>
      <c r="BA7" s="141">
        <f t="shared" si="1"/>
        <v>1725176</v>
      </c>
      <c r="BB7" s="141">
        <f t="shared" si="1"/>
        <v>122373</v>
      </c>
      <c r="BC7" s="141">
        <f t="shared" si="1"/>
        <v>142596</v>
      </c>
      <c r="BD7" s="141">
        <f t="shared" si="1"/>
        <v>4499858</v>
      </c>
      <c r="BE7" s="141">
        <f t="shared" si="1"/>
        <v>0</v>
      </c>
      <c r="BF7" s="141">
        <f t="shared" si="1"/>
        <v>1499380</v>
      </c>
      <c r="BG7" s="141">
        <f t="shared" si="1"/>
        <v>11402694</v>
      </c>
      <c r="BH7" s="141">
        <f t="shared" si="1"/>
        <v>15950960</v>
      </c>
      <c r="BI7" s="141">
        <f t="shared" si="1"/>
        <v>15859978</v>
      </c>
      <c r="BJ7" s="141">
        <f t="shared" si="1"/>
        <v>123719</v>
      </c>
      <c r="BK7" s="141">
        <f t="shared" si="1"/>
        <v>14076002</v>
      </c>
      <c r="BL7" s="141">
        <f t="shared" si="1"/>
        <v>1641843</v>
      </c>
      <c r="BM7" s="141">
        <f t="shared" si="1"/>
        <v>18414</v>
      </c>
      <c r="BN7" s="141">
        <f t="shared" si="1"/>
        <v>90982</v>
      </c>
      <c r="BO7" s="141">
        <f t="shared" si="1"/>
        <v>2427243</v>
      </c>
      <c r="BP7" s="141">
        <f aca="true" t="shared" si="2" ref="BP7:CI7">SUM(BP8:BP90)</f>
        <v>97882508</v>
      </c>
      <c r="BQ7" s="141">
        <f t="shared" si="2"/>
        <v>33059841</v>
      </c>
      <c r="BR7" s="141">
        <f t="shared" si="2"/>
        <v>11826556</v>
      </c>
      <c r="BS7" s="141">
        <f t="shared" si="2"/>
        <v>16604942</v>
      </c>
      <c r="BT7" s="141">
        <f t="shared" si="2"/>
        <v>3964007</v>
      </c>
      <c r="BU7" s="141">
        <f t="shared" si="2"/>
        <v>664336</v>
      </c>
      <c r="BV7" s="141">
        <f t="shared" si="2"/>
        <v>27017866</v>
      </c>
      <c r="BW7" s="141">
        <f t="shared" si="2"/>
        <v>4173912</v>
      </c>
      <c r="BX7" s="141">
        <f t="shared" si="2"/>
        <v>21197447</v>
      </c>
      <c r="BY7" s="141">
        <f t="shared" si="2"/>
        <v>1646507</v>
      </c>
      <c r="BZ7" s="141">
        <f t="shared" si="2"/>
        <v>698275</v>
      </c>
      <c r="CA7" s="141">
        <f t="shared" si="2"/>
        <v>37068293</v>
      </c>
      <c r="CB7" s="141">
        <f t="shared" si="2"/>
        <v>16253537</v>
      </c>
      <c r="CC7" s="141">
        <f t="shared" si="2"/>
        <v>16143552</v>
      </c>
      <c r="CD7" s="141">
        <f t="shared" si="2"/>
        <v>4123899</v>
      </c>
      <c r="CE7" s="141">
        <f t="shared" si="2"/>
        <v>547305</v>
      </c>
      <c r="CF7" s="141">
        <f t="shared" si="2"/>
        <v>16651101</v>
      </c>
      <c r="CG7" s="141">
        <f t="shared" si="2"/>
        <v>38233</v>
      </c>
      <c r="CH7" s="141">
        <f t="shared" si="2"/>
        <v>6672551</v>
      </c>
      <c r="CI7" s="141">
        <f t="shared" si="2"/>
        <v>120506019</v>
      </c>
    </row>
    <row r="8" spans="1:87" ht="12" customHeight="1">
      <c r="A8" s="142" t="s">
        <v>101</v>
      </c>
      <c r="B8" s="140" t="s">
        <v>326</v>
      </c>
      <c r="C8" s="142" t="s">
        <v>387</v>
      </c>
      <c r="D8" s="141">
        <f>+SUM(E8,J8)</f>
        <v>5048967</v>
      </c>
      <c r="E8" s="141">
        <f>+SUM(F8:I8)</f>
        <v>5030120</v>
      </c>
      <c r="F8" s="141">
        <v>90179</v>
      </c>
      <c r="G8" s="141">
        <v>4575653</v>
      </c>
      <c r="H8" s="141">
        <v>364288</v>
      </c>
      <c r="I8" s="141">
        <v>0</v>
      </c>
      <c r="J8" s="141">
        <v>18847</v>
      </c>
      <c r="K8" s="141">
        <v>0</v>
      </c>
      <c r="L8" s="141">
        <f>+SUM(M8,R8,V8,W8,AC8)</f>
        <v>30006319</v>
      </c>
      <c r="M8" s="141">
        <f>+SUM(N8:Q8)</f>
        <v>14364646</v>
      </c>
      <c r="N8" s="141">
        <v>3804236</v>
      </c>
      <c r="O8" s="141">
        <v>9380839</v>
      </c>
      <c r="P8" s="141">
        <v>1068115</v>
      </c>
      <c r="Q8" s="141">
        <v>111456</v>
      </c>
      <c r="R8" s="141">
        <f>+SUM(S8:U8)</f>
        <v>8847402</v>
      </c>
      <c r="S8" s="141">
        <v>2680081</v>
      </c>
      <c r="T8" s="141">
        <v>5841919</v>
      </c>
      <c r="U8" s="141">
        <v>325402</v>
      </c>
      <c r="V8" s="141">
        <v>326215</v>
      </c>
      <c r="W8" s="141">
        <f>+SUM(X8:AA8)</f>
        <v>6458354</v>
      </c>
      <c r="X8" s="141">
        <v>4068114</v>
      </c>
      <c r="Y8" s="141">
        <v>2151228</v>
      </c>
      <c r="Z8" s="141">
        <v>239012</v>
      </c>
      <c r="AA8" s="141">
        <v>0</v>
      </c>
      <c r="AB8" s="141">
        <v>0</v>
      </c>
      <c r="AC8" s="141">
        <v>9702</v>
      </c>
      <c r="AD8" s="141">
        <v>1136715</v>
      </c>
      <c r="AE8" s="141">
        <f>+SUM(D8,L8,AD8)</f>
        <v>36192001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1258795</v>
      </c>
      <c r="AO8" s="141">
        <f>+SUM(AP8:AS8)</f>
        <v>999352</v>
      </c>
      <c r="AP8" s="141">
        <v>290612</v>
      </c>
      <c r="AQ8" s="141">
        <v>527012</v>
      </c>
      <c r="AR8" s="141">
        <v>0</v>
      </c>
      <c r="AS8" s="141">
        <v>181728</v>
      </c>
      <c r="AT8" s="141">
        <f>+SUM(AU8:AW8)</f>
        <v>192495</v>
      </c>
      <c r="AU8" s="141">
        <v>23509</v>
      </c>
      <c r="AV8" s="141">
        <v>0</v>
      </c>
      <c r="AW8" s="141">
        <v>168986</v>
      </c>
      <c r="AX8" s="141">
        <v>0</v>
      </c>
      <c r="AY8" s="141">
        <f>+SUM(AZ8:BC8)</f>
        <v>66948</v>
      </c>
      <c r="AZ8" s="141">
        <v>0</v>
      </c>
      <c r="BA8" s="141">
        <v>0</v>
      </c>
      <c r="BB8" s="141">
        <v>66948</v>
      </c>
      <c r="BC8" s="141">
        <v>0</v>
      </c>
      <c r="BD8" s="141">
        <v>0</v>
      </c>
      <c r="BE8" s="141">
        <v>0</v>
      </c>
      <c r="BF8" s="141">
        <v>164274</v>
      </c>
      <c r="BG8" s="141">
        <f>+SUM(BF8,AN8,AF8)</f>
        <v>1423069</v>
      </c>
      <c r="BH8" s="141">
        <f aca="true" t="shared" si="3" ref="BH8:CI8">SUM(D8,AF8)</f>
        <v>5048967</v>
      </c>
      <c r="BI8" s="141">
        <f t="shared" si="3"/>
        <v>5030120</v>
      </c>
      <c r="BJ8" s="141">
        <f t="shared" si="3"/>
        <v>90179</v>
      </c>
      <c r="BK8" s="141">
        <f t="shared" si="3"/>
        <v>4575653</v>
      </c>
      <c r="BL8" s="141">
        <f t="shared" si="3"/>
        <v>364288</v>
      </c>
      <c r="BM8" s="141">
        <f t="shared" si="3"/>
        <v>0</v>
      </c>
      <c r="BN8" s="141">
        <f t="shared" si="3"/>
        <v>18847</v>
      </c>
      <c r="BO8" s="141">
        <f t="shared" si="3"/>
        <v>0</v>
      </c>
      <c r="BP8" s="141">
        <f t="shared" si="3"/>
        <v>31265114</v>
      </c>
      <c r="BQ8" s="141">
        <f t="shared" si="3"/>
        <v>15363998</v>
      </c>
      <c r="BR8" s="141">
        <f t="shared" si="3"/>
        <v>4094848</v>
      </c>
      <c r="BS8" s="141">
        <f t="shared" si="3"/>
        <v>9907851</v>
      </c>
      <c r="BT8" s="141">
        <f t="shared" si="3"/>
        <v>1068115</v>
      </c>
      <c r="BU8" s="141">
        <f t="shared" si="3"/>
        <v>293184</v>
      </c>
      <c r="BV8" s="141">
        <f t="shared" si="3"/>
        <v>9039897</v>
      </c>
      <c r="BW8" s="141">
        <f t="shared" si="3"/>
        <v>2703590</v>
      </c>
      <c r="BX8" s="141">
        <f t="shared" si="3"/>
        <v>5841919</v>
      </c>
      <c r="BY8" s="141">
        <f t="shared" si="3"/>
        <v>494388</v>
      </c>
      <c r="BZ8" s="141">
        <f t="shared" si="3"/>
        <v>326215</v>
      </c>
      <c r="CA8" s="141">
        <f t="shared" si="3"/>
        <v>6525302</v>
      </c>
      <c r="CB8" s="141">
        <f t="shared" si="3"/>
        <v>4068114</v>
      </c>
      <c r="CC8" s="141">
        <f t="shared" si="3"/>
        <v>2151228</v>
      </c>
      <c r="CD8" s="141">
        <f t="shared" si="3"/>
        <v>305960</v>
      </c>
      <c r="CE8" s="141">
        <f t="shared" si="3"/>
        <v>0</v>
      </c>
      <c r="CF8" s="141">
        <f t="shared" si="3"/>
        <v>0</v>
      </c>
      <c r="CG8" s="141">
        <f t="shared" si="3"/>
        <v>9702</v>
      </c>
      <c r="CH8" s="141">
        <f t="shared" si="3"/>
        <v>1300989</v>
      </c>
      <c r="CI8" s="141">
        <f t="shared" si="3"/>
        <v>37615070</v>
      </c>
    </row>
    <row r="9" spans="1:87" ht="12" customHeight="1">
      <c r="A9" s="142" t="s">
        <v>101</v>
      </c>
      <c r="B9" s="140" t="s">
        <v>327</v>
      </c>
      <c r="C9" s="142" t="s">
        <v>388</v>
      </c>
      <c r="D9" s="141">
        <f aca="true" t="shared" si="4" ref="D9:D72">+SUM(E9,J9)</f>
        <v>658032</v>
      </c>
      <c r="E9" s="141">
        <f aca="true" t="shared" si="5" ref="E9:E72">+SUM(F9:I9)</f>
        <v>634470</v>
      </c>
      <c r="F9" s="141">
        <v>0</v>
      </c>
      <c r="G9" s="141">
        <v>396492</v>
      </c>
      <c r="H9" s="141">
        <v>237978</v>
      </c>
      <c r="I9" s="141">
        <v>0</v>
      </c>
      <c r="J9" s="141">
        <v>23562</v>
      </c>
      <c r="K9" s="141">
        <v>0</v>
      </c>
      <c r="L9" s="141">
        <f aca="true" t="shared" si="6" ref="L9:L72">+SUM(M9,R9,V9,W9,AC9)</f>
        <v>3649490</v>
      </c>
      <c r="M9" s="141">
        <f aca="true" t="shared" si="7" ref="M9:M72">+SUM(N9:Q9)</f>
        <v>2088228</v>
      </c>
      <c r="N9" s="141">
        <v>325426</v>
      </c>
      <c r="O9" s="141">
        <v>1274584</v>
      </c>
      <c r="P9" s="141">
        <v>420239</v>
      </c>
      <c r="Q9" s="141">
        <v>67979</v>
      </c>
      <c r="R9" s="141">
        <f aca="true" t="shared" si="8" ref="R9:R72">+SUM(S9:U9)</f>
        <v>1246953</v>
      </c>
      <c r="S9" s="141">
        <v>251993</v>
      </c>
      <c r="T9" s="141">
        <v>899415</v>
      </c>
      <c r="U9" s="141">
        <v>95545</v>
      </c>
      <c r="V9" s="141">
        <v>55784</v>
      </c>
      <c r="W9" s="141">
        <f aca="true" t="shared" si="9" ref="W9:W72">+SUM(X9:AA9)</f>
        <v>258525</v>
      </c>
      <c r="X9" s="141">
        <v>122714</v>
      </c>
      <c r="Y9" s="141">
        <v>135811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f aca="true" t="shared" si="10" ref="AE9:AE72">+SUM(D9,L9,AD9)</f>
        <v>4307522</v>
      </c>
      <c r="AF9" s="141">
        <f aca="true" t="shared" si="11" ref="AF9:AF72">+SUM(AG9,AL9)</f>
        <v>0</v>
      </c>
      <c r="AG9" s="141">
        <f aca="true" t="shared" si="12" ref="AG9:AG72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72">+SUM(AO9,AT9,AX9,AY9,BE9)</f>
        <v>282814</v>
      </c>
      <c r="AO9" s="141">
        <f aca="true" t="shared" si="14" ref="AO9:AO72">+SUM(AP9:AS9)</f>
        <v>92844</v>
      </c>
      <c r="AP9" s="141">
        <v>52959</v>
      </c>
      <c r="AQ9" s="141">
        <v>17372</v>
      </c>
      <c r="AR9" s="141">
        <v>22513</v>
      </c>
      <c r="AS9" s="141">
        <v>0</v>
      </c>
      <c r="AT9" s="141">
        <f aca="true" t="shared" si="15" ref="AT9:AT72">+SUM(AU9:AW9)</f>
        <v>189970</v>
      </c>
      <c r="AU9" s="141">
        <v>3106</v>
      </c>
      <c r="AV9" s="141">
        <v>186864</v>
      </c>
      <c r="AW9" s="141">
        <v>0</v>
      </c>
      <c r="AX9" s="141">
        <v>0</v>
      </c>
      <c r="AY9" s="141">
        <f aca="true" t="shared" si="16" ref="AY9:AY72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f aca="true" t="shared" si="17" ref="BG9:BG72">+SUM(BF9,AN9,AF9)</f>
        <v>282814</v>
      </c>
      <c r="BH9" s="141">
        <f aca="true" t="shared" si="18" ref="BH9:BH72">SUM(D9,AF9)</f>
        <v>658032</v>
      </c>
      <c r="BI9" s="141">
        <f aca="true" t="shared" si="19" ref="BI9:BI72">SUM(E9,AG9)</f>
        <v>634470</v>
      </c>
      <c r="BJ9" s="141">
        <f aca="true" t="shared" si="20" ref="BJ9:BJ72">SUM(F9,AH9)</f>
        <v>0</v>
      </c>
      <c r="BK9" s="141">
        <f aca="true" t="shared" si="21" ref="BK9:BK72">SUM(G9,AI9)</f>
        <v>396492</v>
      </c>
      <c r="BL9" s="141">
        <f aca="true" t="shared" si="22" ref="BL9:BL72">SUM(H9,AJ9)</f>
        <v>237978</v>
      </c>
      <c r="BM9" s="141">
        <f aca="true" t="shared" si="23" ref="BM9:BM72">SUM(I9,AK9)</f>
        <v>0</v>
      </c>
      <c r="BN9" s="141">
        <f aca="true" t="shared" si="24" ref="BN9:BN72">SUM(J9,AL9)</f>
        <v>23562</v>
      </c>
      <c r="BO9" s="141">
        <f aca="true" t="shared" si="25" ref="BO9:BO72">SUM(K9,AM9)</f>
        <v>0</v>
      </c>
      <c r="BP9" s="141">
        <f aca="true" t="shared" si="26" ref="BP9:BP72">SUM(L9,AN9)</f>
        <v>3932304</v>
      </c>
      <c r="BQ9" s="141">
        <f aca="true" t="shared" si="27" ref="BQ9:BQ72">SUM(M9,AO9)</f>
        <v>2181072</v>
      </c>
      <c r="BR9" s="141">
        <f aca="true" t="shared" si="28" ref="BR9:BR72">SUM(N9,AP9)</f>
        <v>378385</v>
      </c>
      <c r="BS9" s="141">
        <f aca="true" t="shared" si="29" ref="BS9:BS72">SUM(O9,AQ9)</f>
        <v>1291956</v>
      </c>
      <c r="BT9" s="141">
        <f aca="true" t="shared" si="30" ref="BT9:BT72">SUM(P9,AR9)</f>
        <v>442752</v>
      </c>
      <c r="BU9" s="141">
        <f aca="true" t="shared" si="31" ref="BU9:BU72">SUM(Q9,AS9)</f>
        <v>67979</v>
      </c>
      <c r="BV9" s="141">
        <f aca="true" t="shared" si="32" ref="BV9:BV72">SUM(R9,AT9)</f>
        <v>1436923</v>
      </c>
      <c r="BW9" s="141">
        <f aca="true" t="shared" si="33" ref="BW9:BW72">SUM(S9,AU9)</f>
        <v>255099</v>
      </c>
      <c r="BX9" s="141">
        <f aca="true" t="shared" si="34" ref="BX9:BX72">SUM(T9,AV9)</f>
        <v>1086279</v>
      </c>
      <c r="BY9" s="141">
        <f aca="true" t="shared" si="35" ref="BY9:BY72">SUM(U9,AW9)</f>
        <v>95545</v>
      </c>
      <c r="BZ9" s="141">
        <f aca="true" t="shared" si="36" ref="BZ9:BZ72">SUM(V9,AX9)</f>
        <v>55784</v>
      </c>
      <c r="CA9" s="141">
        <f aca="true" t="shared" si="37" ref="CA9:CA72">SUM(W9,AY9)</f>
        <v>258525</v>
      </c>
      <c r="CB9" s="141">
        <f aca="true" t="shared" si="38" ref="CB9:CB72">SUM(X9,AZ9)</f>
        <v>122714</v>
      </c>
      <c r="CC9" s="141">
        <f aca="true" t="shared" si="39" ref="CC9:CC72">SUM(Y9,BA9)</f>
        <v>135811</v>
      </c>
      <c r="CD9" s="141">
        <f aca="true" t="shared" si="40" ref="CD9:CD72">SUM(Z9,BB9)</f>
        <v>0</v>
      </c>
      <c r="CE9" s="141">
        <f aca="true" t="shared" si="41" ref="CE9:CE72">SUM(AA9,BC9)</f>
        <v>0</v>
      </c>
      <c r="CF9" s="141">
        <f aca="true" t="shared" si="42" ref="CF9:CF72">SUM(AB9,BD9)</f>
        <v>0</v>
      </c>
      <c r="CG9" s="141">
        <f aca="true" t="shared" si="43" ref="CG9:CG72">SUM(AC9,BE9)</f>
        <v>0</v>
      </c>
      <c r="CH9" s="141">
        <f aca="true" t="shared" si="44" ref="CH9:CH72">SUM(AD9,BF9)</f>
        <v>0</v>
      </c>
      <c r="CI9" s="141">
        <f aca="true" t="shared" si="45" ref="CI9:CI72">SUM(AE9,BG9)</f>
        <v>4590336</v>
      </c>
    </row>
    <row r="10" spans="1:87" ht="12" customHeight="1">
      <c r="A10" s="142" t="s">
        <v>101</v>
      </c>
      <c r="B10" s="140" t="s">
        <v>328</v>
      </c>
      <c r="C10" s="142" t="s">
        <v>389</v>
      </c>
      <c r="D10" s="141">
        <f t="shared" si="4"/>
        <v>2573232</v>
      </c>
      <c r="E10" s="141">
        <f t="shared" si="5"/>
        <v>2573232</v>
      </c>
      <c r="F10" s="141">
        <v>0</v>
      </c>
      <c r="G10" s="141">
        <v>2573232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3658137</v>
      </c>
      <c r="M10" s="141">
        <f t="shared" si="7"/>
        <v>1603777</v>
      </c>
      <c r="N10" s="141">
        <v>273455</v>
      </c>
      <c r="O10" s="141">
        <v>849928</v>
      </c>
      <c r="P10" s="141">
        <v>443441</v>
      </c>
      <c r="Q10" s="141">
        <v>36953</v>
      </c>
      <c r="R10" s="141">
        <f t="shared" si="8"/>
        <v>759878</v>
      </c>
      <c r="S10" s="141">
        <v>161495</v>
      </c>
      <c r="T10" s="141">
        <v>474418</v>
      </c>
      <c r="U10" s="141">
        <v>123965</v>
      </c>
      <c r="V10" s="141">
        <v>46315</v>
      </c>
      <c r="W10" s="141">
        <f t="shared" si="9"/>
        <v>1248167</v>
      </c>
      <c r="X10" s="141">
        <v>213768</v>
      </c>
      <c r="Y10" s="141">
        <v>999777</v>
      </c>
      <c r="Z10" s="141">
        <v>34622</v>
      </c>
      <c r="AA10" s="141">
        <v>0</v>
      </c>
      <c r="AB10" s="141">
        <v>0</v>
      </c>
      <c r="AC10" s="141">
        <v>0</v>
      </c>
      <c r="AD10" s="141">
        <v>67555</v>
      </c>
      <c r="AE10" s="141">
        <f t="shared" si="10"/>
        <v>6298924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325856</v>
      </c>
      <c r="AO10" s="141">
        <f t="shared" si="14"/>
        <v>160793</v>
      </c>
      <c r="AP10" s="141">
        <v>45941</v>
      </c>
      <c r="AQ10" s="141">
        <v>0</v>
      </c>
      <c r="AR10" s="141">
        <v>114852</v>
      </c>
      <c r="AS10" s="141">
        <v>0</v>
      </c>
      <c r="AT10" s="141">
        <f t="shared" si="15"/>
        <v>109371</v>
      </c>
      <c r="AU10" s="141">
        <v>3199</v>
      </c>
      <c r="AV10" s="141">
        <v>106172</v>
      </c>
      <c r="AW10" s="141">
        <v>0</v>
      </c>
      <c r="AX10" s="141">
        <v>0</v>
      </c>
      <c r="AY10" s="141">
        <f t="shared" si="16"/>
        <v>55692</v>
      </c>
      <c r="AZ10" s="141">
        <v>542</v>
      </c>
      <c r="BA10" s="141">
        <v>55150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f t="shared" si="17"/>
        <v>325856</v>
      </c>
      <c r="BH10" s="141">
        <f t="shared" si="18"/>
        <v>2573232</v>
      </c>
      <c r="BI10" s="141">
        <f t="shared" si="19"/>
        <v>2573232</v>
      </c>
      <c r="BJ10" s="141">
        <f t="shared" si="20"/>
        <v>0</v>
      </c>
      <c r="BK10" s="141">
        <f t="shared" si="21"/>
        <v>2573232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3983993</v>
      </c>
      <c r="BQ10" s="141">
        <f t="shared" si="27"/>
        <v>1764570</v>
      </c>
      <c r="BR10" s="141">
        <f t="shared" si="28"/>
        <v>319396</v>
      </c>
      <c r="BS10" s="141">
        <f t="shared" si="29"/>
        <v>849928</v>
      </c>
      <c r="BT10" s="141">
        <f t="shared" si="30"/>
        <v>558293</v>
      </c>
      <c r="BU10" s="141">
        <f t="shared" si="31"/>
        <v>36953</v>
      </c>
      <c r="BV10" s="141">
        <f t="shared" si="32"/>
        <v>869249</v>
      </c>
      <c r="BW10" s="141">
        <f t="shared" si="33"/>
        <v>164694</v>
      </c>
      <c r="BX10" s="141">
        <f t="shared" si="34"/>
        <v>580590</v>
      </c>
      <c r="BY10" s="141">
        <f t="shared" si="35"/>
        <v>123965</v>
      </c>
      <c r="BZ10" s="141">
        <f t="shared" si="36"/>
        <v>46315</v>
      </c>
      <c r="CA10" s="141">
        <f t="shared" si="37"/>
        <v>1303859</v>
      </c>
      <c r="CB10" s="141">
        <f t="shared" si="38"/>
        <v>214310</v>
      </c>
      <c r="CC10" s="141">
        <f t="shared" si="39"/>
        <v>1054927</v>
      </c>
      <c r="CD10" s="141">
        <f t="shared" si="40"/>
        <v>34622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67555</v>
      </c>
      <c r="CI10" s="141">
        <f t="shared" si="45"/>
        <v>6624780</v>
      </c>
    </row>
    <row r="11" spans="1:87" ht="12" customHeight="1">
      <c r="A11" s="142" t="s">
        <v>101</v>
      </c>
      <c r="B11" s="140" t="s">
        <v>329</v>
      </c>
      <c r="C11" s="142" t="s">
        <v>390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3286774</v>
      </c>
      <c r="M11" s="141">
        <f t="shared" si="7"/>
        <v>1045324</v>
      </c>
      <c r="N11" s="141">
        <v>285196</v>
      </c>
      <c r="O11" s="141">
        <v>617918</v>
      </c>
      <c r="P11" s="141">
        <v>142210</v>
      </c>
      <c r="Q11" s="141">
        <v>0</v>
      </c>
      <c r="R11" s="141">
        <f t="shared" si="8"/>
        <v>976412</v>
      </c>
      <c r="S11" s="141">
        <v>50214</v>
      </c>
      <c r="T11" s="141">
        <v>910214</v>
      </c>
      <c r="U11" s="141">
        <v>15984</v>
      </c>
      <c r="V11" s="141">
        <v>22957</v>
      </c>
      <c r="W11" s="141">
        <f t="shared" si="9"/>
        <v>1231823</v>
      </c>
      <c r="X11" s="141">
        <v>571422</v>
      </c>
      <c r="Y11" s="141">
        <v>603418</v>
      </c>
      <c r="Z11" s="141">
        <v>45273</v>
      </c>
      <c r="AA11" s="141">
        <v>11710</v>
      </c>
      <c r="AB11" s="141">
        <v>0</v>
      </c>
      <c r="AC11" s="141">
        <v>10258</v>
      </c>
      <c r="AD11" s="141">
        <v>311482</v>
      </c>
      <c r="AE11" s="141">
        <f t="shared" si="10"/>
        <v>3598256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382456</v>
      </c>
      <c r="AO11" s="141">
        <f t="shared" si="14"/>
        <v>91490</v>
      </c>
      <c r="AP11" s="141">
        <v>91490</v>
      </c>
      <c r="AQ11" s="141">
        <v>0</v>
      </c>
      <c r="AR11" s="141">
        <v>0</v>
      </c>
      <c r="AS11" s="141">
        <v>0</v>
      </c>
      <c r="AT11" s="141">
        <f t="shared" si="15"/>
        <v>210506</v>
      </c>
      <c r="AU11" s="141">
        <v>0</v>
      </c>
      <c r="AV11" s="141">
        <v>194986</v>
      </c>
      <c r="AW11" s="141">
        <v>15520</v>
      </c>
      <c r="AX11" s="141">
        <v>305</v>
      </c>
      <c r="AY11" s="141">
        <f t="shared" si="16"/>
        <v>80155</v>
      </c>
      <c r="AZ11" s="141">
        <v>0</v>
      </c>
      <c r="BA11" s="141">
        <v>80155</v>
      </c>
      <c r="BB11" s="141">
        <v>0</v>
      </c>
      <c r="BC11" s="141">
        <v>0</v>
      </c>
      <c r="BD11" s="141">
        <v>0</v>
      </c>
      <c r="BE11" s="141">
        <v>0</v>
      </c>
      <c r="BF11" s="141">
        <v>213034</v>
      </c>
      <c r="BG11" s="141">
        <f t="shared" si="17"/>
        <v>595490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3669230</v>
      </c>
      <c r="BQ11" s="141">
        <f t="shared" si="27"/>
        <v>1136814</v>
      </c>
      <c r="BR11" s="141">
        <f t="shared" si="28"/>
        <v>376686</v>
      </c>
      <c r="BS11" s="141">
        <f t="shared" si="29"/>
        <v>617918</v>
      </c>
      <c r="BT11" s="141">
        <f t="shared" si="30"/>
        <v>142210</v>
      </c>
      <c r="BU11" s="141">
        <f t="shared" si="31"/>
        <v>0</v>
      </c>
      <c r="BV11" s="141">
        <f t="shared" si="32"/>
        <v>1186918</v>
      </c>
      <c r="BW11" s="141">
        <f t="shared" si="33"/>
        <v>50214</v>
      </c>
      <c r="BX11" s="141">
        <f t="shared" si="34"/>
        <v>1105200</v>
      </c>
      <c r="BY11" s="141">
        <f t="shared" si="35"/>
        <v>31504</v>
      </c>
      <c r="BZ11" s="141">
        <f t="shared" si="36"/>
        <v>23262</v>
      </c>
      <c r="CA11" s="141">
        <f t="shared" si="37"/>
        <v>1311978</v>
      </c>
      <c r="CB11" s="141">
        <f t="shared" si="38"/>
        <v>571422</v>
      </c>
      <c r="CC11" s="141">
        <f t="shared" si="39"/>
        <v>683573</v>
      </c>
      <c r="CD11" s="141">
        <f t="shared" si="40"/>
        <v>45273</v>
      </c>
      <c r="CE11" s="141">
        <f t="shared" si="41"/>
        <v>11710</v>
      </c>
      <c r="CF11" s="141">
        <f t="shared" si="42"/>
        <v>0</v>
      </c>
      <c r="CG11" s="141">
        <f t="shared" si="43"/>
        <v>10258</v>
      </c>
      <c r="CH11" s="141">
        <f t="shared" si="44"/>
        <v>524516</v>
      </c>
      <c r="CI11" s="141">
        <f t="shared" si="45"/>
        <v>4193746</v>
      </c>
    </row>
    <row r="12" spans="1:87" ht="12" customHeight="1">
      <c r="A12" s="142" t="s">
        <v>101</v>
      </c>
      <c r="B12" s="140" t="s">
        <v>330</v>
      </c>
      <c r="C12" s="142" t="s">
        <v>391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486506</v>
      </c>
      <c r="M12" s="141">
        <f t="shared" si="7"/>
        <v>309679</v>
      </c>
      <c r="N12" s="141">
        <v>75354</v>
      </c>
      <c r="O12" s="141">
        <v>234325</v>
      </c>
      <c r="P12" s="141">
        <v>0</v>
      </c>
      <c r="Q12" s="141">
        <v>0</v>
      </c>
      <c r="R12" s="141">
        <f t="shared" si="8"/>
        <v>0</v>
      </c>
      <c r="S12" s="141">
        <v>0</v>
      </c>
      <c r="T12" s="141">
        <v>0</v>
      </c>
      <c r="U12" s="141">
        <v>0</v>
      </c>
      <c r="V12" s="141">
        <v>4925</v>
      </c>
      <c r="W12" s="141">
        <f t="shared" si="9"/>
        <v>171902</v>
      </c>
      <c r="X12" s="141">
        <v>151319</v>
      </c>
      <c r="Y12" s="141">
        <v>20583</v>
      </c>
      <c r="Z12" s="141">
        <v>0</v>
      </c>
      <c r="AA12" s="141">
        <v>0</v>
      </c>
      <c r="AB12" s="141">
        <v>316074</v>
      </c>
      <c r="AC12" s="141">
        <v>0</v>
      </c>
      <c r="AD12" s="141">
        <v>65424</v>
      </c>
      <c r="AE12" s="141">
        <f t="shared" si="10"/>
        <v>551930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262266</v>
      </c>
      <c r="AO12" s="141">
        <f t="shared" si="14"/>
        <v>55071</v>
      </c>
      <c r="AP12" s="141">
        <v>30962</v>
      </c>
      <c r="AQ12" s="141">
        <v>0</v>
      </c>
      <c r="AR12" s="141">
        <v>24109</v>
      </c>
      <c r="AS12" s="141">
        <v>0</v>
      </c>
      <c r="AT12" s="141">
        <f t="shared" si="15"/>
        <v>107897</v>
      </c>
      <c r="AU12" s="141">
        <v>0</v>
      </c>
      <c r="AV12" s="141">
        <v>107897</v>
      </c>
      <c r="AW12" s="141">
        <v>0</v>
      </c>
      <c r="AX12" s="141">
        <v>0</v>
      </c>
      <c r="AY12" s="141">
        <f t="shared" si="16"/>
        <v>99298</v>
      </c>
      <c r="AZ12" s="141">
        <v>74773</v>
      </c>
      <c r="BA12" s="141">
        <v>24525</v>
      </c>
      <c r="BB12" s="141">
        <v>0</v>
      </c>
      <c r="BC12" s="141">
        <v>0</v>
      </c>
      <c r="BD12" s="141">
        <v>0</v>
      </c>
      <c r="BE12" s="141">
        <v>0</v>
      </c>
      <c r="BF12" s="141">
        <v>658</v>
      </c>
      <c r="BG12" s="141">
        <f t="shared" si="17"/>
        <v>262924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748772</v>
      </c>
      <c r="BQ12" s="141">
        <f t="shared" si="27"/>
        <v>364750</v>
      </c>
      <c r="BR12" s="141">
        <f t="shared" si="28"/>
        <v>106316</v>
      </c>
      <c r="BS12" s="141">
        <f t="shared" si="29"/>
        <v>234325</v>
      </c>
      <c r="BT12" s="141">
        <f t="shared" si="30"/>
        <v>24109</v>
      </c>
      <c r="BU12" s="141">
        <f t="shared" si="31"/>
        <v>0</v>
      </c>
      <c r="BV12" s="141">
        <f t="shared" si="32"/>
        <v>107897</v>
      </c>
      <c r="BW12" s="141">
        <f t="shared" si="33"/>
        <v>0</v>
      </c>
      <c r="BX12" s="141">
        <f t="shared" si="34"/>
        <v>107897</v>
      </c>
      <c r="BY12" s="141">
        <f t="shared" si="35"/>
        <v>0</v>
      </c>
      <c r="BZ12" s="141">
        <f t="shared" si="36"/>
        <v>4925</v>
      </c>
      <c r="CA12" s="141">
        <f t="shared" si="37"/>
        <v>271200</v>
      </c>
      <c r="CB12" s="141">
        <f t="shared" si="38"/>
        <v>226092</v>
      </c>
      <c r="CC12" s="141">
        <f t="shared" si="39"/>
        <v>45108</v>
      </c>
      <c r="CD12" s="141">
        <f t="shared" si="40"/>
        <v>0</v>
      </c>
      <c r="CE12" s="141">
        <f t="shared" si="41"/>
        <v>0</v>
      </c>
      <c r="CF12" s="141">
        <f t="shared" si="42"/>
        <v>316074</v>
      </c>
      <c r="CG12" s="141">
        <f t="shared" si="43"/>
        <v>0</v>
      </c>
      <c r="CH12" s="141">
        <f t="shared" si="44"/>
        <v>66082</v>
      </c>
      <c r="CI12" s="141">
        <f t="shared" si="45"/>
        <v>814854</v>
      </c>
    </row>
    <row r="13" spans="1:87" ht="12" customHeight="1">
      <c r="A13" s="142" t="s">
        <v>101</v>
      </c>
      <c r="B13" s="140" t="s">
        <v>331</v>
      </c>
      <c r="C13" s="142" t="s">
        <v>392</v>
      </c>
      <c r="D13" s="141">
        <f t="shared" si="4"/>
        <v>958751</v>
      </c>
      <c r="E13" s="141">
        <f t="shared" si="5"/>
        <v>958751</v>
      </c>
      <c r="F13" s="141">
        <v>0</v>
      </c>
      <c r="G13" s="141">
        <v>125482</v>
      </c>
      <c r="H13" s="141">
        <v>831347</v>
      </c>
      <c r="I13" s="141">
        <v>1922</v>
      </c>
      <c r="J13" s="141">
        <v>0</v>
      </c>
      <c r="K13" s="141">
        <v>0</v>
      </c>
      <c r="L13" s="141">
        <f t="shared" si="6"/>
        <v>1194646</v>
      </c>
      <c r="M13" s="141">
        <f t="shared" si="7"/>
        <v>241886</v>
      </c>
      <c r="N13" s="141">
        <v>241886</v>
      </c>
      <c r="O13" s="141">
        <v>0</v>
      </c>
      <c r="P13" s="141">
        <v>0</v>
      </c>
      <c r="Q13" s="141">
        <v>0</v>
      </c>
      <c r="R13" s="141">
        <f t="shared" si="8"/>
        <v>302037</v>
      </c>
      <c r="S13" s="141">
        <v>13228</v>
      </c>
      <c r="T13" s="141">
        <v>128929</v>
      </c>
      <c r="U13" s="141">
        <v>159880</v>
      </c>
      <c r="V13" s="141">
        <v>13661</v>
      </c>
      <c r="W13" s="141">
        <f t="shared" si="9"/>
        <v>637062</v>
      </c>
      <c r="X13" s="141">
        <v>219161</v>
      </c>
      <c r="Y13" s="141">
        <v>58036</v>
      </c>
      <c r="Z13" s="141">
        <v>358566</v>
      </c>
      <c r="AA13" s="141">
        <v>1299</v>
      </c>
      <c r="AB13" s="141">
        <v>0</v>
      </c>
      <c r="AC13" s="141">
        <v>0</v>
      </c>
      <c r="AD13" s="141">
        <v>0</v>
      </c>
      <c r="AE13" s="141">
        <f t="shared" si="10"/>
        <v>2153397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54997</v>
      </c>
      <c r="AO13" s="141">
        <f t="shared" si="14"/>
        <v>8573</v>
      </c>
      <c r="AP13" s="141">
        <v>8573</v>
      </c>
      <c r="AQ13" s="141">
        <v>0</v>
      </c>
      <c r="AR13" s="141">
        <v>0</v>
      </c>
      <c r="AS13" s="141">
        <v>0</v>
      </c>
      <c r="AT13" s="141">
        <f t="shared" si="15"/>
        <v>2514</v>
      </c>
      <c r="AU13" s="141">
        <v>2514</v>
      </c>
      <c r="AV13" s="141">
        <v>0</v>
      </c>
      <c r="AW13" s="141">
        <v>0</v>
      </c>
      <c r="AX13" s="141">
        <v>0</v>
      </c>
      <c r="AY13" s="141">
        <f t="shared" si="16"/>
        <v>43910</v>
      </c>
      <c r="AZ13" s="141">
        <v>43910</v>
      </c>
      <c r="BA13" s="141">
        <v>0</v>
      </c>
      <c r="BB13" s="141">
        <v>0</v>
      </c>
      <c r="BC13" s="141">
        <v>0</v>
      </c>
      <c r="BD13" s="141">
        <v>158625</v>
      </c>
      <c r="BE13" s="141">
        <v>0</v>
      </c>
      <c r="BF13" s="141">
        <v>0</v>
      </c>
      <c r="BG13" s="141">
        <f t="shared" si="17"/>
        <v>54997</v>
      </c>
      <c r="BH13" s="141">
        <f t="shared" si="18"/>
        <v>958751</v>
      </c>
      <c r="BI13" s="141">
        <f t="shared" si="19"/>
        <v>958751</v>
      </c>
      <c r="BJ13" s="141">
        <f t="shared" si="20"/>
        <v>0</v>
      </c>
      <c r="BK13" s="141">
        <f t="shared" si="21"/>
        <v>125482</v>
      </c>
      <c r="BL13" s="141">
        <f t="shared" si="22"/>
        <v>831347</v>
      </c>
      <c r="BM13" s="141">
        <f t="shared" si="23"/>
        <v>1922</v>
      </c>
      <c r="BN13" s="141">
        <f t="shared" si="24"/>
        <v>0</v>
      </c>
      <c r="BO13" s="141">
        <f t="shared" si="25"/>
        <v>0</v>
      </c>
      <c r="BP13" s="141">
        <f t="shared" si="26"/>
        <v>1249643</v>
      </c>
      <c r="BQ13" s="141">
        <f t="shared" si="27"/>
        <v>250459</v>
      </c>
      <c r="BR13" s="141">
        <f t="shared" si="28"/>
        <v>250459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304551</v>
      </c>
      <c r="BW13" s="141">
        <f t="shared" si="33"/>
        <v>15742</v>
      </c>
      <c r="BX13" s="141">
        <f t="shared" si="34"/>
        <v>128929</v>
      </c>
      <c r="BY13" s="141">
        <f t="shared" si="35"/>
        <v>159880</v>
      </c>
      <c r="BZ13" s="141">
        <f t="shared" si="36"/>
        <v>13661</v>
      </c>
      <c r="CA13" s="141">
        <f t="shared" si="37"/>
        <v>680972</v>
      </c>
      <c r="CB13" s="141">
        <f t="shared" si="38"/>
        <v>263071</v>
      </c>
      <c r="CC13" s="141">
        <f t="shared" si="39"/>
        <v>58036</v>
      </c>
      <c r="CD13" s="141">
        <f t="shared" si="40"/>
        <v>358566</v>
      </c>
      <c r="CE13" s="141">
        <f t="shared" si="41"/>
        <v>1299</v>
      </c>
      <c r="CF13" s="141">
        <f t="shared" si="42"/>
        <v>158625</v>
      </c>
      <c r="CG13" s="141">
        <f t="shared" si="43"/>
        <v>0</v>
      </c>
      <c r="CH13" s="141">
        <f t="shared" si="44"/>
        <v>0</v>
      </c>
      <c r="CI13" s="141">
        <f t="shared" si="45"/>
        <v>2208394</v>
      </c>
    </row>
    <row r="14" spans="1:87" ht="12" customHeight="1">
      <c r="A14" s="142" t="s">
        <v>101</v>
      </c>
      <c r="B14" s="140" t="s">
        <v>332</v>
      </c>
      <c r="C14" s="142" t="s">
        <v>393</v>
      </c>
      <c r="D14" s="141">
        <f t="shared" si="4"/>
        <v>311061</v>
      </c>
      <c r="E14" s="141">
        <f t="shared" si="5"/>
        <v>311061</v>
      </c>
      <c r="F14" s="141">
        <v>0</v>
      </c>
      <c r="G14" s="141">
        <v>219133</v>
      </c>
      <c r="H14" s="141">
        <v>91928</v>
      </c>
      <c r="I14" s="141">
        <v>0</v>
      </c>
      <c r="J14" s="141">
        <v>0</v>
      </c>
      <c r="K14" s="141">
        <v>0</v>
      </c>
      <c r="L14" s="141">
        <f t="shared" si="6"/>
        <v>4402540</v>
      </c>
      <c r="M14" s="141">
        <f t="shared" si="7"/>
        <v>1462961</v>
      </c>
      <c r="N14" s="141">
        <v>420757</v>
      </c>
      <c r="O14" s="141">
        <v>843597</v>
      </c>
      <c r="P14" s="141">
        <v>171001</v>
      </c>
      <c r="Q14" s="141">
        <v>27606</v>
      </c>
      <c r="R14" s="141">
        <f t="shared" si="8"/>
        <v>1113888</v>
      </c>
      <c r="S14" s="141">
        <v>43993</v>
      </c>
      <c r="T14" s="141">
        <v>1026947</v>
      </c>
      <c r="U14" s="141">
        <v>42948</v>
      </c>
      <c r="V14" s="141">
        <v>48382</v>
      </c>
      <c r="W14" s="141">
        <f t="shared" si="9"/>
        <v>1777309</v>
      </c>
      <c r="X14" s="141">
        <v>417020</v>
      </c>
      <c r="Y14" s="141">
        <v>1347166</v>
      </c>
      <c r="Z14" s="141">
        <v>6731</v>
      </c>
      <c r="AA14" s="141">
        <v>6392</v>
      </c>
      <c r="AB14" s="141">
        <v>0</v>
      </c>
      <c r="AC14" s="141">
        <v>0</v>
      </c>
      <c r="AD14" s="141">
        <v>67768</v>
      </c>
      <c r="AE14" s="141">
        <f t="shared" si="10"/>
        <v>4781369</v>
      </c>
      <c r="AF14" s="141">
        <f t="shared" si="11"/>
        <v>131000</v>
      </c>
      <c r="AG14" s="141">
        <f t="shared" si="12"/>
        <v>131000</v>
      </c>
      <c r="AH14" s="141">
        <v>0</v>
      </c>
      <c r="AI14" s="141">
        <v>131000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493785</v>
      </c>
      <c r="AO14" s="141">
        <f t="shared" si="14"/>
        <v>88005</v>
      </c>
      <c r="AP14" s="141">
        <v>60346</v>
      </c>
      <c r="AQ14" s="141">
        <v>27659</v>
      </c>
      <c r="AR14" s="141">
        <v>0</v>
      </c>
      <c r="AS14" s="141">
        <v>0</v>
      </c>
      <c r="AT14" s="141">
        <f t="shared" si="15"/>
        <v>183985</v>
      </c>
      <c r="AU14" s="141">
        <v>1302</v>
      </c>
      <c r="AV14" s="141">
        <v>182683</v>
      </c>
      <c r="AW14" s="141">
        <v>0</v>
      </c>
      <c r="AX14" s="141">
        <v>0</v>
      </c>
      <c r="AY14" s="141">
        <f t="shared" si="16"/>
        <v>221795</v>
      </c>
      <c r="AZ14" s="141">
        <v>155395</v>
      </c>
      <c r="BA14" s="141">
        <v>66400</v>
      </c>
      <c r="BB14" s="141">
        <v>0</v>
      </c>
      <c r="BC14" s="141">
        <v>0</v>
      </c>
      <c r="BD14" s="141">
        <v>0</v>
      </c>
      <c r="BE14" s="141">
        <v>0</v>
      </c>
      <c r="BF14" s="141">
        <v>4052</v>
      </c>
      <c r="BG14" s="141">
        <f t="shared" si="17"/>
        <v>628837</v>
      </c>
      <c r="BH14" s="141">
        <f t="shared" si="18"/>
        <v>442061</v>
      </c>
      <c r="BI14" s="141">
        <f t="shared" si="19"/>
        <v>442061</v>
      </c>
      <c r="BJ14" s="141">
        <f t="shared" si="20"/>
        <v>0</v>
      </c>
      <c r="BK14" s="141">
        <f t="shared" si="21"/>
        <v>350133</v>
      </c>
      <c r="BL14" s="141">
        <f t="shared" si="22"/>
        <v>91928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4896325</v>
      </c>
      <c r="BQ14" s="141">
        <f t="shared" si="27"/>
        <v>1550966</v>
      </c>
      <c r="BR14" s="141">
        <f t="shared" si="28"/>
        <v>481103</v>
      </c>
      <c r="BS14" s="141">
        <f t="shared" si="29"/>
        <v>871256</v>
      </c>
      <c r="BT14" s="141">
        <f t="shared" si="30"/>
        <v>171001</v>
      </c>
      <c r="BU14" s="141">
        <f t="shared" si="31"/>
        <v>27606</v>
      </c>
      <c r="BV14" s="141">
        <f t="shared" si="32"/>
        <v>1297873</v>
      </c>
      <c r="BW14" s="141">
        <f t="shared" si="33"/>
        <v>45295</v>
      </c>
      <c r="BX14" s="141">
        <f t="shared" si="34"/>
        <v>1209630</v>
      </c>
      <c r="BY14" s="141">
        <f t="shared" si="35"/>
        <v>42948</v>
      </c>
      <c r="BZ14" s="141">
        <f t="shared" si="36"/>
        <v>48382</v>
      </c>
      <c r="CA14" s="141">
        <f t="shared" si="37"/>
        <v>1999104</v>
      </c>
      <c r="CB14" s="141">
        <f t="shared" si="38"/>
        <v>572415</v>
      </c>
      <c r="CC14" s="141">
        <f t="shared" si="39"/>
        <v>1413566</v>
      </c>
      <c r="CD14" s="141">
        <f t="shared" si="40"/>
        <v>6731</v>
      </c>
      <c r="CE14" s="141">
        <f t="shared" si="41"/>
        <v>6392</v>
      </c>
      <c r="CF14" s="141">
        <f t="shared" si="42"/>
        <v>0</v>
      </c>
      <c r="CG14" s="141">
        <f t="shared" si="43"/>
        <v>0</v>
      </c>
      <c r="CH14" s="141">
        <f t="shared" si="44"/>
        <v>71820</v>
      </c>
      <c r="CI14" s="141">
        <f t="shared" si="45"/>
        <v>5410206</v>
      </c>
    </row>
    <row r="15" spans="1:87" ht="12" customHeight="1">
      <c r="A15" s="142" t="s">
        <v>101</v>
      </c>
      <c r="B15" s="140" t="s">
        <v>333</v>
      </c>
      <c r="C15" s="142" t="s">
        <v>394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367012</v>
      </c>
      <c r="L15" s="141">
        <f t="shared" si="6"/>
        <v>454109</v>
      </c>
      <c r="M15" s="141">
        <f t="shared" si="7"/>
        <v>102764</v>
      </c>
      <c r="N15" s="141">
        <v>79485</v>
      </c>
      <c r="O15" s="141">
        <v>8346</v>
      </c>
      <c r="P15" s="141">
        <v>0</v>
      </c>
      <c r="Q15" s="141">
        <v>14933</v>
      </c>
      <c r="R15" s="141">
        <f t="shared" si="8"/>
        <v>34983</v>
      </c>
      <c r="S15" s="141">
        <v>3273</v>
      </c>
      <c r="T15" s="141">
        <v>3529</v>
      </c>
      <c r="U15" s="141">
        <v>28181</v>
      </c>
      <c r="V15" s="141">
        <v>0</v>
      </c>
      <c r="W15" s="141">
        <f t="shared" si="9"/>
        <v>315354</v>
      </c>
      <c r="X15" s="141">
        <v>187950</v>
      </c>
      <c r="Y15" s="141">
        <v>105788</v>
      </c>
      <c r="Z15" s="141">
        <v>273</v>
      </c>
      <c r="AA15" s="141">
        <v>21343</v>
      </c>
      <c r="AB15" s="141">
        <v>1226246</v>
      </c>
      <c r="AC15" s="141">
        <v>1008</v>
      </c>
      <c r="AD15" s="141">
        <v>14185</v>
      </c>
      <c r="AE15" s="141">
        <f t="shared" si="10"/>
        <v>468294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169878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367012</v>
      </c>
      <c r="BP15" s="141">
        <f t="shared" si="26"/>
        <v>454109</v>
      </c>
      <c r="BQ15" s="141">
        <f t="shared" si="27"/>
        <v>102764</v>
      </c>
      <c r="BR15" s="141">
        <f t="shared" si="28"/>
        <v>79485</v>
      </c>
      <c r="BS15" s="141">
        <f t="shared" si="29"/>
        <v>8346</v>
      </c>
      <c r="BT15" s="141">
        <f t="shared" si="30"/>
        <v>0</v>
      </c>
      <c r="BU15" s="141">
        <f t="shared" si="31"/>
        <v>14933</v>
      </c>
      <c r="BV15" s="141">
        <f t="shared" si="32"/>
        <v>34983</v>
      </c>
      <c r="BW15" s="141">
        <f t="shared" si="33"/>
        <v>3273</v>
      </c>
      <c r="BX15" s="141">
        <f t="shared" si="34"/>
        <v>3529</v>
      </c>
      <c r="BY15" s="141">
        <f t="shared" si="35"/>
        <v>28181</v>
      </c>
      <c r="BZ15" s="141">
        <f t="shared" si="36"/>
        <v>0</v>
      </c>
      <c r="CA15" s="141">
        <f t="shared" si="37"/>
        <v>315354</v>
      </c>
      <c r="CB15" s="141">
        <f t="shared" si="38"/>
        <v>187950</v>
      </c>
      <c r="CC15" s="141">
        <f t="shared" si="39"/>
        <v>105788</v>
      </c>
      <c r="CD15" s="141">
        <f t="shared" si="40"/>
        <v>273</v>
      </c>
      <c r="CE15" s="141">
        <f t="shared" si="41"/>
        <v>21343</v>
      </c>
      <c r="CF15" s="141">
        <f t="shared" si="42"/>
        <v>1396124</v>
      </c>
      <c r="CG15" s="141">
        <f t="shared" si="43"/>
        <v>1008</v>
      </c>
      <c r="CH15" s="141">
        <f t="shared" si="44"/>
        <v>14185</v>
      </c>
      <c r="CI15" s="141">
        <f t="shared" si="45"/>
        <v>468294</v>
      </c>
    </row>
    <row r="16" spans="1:87" ht="12" customHeight="1">
      <c r="A16" s="142" t="s">
        <v>101</v>
      </c>
      <c r="B16" s="140" t="s">
        <v>334</v>
      </c>
      <c r="C16" s="142" t="s">
        <v>395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370620</v>
      </c>
      <c r="M16" s="141">
        <f t="shared" si="7"/>
        <v>139223</v>
      </c>
      <c r="N16" s="141">
        <v>49722</v>
      </c>
      <c r="O16" s="141">
        <v>79557</v>
      </c>
      <c r="P16" s="141">
        <v>9944</v>
      </c>
      <c r="Q16" s="141">
        <v>0</v>
      </c>
      <c r="R16" s="141">
        <f t="shared" si="8"/>
        <v>35532</v>
      </c>
      <c r="S16" s="141">
        <v>4456</v>
      </c>
      <c r="T16" s="141">
        <v>720</v>
      </c>
      <c r="U16" s="141">
        <v>30356</v>
      </c>
      <c r="V16" s="141">
        <v>0</v>
      </c>
      <c r="W16" s="141">
        <f t="shared" si="9"/>
        <v>195865</v>
      </c>
      <c r="X16" s="141">
        <v>149902</v>
      </c>
      <c r="Y16" s="141">
        <v>23950</v>
      </c>
      <c r="Z16" s="141">
        <v>22013</v>
      </c>
      <c r="AA16" s="141">
        <v>0</v>
      </c>
      <c r="AB16" s="141">
        <v>351623</v>
      </c>
      <c r="AC16" s="141">
        <v>0</v>
      </c>
      <c r="AD16" s="141">
        <v>335985</v>
      </c>
      <c r="AE16" s="141">
        <f t="shared" si="10"/>
        <v>706605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99261</v>
      </c>
      <c r="BE16" s="141">
        <v>0</v>
      </c>
      <c r="BF16" s="141">
        <v>101660</v>
      </c>
      <c r="BG16" s="141">
        <f t="shared" si="17"/>
        <v>101660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370620</v>
      </c>
      <c r="BQ16" s="141">
        <f t="shared" si="27"/>
        <v>139223</v>
      </c>
      <c r="BR16" s="141">
        <f t="shared" si="28"/>
        <v>49722</v>
      </c>
      <c r="BS16" s="141">
        <f t="shared" si="29"/>
        <v>79557</v>
      </c>
      <c r="BT16" s="141">
        <f t="shared" si="30"/>
        <v>9944</v>
      </c>
      <c r="BU16" s="141">
        <f t="shared" si="31"/>
        <v>0</v>
      </c>
      <c r="BV16" s="141">
        <f t="shared" si="32"/>
        <v>35532</v>
      </c>
      <c r="BW16" s="141">
        <f t="shared" si="33"/>
        <v>4456</v>
      </c>
      <c r="BX16" s="141">
        <f t="shared" si="34"/>
        <v>720</v>
      </c>
      <c r="BY16" s="141">
        <f t="shared" si="35"/>
        <v>30356</v>
      </c>
      <c r="BZ16" s="141">
        <f t="shared" si="36"/>
        <v>0</v>
      </c>
      <c r="CA16" s="141">
        <f t="shared" si="37"/>
        <v>195865</v>
      </c>
      <c r="CB16" s="141">
        <f t="shared" si="38"/>
        <v>149902</v>
      </c>
      <c r="CC16" s="141">
        <f t="shared" si="39"/>
        <v>23950</v>
      </c>
      <c r="CD16" s="141">
        <f t="shared" si="40"/>
        <v>22013</v>
      </c>
      <c r="CE16" s="141">
        <f t="shared" si="41"/>
        <v>0</v>
      </c>
      <c r="CF16" s="141">
        <f t="shared" si="42"/>
        <v>450884</v>
      </c>
      <c r="CG16" s="141">
        <f t="shared" si="43"/>
        <v>0</v>
      </c>
      <c r="CH16" s="141">
        <f t="shared" si="44"/>
        <v>437645</v>
      </c>
      <c r="CI16" s="141">
        <f t="shared" si="45"/>
        <v>808265</v>
      </c>
    </row>
    <row r="17" spans="1:87" ht="12" customHeight="1">
      <c r="A17" s="142" t="s">
        <v>101</v>
      </c>
      <c r="B17" s="140" t="s">
        <v>335</v>
      </c>
      <c r="C17" s="142" t="s">
        <v>396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388210</v>
      </c>
      <c r="M17" s="141">
        <f t="shared" si="7"/>
        <v>45797</v>
      </c>
      <c r="N17" s="141">
        <v>45797</v>
      </c>
      <c r="O17" s="141">
        <v>0</v>
      </c>
      <c r="P17" s="141">
        <v>0</v>
      </c>
      <c r="Q17" s="141">
        <v>0</v>
      </c>
      <c r="R17" s="141">
        <f t="shared" si="8"/>
        <v>51917</v>
      </c>
      <c r="S17" s="141">
        <v>45694</v>
      </c>
      <c r="T17" s="141">
        <v>0</v>
      </c>
      <c r="U17" s="141">
        <v>6223</v>
      </c>
      <c r="V17" s="141">
        <v>0</v>
      </c>
      <c r="W17" s="141">
        <f t="shared" si="9"/>
        <v>287432</v>
      </c>
      <c r="X17" s="141">
        <v>219260</v>
      </c>
      <c r="Y17" s="141">
        <v>61240</v>
      </c>
      <c r="Z17" s="141">
        <v>6932</v>
      </c>
      <c r="AA17" s="141">
        <v>0</v>
      </c>
      <c r="AB17" s="141">
        <v>662793</v>
      </c>
      <c r="AC17" s="141">
        <v>3064</v>
      </c>
      <c r="AD17" s="141">
        <v>0</v>
      </c>
      <c r="AE17" s="141">
        <f t="shared" si="10"/>
        <v>388210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7050</v>
      </c>
      <c r="AO17" s="141">
        <f t="shared" si="14"/>
        <v>7050</v>
      </c>
      <c r="AP17" s="141">
        <v>7050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154715</v>
      </c>
      <c r="BE17" s="141">
        <v>0</v>
      </c>
      <c r="BF17" s="141">
        <v>0</v>
      </c>
      <c r="BG17" s="141">
        <f t="shared" si="17"/>
        <v>7050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395260</v>
      </c>
      <c r="BQ17" s="141">
        <f t="shared" si="27"/>
        <v>52847</v>
      </c>
      <c r="BR17" s="141">
        <f t="shared" si="28"/>
        <v>52847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51917</v>
      </c>
      <c r="BW17" s="141">
        <f t="shared" si="33"/>
        <v>45694</v>
      </c>
      <c r="BX17" s="141">
        <f t="shared" si="34"/>
        <v>0</v>
      </c>
      <c r="BY17" s="141">
        <f t="shared" si="35"/>
        <v>6223</v>
      </c>
      <c r="BZ17" s="141">
        <f t="shared" si="36"/>
        <v>0</v>
      </c>
      <c r="CA17" s="141">
        <f t="shared" si="37"/>
        <v>287432</v>
      </c>
      <c r="CB17" s="141">
        <f t="shared" si="38"/>
        <v>219260</v>
      </c>
      <c r="CC17" s="141">
        <f t="shared" si="39"/>
        <v>61240</v>
      </c>
      <c r="CD17" s="141">
        <f t="shared" si="40"/>
        <v>6932</v>
      </c>
      <c r="CE17" s="141">
        <f t="shared" si="41"/>
        <v>0</v>
      </c>
      <c r="CF17" s="141">
        <f t="shared" si="42"/>
        <v>817508</v>
      </c>
      <c r="CG17" s="141">
        <f t="shared" si="43"/>
        <v>3064</v>
      </c>
      <c r="CH17" s="141">
        <f t="shared" si="44"/>
        <v>0</v>
      </c>
      <c r="CI17" s="141">
        <f t="shared" si="45"/>
        <v>395260</v>
      </c>
    </row>
    <row r="18" spans="1:87" ht="12" customHeight="1">
      <c r="A18" s="142" t="s">
        <v>101</v>
      </c>
      <c r="B18" s="140" t="s">
        <v>336</v>
      </c>
      <c r="C18" s="142" t="s">
        <v>397</v>
      </c>
      <c r="D18" s="141">
        <f t="shared" si="4"/>
        <v>6026</v>
      </c>
      <c r="E18" s="141">
        <f t="shared" si="5"/>
        <v>6026</v>
      </c>
      <c r="F18" s="141">
        <v>0</v>
      </c>
      <c r="G18" s="141">
        <v>0</v>
      </c>
      <c r="H18" s="141">
        <v>0</v>
      </c>
      <c r="I18" s="141">
        <v>6026</v>
      </c>
      <c r="J18" s="141">
        <v>0</v>
      </c>
      <c r="K18" s="141">
        <v>525511</v>
      </c>
      <c r="L18" s="141">
        <f t="shared" si="6"/>
        <v>638270</v>
      </c>
      <c r="M18" s="141">
        <f t="shared" si="7"/>
        <v>100498</v>
      </c>
      <c r="N18" s="141">
        <v>27306</v>
      </c>
      <c r="O18" s="141">
        <v>65621</v>
      </c>
      <c r="P18" s="141">
        <v>0</v>
      </c>
      <c r="Q18" s="141">
        <v>7571</v>
      </c>
      <c r="R18" s="141">
        <f t="shared" si="8"/>
        <v>48165</v>
      </c>
      <c r="S18" s="141">
        <v>21534</v>
      </c>
      <c r="T18" s="141">
        <v>0</v>
      </c>
      <c r="U18" s="141">
        <v>26631</v>
      </c>
      <c r="V18" s="141">
        <v>0</v>
      </c>
      <c r="W18" s="141">
        <f t="shared" si="9"/>
        <v>487612</v>
      </c>
      <c r="X18" s="141">
        <v>384654</v>
      </c>
      <c r="Y18" s="141">
        <v>77145</v>
      </c>
      <c r="Z18" s="141">
        <v>14431</v>
      </c>
      <c r="AA18" s="141">
        <v>11382</v>
      </c>
      <c r="AB18" s="141">
        <v>362415</v>
      </c>
      <c r="AC18" s="141">
        <v>1995</v>
      </c>
      <c r="AD18" s="141">
        <v>134550</v>
      </c>
      <c r="AE18" s="141">
        <f t="shared" si="10"/>
        <v>778846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269748</v>
      </c>
      <c r="AO18" s="141">
        <f t="shared" si="14"/>
        <v>31842</v>
      </c>
      <c r="AP18" s="141">
        <v>31842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237906</v>
      </c>
      <c r="AZ18" s="141">
        <v>43475</v>
      </c>
      <c r="BA18" s="141">
        <v>186354</v>
      </c>
      <c r="BB18" s="141">
        <v>6305</v>
      </c>
      <c r="BC18" s="141">
        <v>1772</v>
      </c>
      <c r="BD18" s="141">
        <v>0</v>
      </c>
      <c r="BE18" s="141">
        <v>0</v>
      </c>
      <c r="BF18" s="141">
        <v>0</v>
      </c>
      <c r="BG18" s="141">
        <f t="shared" si="17"/>
        <v>269748</v>
      </c>
      <c r="BH18" s="141">
        <f t="shared" si="18"/>
        <v>6026</v>
      </c>
      <c r="BI18" s="141">
        <f t="shared" si="19"/>
        <v>6026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6026</v>
      </c>
      <c r="BN18" s="141">
        <f t="shared" si="24"/>
        <v>0</v>
      </c>
      <c r="BO18" s="141">
        <f t="shared" si="25"/>
        <v>525511</v>
      </c>
      <c r="BP18" s="141">
        <f t="shared" si="26"/>
        <v>908018</v>
      </c>
      <c r="BQ18" s="141">
        <f t="shared" si="27"/>
        <v>132340</v>
      </c>
      <c r="BR18" s="141">
        <f t="shared" si="28"/>
        <v>59148</v>
      </c>
      <c r="BS18" s="141">
        <f t="shared" si="29"/>
        <v>65621</v>
      </c>
      <c r="BT18" s="141">
        <f t="shared" si="30"/>
        <v>0</v>
      </c>
      <c r="BU18" s="141">
        <f t="shared" si="31"/>
        <v>7571</v>
      </c>
      <c r="BV18" s="141">
        <f t="shared" si="32"/>
        <v>48165</v>
      </c>
      <c r="BW18" s="141">
        <f t="shared" si="33"/>
        <v>21534</v>
      </c>
      <c r="BX18" s="141">
        <f t="shared" si="34"/>
        <v>0</v>
      </c>
      <c r="BY18" s="141">
        <f t="shared" si="35"/>
        <v>26631</v>
      </c>
      <c r="BZ18" s="141">
        <f t="shared" si="36"/>
        <v>0</v>
      </c>
      <c r="CA18" s="141">
        <f t="shared" si="37"/>
        <v>725518</v>
      </c>
      <c r="CB18" s="141">
        <f t="shared" si="38"/>
        <v>428129</v>
      </c>
      <c r="CC18" s="141">
        <f t="shared" si="39"/>
        <v>263499</v>
      </c>
      <c r="CD18" s="141">
        <f t="shared" si="40"/>
        <v>20736</v>
      </c>
      <c r="CE18" s="141">
        <f t="shared" si="41"/>
        <v>13154</v>
      </c>
      <c r="CF18" s="141">
        <f t="shared" si="42"/>
        <v>362415</v>
      </c>
      <c r="CG18" s="141">
        <f t="shared" si="43"/>
        <v>1995</v>
      </c>
      <c r="CH18" s="141">
        <f t="shared" si="44"/>
        <v>134550</v>
      </c>
      <c r="CI18" s="141">
        <f t="shared" si="45"/>
        <v>1048594</v>
      </c>
    </row>
    <row r="19" spans="1:87" ht="12" customHeight="1">
      <c r="A19" s="142" t="s">
        <v>101</v>
      </c>
      <c r="B19" s="140" t="s">
        <v>337</v>
      </c>
      <c r="C19" s="142" t="s">
        <v>398</v>
      </c>
      <c r="D19" s="141">
        <f t="shared" si="4"/>
        <v>101438</v>
      </c>
      <c r="E19" s="141">
        <f t="shared" si="5"/>
        <v>92849</v>
      </c>
      <c r="F19" s="141">
        <v>508</v>
      </c>
      <c r="G19" s="141">
        <v>84311</v>
      </c>
      <c r="H19" s="141">
        <v>2822</v>
      </c>
      <c r="I19" s="141">
        <v>5208</v>
      </c>
      <c r="J19" s="141">
        <v>8589</v>
      </c>
      <c r="K19" s="141">
        <v>0</v>
      </c>
      <c r="L19" s="141">
        <f t="shared" si="6"/>
        <v>3534375</v>
      </c>
      <c r="M19" s="141">
        <f t="shared" si="7"/>
        <v>1434163</v>
      </c>
      <c r="N19" s="141">
        <v>240755</v>
      </c>
      <c r="O19" s="141">
        <v>993763</v>
      </c>
      <c r="P19" s="141">
        <v>142573</v>
      </c>
      <c r="Q19" s="141">
        <v>57072</v>
      </c>
      <c r="R19" s="141">
        <f t="shared" si="8"/>
        <v>969689</v>
      </c>
      <c r="S19" s="141">
        <v>277108</v>
      </c>
      <c r="T19" s="141">
        <v>586666</v>
      </c>
      <c r="U19" s="141">
        <v>105915</v>
      </c>
      <c r="V19" s="141">
        <v>103123</v>
      </c>
      <c r="W19" s="141">
        <f t="shared" si="9"/>
        <v>1027400</v>
      </c>
      <c r="X19" s="141">
        <v>119740</v>
      </c>
      <c r="Y19" s="141">
        <v>214073</v>
      </c>
      <c r="Z19" s="141">
        <v>679327</v>
      </c>
      <c r="AA19" s="141">
        <v>14260</v>
      </c>
      <c r="AB19" s="141">
        <v>0</v>
      </c>
      <c r="AC19" s="141">
        <v>0</v>
      </c>
      <c r="AD19" s="141">
        <v>28627</v>
      </c>
      <c r="AE19" s="141">
        <f t="shared" si="10"/>
        <v>3664440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604523</v>
      </c>
      <c r="AO19" s="141">
        <f t="shared" si="14"/>
        <v>43648</v>
      </c>
      <c r="AP19" s="141">
        <v>32109</v>
      </c>
      <c r="AQ19" s="141">
        <v>11539</v>
      </c>
      <c r="AR19" s="141">
        <v>0</v>
      </c>
      <c r="AS19" s="141">
        <v>0</v>
      </c>
      <c r="AT19" s="141">
        <f t="shared" si="15"/>
        <v>29766</v>
      </c>
      <c r="AU19" s="141">
        <v>6330</v>
      </c>
      <c r="AV19" s="141">
        <v>23436</v>
      </c>
      <c r="AW19" s="141">
        <v>0</v>
      </c>
      <c r="AX19" s="141">
        <v>1343</v>
      </c>
      <c r="AY19" s="141">
        <f t="shared" si="16"/>
        <v>529766</v>
      </c>
      <c r="AZ19" s="141">
        <v>228903</v>
      </c>
      <c r="BA19" s="141">
        <v>300863</v>
      </c>
      <c r="BB19" s="141">
        <v>0</v>
      </c>
      <c r="BC19" s="141">
        <v>0</v>
      </c>
      <c r="BD19" s="141">
        <v>392461</v>
      </c>
      <c r="BE19" s="141">
        <v>0</v>
      </c>
      <c r="BF19" s="141">
        <v>0</v>
      </c>
      <c r="BG19" s="141">
        <f t="shared" si="17"/>
        <v>604523</v>
      </c>
      <c r="BH19" s="141">
        <f t="shared" si="18"/>
        <v>101438</v>
      </c>
      <c r="BI19" s="141">
        <f t="shared" si="19"/>
        <v>92849</v>
      </c>
      <c r="BJ19" s="141">
        <f t="shared" si="20"/>
        <v>508</v>
      </c>
      <c r="BK19" s="141">
        <f t="shared" si="21"/>
        <v>84311</v>
      </c>
      <c r="BL19" s="141">
        <f t="shared" si="22"/>
        <v>2822</v>
      </c>
      <c r="BM19" s="141">
        <f t="shared" si="23"/>
        <v>5208</v>
      </c>
      <c r="BN19" s="141">
        <f t="shared" si="24"/>
        <v>8589</v>
      </c>
      <c r="BO19" s="141">
        <f t="shared" si="25"/>
        <v>0</v>
      </c>
      <c r="BP19" s="141">
        <f t="shared" si="26"/>
        <v>4138898</v>
      </c>
      <c r="BQ19" s="141">
        <f t="shared" si="27"/>
        <v>1477811</v>
      </c>
      <c r="BR19" s="141">
        <f t="shared" si="28"/>
        <v>272864</v>
      </c>
      <c r="BS19" s="141">
        <f t="shared" si="29"/>
        <v>1005302</v>
      </c>
      <c r="BT19" s="141">
        <f t="shared" si="30"/>
        <v>142573</v>
      </c>
      <c r="BU19" s="141">
        <f t="shared" si="31"/>
        <v>57072</v>
      </c>
      <c r="BV19" s="141">
        <f t="shared" si="32"/>
        <v>999455</v>
      </c>
      <c r="BW19" s="141">
        <f t="shared" si="33"/>
        <v>283438</v>
      </c>
      <c r="BX19" s="141">
        <f t="shared" si="34"/>
        <v>610102</v>
      </c>
      <c r="BY19" s="141">
        <f t="shared" si="35"/>
        <v>105915</v>
      </c>
      <c r="BZ19" s="141">
        <f t="shared" si="36"/>
        <v>104466</v>
      </c>
      <c r="CA19" s="141">
        <f t="shared" si="37"/>
        <v>1557166</v>
      </c>
      <c r="CB19" s="141">
        <f t="shared" si="38"/>
        <v>348643</v>
      </c>
      <c r="CC19" s="141">
        <f t="shared" si="39"/>
        <v>514936</v>
      </c>
      <c r="CD19" s="141">
        <f t="shared" si="40"/>
        <v>679327</v>
      </c>
      <c r="CE19" s="141">
        <f t="shared" si="41"/>
        <v>14260</v>
      </c>
      <c r="CF19" s="141">
        <f t="shared" si="42"/>
        <v>392461</v>
      </c>
      <c r="CG19" s="141">
        <f t="shared" si="43"/>
        <v>0</v>
      </c>
      <c r="CH19" s="141">
        <f t="shared" si="44"/>
        <v>28627</v>
      </c>
      <c r="CI19" s="141">
        <f t="shared" si="45"/>
        <v>4268963</v>
      </c>
    </row>
    <row r="20" spans="1:87" ht="12" customHeight="1">
      <c r="A20" s="142" t="s">
        <v>101</v>
      </c>
      <c r="B20" s="140" t="s">
        <v>338</v>
      </c>
      <c r="C20" s="142" t="s">
        <v>399</v>
      </c>
      <c r="D20" s="141">
        <f t="shared" si="4"/>
        <v>790566</v>
      </c>
      <c r="E20" s="141">
        <f t="shared" si="5"/>
        <v>790566</v>
      </c>
      <c r="F20" s="141">
        <v>2541</v>
      </c>
      <c r="G20" s="141">
        <v>788025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2855710</v>
      </c>
      <c r="M20" s="141">
        <f t="shared" si="7"/>
        <v>424763</v>
      </c>
      <c r="N20" s="141">
        <v>143471</v>
      </c>
      <c r="O20" s="141">
        <v>191455</v>
      </c>
      <c r="P20" s="141">
        <v>89837</v>
      </c>
      <c r="Q20" s="141">
        <v>0</v>
      </c>
      <c r="R20" s="141">
        <f t="shared" si="8"/>
        <v>442551</v>
      </c>
      <c r="S20" s="141">
        <v>89557</v>
      </c>
      <c r="T20" s="141">
        <v>322389</v>
      </c>
      <c r="U20" s="141">
        <v>30605</v>
      </c>
      <c r="V20" s="141">
        <v>12388</v>
      </c>
      <c r="W20" s="141">
        <f t="shared" si="9"/>
        <v>1976008</v>
      </c>
      <c r="X20" s="141">
        <v>431446</v>
      </c>
      <c r="Y20" s="141">
        <v>1082803</v>
      </c>
      <c r="Z20" s="141">
        <v>453546</v>
      </c>
      <c r="AA20" s="141">
        <v>8213</v>
      </c>
      <c r="AB20" s="141">
        <v>0</v>
      </c>
      <c r="AC20" s="141">
        <v>0</v>
      </c>
      <c r="AD20" s="141">
        <v>0</v>
      </c>
      <c r="AE20" s="141">
        <f t="shared" si="10"/>
        <v>3646276</v>
      </c>
      <c r="AF20" s="141">
        <f t="shared" si="11"/>
        <v>116498</v>
      </c>
      <c r="AG20" s="141">
        <f t="shared" si="12"/>
        <v>116498</v>
      </c>
      <c r="AH20" s="141">
        <v>0</v>
      </c>
      <c r="AI20" s="141">
        <v>116498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145403</v>
      </c>
      <c r="AO20" s="141">
        <f t="shared" si="14"/>
        <v>36800</v>
      </c>
      <c r="AP20" s="141">
        <v>13236</v>
      </c>
      <c r="AQ20" s="141">
        <v>0</v>
      </c>
      <c r="AR20" s="141">
        <v>0</v>
      </c>
      <c r="AS20" s="141">
        <v>23564</v>
      </c>
      <c r="AT20" s="141">
        <f t="shared" si="15"/>
        <v>52636</v>
      </c>
      <c r="AU20" s="141">
        <v>0</v>
      </c>
      <c r="AV20" s="141">
        <v>52636</v>
      </c>
      <c r="AW20" s="141">
        <v>0</v>
      </c>
      <c r="AX20" s="141">
        <v>0</v>
      </c>
      <c r="AY20" s="141">
        <f t="shared" si="16"/>
        <v>55967</v>
      </c>
      <c r="AZ20" s="141">
        <v>0</v>
      </c>
      <c r="BA20" s="141">
        <v>48709</v>
      </c>
      <c r="BB20" s="141">
        <v>7258</v>
      </c>
      <c r="BC20" s="141">
        <v>0</v>
      </c>
      <c r="BD20" s="141">
        <v>0</v>
      </c>
      <c r="BE20" s="141">
        <v>0</v>
      </c>
      <c r="BF20" s="141">
        <v>0</v>
      </c>
      <c r="BG20" s="141">
        <f t="shared" si="17"/>
        <v>261901</v>
      </c>
      <c r="BH20" s="141">
        <f t="shared" si="18"/>
        <v>907064</v>
      </c>
      <c r="BI20" s="141">
        <f t="shared" si="19"/>
        <v>907064</v>
      </c>
      <c r="BJ20" s="141">
        <f t="shared" si="20"/>
        <v>2541</v>
      </c>
      <c r="BK20" s="141">
        <f t="shared" si="21"/>
        <v>904523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3001113</v>
      </c>
      <c r="BQ20" s="141">
        <f t="shared" si="27"/>
        <v>461563</v>
      </c>
      <c r="BR20" s="141">
        <f t="shared" si="28"/>
        <v>156707</v>
      </c>
      <c r="BS20" s="141">
        <f t="shared" si="29"/>
        <v>191455</v>
      </c>
      <c r="BT20" s="141">
        <f t="shared" si="30"/>
        <v>89837</v>
      </c>
      <c r="BU20" s="141">
        <f t="shared" si="31"/>
        <v>23564</v>
      </c>
      <c r="BV20" s="141">
        <f t="shared" si="32"/>
        <v>495187</v>
      </c>
      <c r="BW20" s="141">
        <f t="shared" si="33"/>
        <v>89557</v>
      </c>
      <c r="BX20" s="141">
        <f t="shared" si="34"/>
        <v>375025</v>
      </c>
      <c r="BY20" s="141">
        <f t="shared" si="35"/>
        <v>30605</v>
      </c>
      <c r="BZ20" s="141">
        <f t="shared" si="36"/>
        <v>12388</v>
      </c>
      <c r="CA20" s="141">
        <f t="shared" si="37"/>
        <v>2031975</v>
      </c>
      <c r="CB20" s="141">
        <f t="shared" si="38"/>
        <v>431446</v>
      </c>
      <c r="CC20" s="141">
        <f t="shared" si="39"/>
        <v>1131512</v>
      </c>
      <c r="CD20" s="141">
        <f t="shared" si="40"/>
        <v>460804</v>
      </c>
      <c r="CE20" s="141">
        <f t="shared" si="41"/>
        <v>8213</v>
      </c>
      <c r="CF20" s="141">
        <f t="shared" si="42"/>
        <v>0</v>
      </c>
      <c r="CG20" s="141">
        <f t="shared" si="43"/>
        <v>0</v>
      </c>
      <c r="CH20" s="141">
        <f t="shared" si="44"/>
        <v>0</v>
      </c>
      <c r="CI20" s="141">
        <f t="shared" si="45"/>
        <v>3908177</v>
      </c>
    </row>
    <row r="21" spans="1:87" ht="12" customHeight="1">
      <c r="A21" s="142" t="s">
        <v>101</v>
      </c>
      <c r="B21" s="140" t="s">
        <v>339</v>
      </c>
      <c r="C21" s="142" t="s">
        <v>400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499433</v>
      </c>
      <c r="M21" s="141">
        <f t="shared" si="7"/>
        <v>270711</v>
      </c>
      <c r="N21" s="141">
        <v>67678</v>
      </c>
      <c r="O21" s="141">
        <v>186114</v>
      </c>
      <c r="P21" s="141">
        <v>0</v>
      </c>
      <c r="Q21" s="141">
        <v>16919</v>
      </c>
      <c r="R21" s="141">
        <f t="shared" si="8"/>
        <v>38994</v>
      </c>
      <c r="S21" s="141">
        <v>14931</v>
      </c>
      <c r="T21" s="141">
        <v>0</v>
      </c>
      <c r="U21" s="141">
        <v>24063</v>
      </c>
      <c r="V21" s="141">
        <v>874</v>
      </c>
      <c r="W21" s="141">
        <f t="shared" si="9"/>
        <v>188854</v>
      </c>
      <c r="X21" s="141">
        <v>188854</v>
      </c>
      <c r="Y21" s="141">
        <v>0</v>
      </c>
      <c r="Z21" s="141">
        <v>0</v>
      </c>
      <c r="AA21" s="141">
        <v>0</v>
      </c>
      <c r="AB21" s="141">
        <v>580680</v>
      </c>
      <c r="AC21" s="141">
        <v>0</v>
      </c>
      <c r="AD21" s="141">
        <v>58278</v>
      </c>
      <c r="AE21" s="141">
        <f t="shared" si="10"/>
        <v>557711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53499</v>
      </c>
      <c r="AO21" s="141">
        <f t="shared" si="14"/>
        <v>8460</v>
      </c>
      <c r="AP21" s="141">
        <v>8460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45039</v>
      </c>
      <c r="AZ21" s="141">
        <v>45039</v>
      </c>
      <c r="BA21" s="141">
        <v>0</v>
      </c>
      <c r="BB21" s="141">
        <v>0</v>
      </c>
      <c r="BC21" s="141">
        <v>0</v>
      </c>
      <c r="BD21" s="141">
        <v>140500</v>
      </c>
      <c r="BE21" s="141">
        <v>0</v>
      </c>
      <c r="BF21" s="141">
        <v>74739</v>
      </c>
      <c r="BG21" s="141">
        <f t="shared" si="17"/>
        <v>128238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552932</v>
      </c>
      <c r="BQ21" s="141">
        <f t="shared" si="27"/>
        <v>279171</v>
      </c>
      <c r="BR21" s="141">
        <f t="shared" si="28"/>
        <v>76138</v>
      </c>
      <c r="BS21" s="141">
        <f t="shared" si="29"/>
        <v>186114</v>
      </c>
      <c r="BT21" s="141">
        <f t="shared" si="30"/>
        <v>0</v>
      </c>
      <c r="BU21" s="141">
        <f t="shared" si="31"/>
        <v>16919</v>
      </c>
      <c r="BV21" s="141">
        <f t="shared" si="32"/>
        <v>38994</v>
      </c>
      <c r="BW21" s="141">
        <f t="shared" si="33"/>
        <v>14931</v>
      </c>
      <c r="BX21" s="141">
        <f t="shared" si="34"/>
        <v>0</v>
      </c>
      <c r="BY21" s="141">
        <f t="shared" si="35"/>
        <v>24063</v>
      </c>
      <c r="BZ21" s="141">
        <f t="shared" si="36"/>
        <v>874</v>
      </c>
      <c r="CA21" s="141">
        <f t="shared" si="37"/>
        <v>233893</v>
      </c>
      <c r="CB21" s="141">
        <f t="shared" si="38"/>
        <v>233893</v>
      </c>
      <c r="CC21" s="141">
        <f t="shared" si="39"/>
        <v>0</v>
      </c>
      <c r="CD21" s="141">
        <f t="shared" si="40"/>
        <v>0</v>
      </c>
      <c r="CE21" s="141">
        <f t="shared" si="41"/>
        <v>0</v>
      </c>
      <c r="CF21" s="141">
        <f t="shared" si="42"/>
        <v>721180</v>
      </c>
      <c r="CG21" s="141">
        <f t="shared" si="43"/>
        <v>0</v>
      </c>
      <c r="CH21" s="141">
        <f t="shared" si="44"/>
        <v>133017</v>
      </c>
      <c r="CI21" s="141">
        <f t="shared" si="45"/>
        <v>685949</v>
      </c>
    </row>
    <row r="22" spans="1:87" ht="12" customHeight="1">
      <c r="A22" s="142" t="s">
        <v>101</v>
      </c>
      <c r="B22" s="140" t="s">
        <v>340</v>
      </c>
      <c r="C22" s="142" t="s">
        <v>401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1158386</v>
      </c>
      <c r="M22" s="141">
        <f t="shared" si="7"/>
        <v>138630</v>
      </c>
      <c r="N22" s="141">
        <v>41421</v>
      </c>
      <c r="O22" s="141">
        <v>0</v>
      </c>
      <c r="P22" s="141">
        <v>82113</v>
      </c>
      <c r="Q22" s="141">
        <v>15096</v>
      </c>
      <c r="R22" s="141">
        <f t="shared" si="8"/>
        <v>503025</v>
      </c>
      <c r="S22" s="141">
        <v>1775</v>
      </c>
      <c r="T22" s="141">
        <v>467405</v>
      </c>
      <c r="U22" s="141">
        <v>33845</v>
      </c>
      <c r="V22" s="141">
        <v>0</v>
      </c>
      <c r="W22" s="141">
        <f t="shared" si="9"/>
        <v>516731</v>
      </c>
      <c r="X22" s="141">
        <v>184787</v>
      </c>
      <c r="Y22" s="141">
        <v>321429</v>
      </c>
      <c r="Z22" s="141">
        <v>10515</v>
      </c>
      <c r="AA22" s="141">
        <v>0</v>
      </c>
      <c r="AB22" s="141">
        <v>0</v>
      </c>
      <c r="AC22" s="141">
        <v>0</v>
      </c>
      <c r="AD22" s="141">
        <v>0</v>
      </c>
      <c r="AE22" s="141">
        <f t="shared" si="10"/>
        <v>1158386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15778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127133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15778</v>
      </c>
      <c r="BP22" s="141">
        <f t="shared" si="26"/>
        <v>1158386</v>
      </c>
      <c r="BQ22" s="141">
        <f t="shared" si="27"/>
        <v>138630</v>
      </c>
      <c r="BR22" s="141">
        <f t="shared" si="28"/>
        <v>41421</v>
      </c>
      <c r="BS22" s="141">
        <f t="shared" si="29"/>
        <v>0</v>
      </c>
      <c r="BT22" s="141">
        <f t="shared" si="30"/>
        <v>82113</v>
      </c>
      <c r="BU22" s="141">
        <f t="shared" si="31"/>
        <v>15096</v>
      </c>
      <c r="BV22" s="141">
        <f t="shared" si="32"/>
        <v>503025</v>
      </c>
      <c r="BW22" s="141">
        <f t="shared" si="33"/>
        <v>1775</v>
      </c>
      <c r="BX22" s="141">
        <f t="shared" si="34"/>
        <v>467405</v>
      </c>
      <c r="BY22" s="141">
        <f t="shared" si="35"/>
        <v>33845</v>
      </c>
      <c r="BZ22" s="141">
        <f t="shared" si="36"/>
        <v>0</v>
      </c>
      <c r="CA22" s="141">
        <f t="shared" si="37"/>
        <v>516731</v>
      </c>
      <c r="CB22" s="141">
        <f t="shared" si="38"/>
        <v>184787</v>
      </c>
      <c r="CC22" s="141">
        <f t="shared" si="39"/>
        <v>321429</v>
      </c>
      <c r="CD22" s="141">
        <f t="shared" si="40"/>
        <v>10515</v>
      </c>
      <c r="CE22" s="141">
        <f t="shared" si="41"/>
        <v>0</v>
      </c>
      <c r="CF22" s="141">
        <f t="shared" si="42"/>
        <v>127133</v>
      </c>
      <c r="CG22" s="141">
        <f t="shared" si="43"/>
        <v>0</v>
      </c>
      <c r="CH22" s="141">
        <f t="shared" si="44"/>
        <v>0</v>
      </c>
      <c r="CI22" s="141">
        <f t="shared" si="45"/>
        <v>1158386</v>
      </c>
    </row>
    <row r="23" spans="1:87" ht="12" customHeight="1">
      <c r="A23" s="142" t="s">
        <v>101</v>
      </c>
      <c r="B23" s="140" t="s">
        <v>341</v>
      </c>
      <c r="C23" s="142" t="s">
        <v>402</v>
      </c>
      <c r="D23" s="141">
        <f t="shared" si="4"/>
        <v>498576</v>
      </c>
      <c r="E23" s="141">
        <f t="shared" si="5"/>
        <v>498576</v>
      </c>
      <c r="F23" s="141">
        <v>0</v>
      </c>
      <c r="G23" s="141">
        <v>494214</v>
      </c>
      <c r="H23" s="141">
        <v>3594</v>
      </c>
      <c r="I23" s="141">
        <v>768</v>
      </c>
      <c r="J23" s="141">
        <v>0</v>
      </c>
      <c r="K23" s="141">
        <v>0</v>
      </c>
      <c r="L23" s="141">
        <f t="shared" si="6"/>
        <v>788506</v>
      </c>
      <c r="M23" s="141">
        <f t="shared" si="7"/>
        <v>167563</v>
      </c>
      <c r="N23" s="141">
        <v>126804</v>
      </c>
      <c r="O23" s="141">
        <v>0</v>
      </c>
      <c r="P23" s="141">
        <v>40759</v>
      </c>
      <c r="Q23" s="141">
        <v>0</v>
      </c>
      <c r="R23" s="141">
        <f t="shared" si="8"/>
        <v>84046</v>
      </c>
      <c r="S23" s="141">
        <v>0</v>
      </c>
      <c r="T23" s="141">
        <v>81612</v>
      </c>
      <c r="U23" s="141">
        <v>2434</v>
      </c>
      <c r="V23" s="141">
        <v>0</v>
      </c>
      <c r="W23" s="141">
        <f t="shared" si="9"/>
        <v>536897</v>
      </c>
      <c r="X23" s="141">
        <v>280992</v>
      </c>
      <c r="Y23" s="141">
        <v>210940</v>
      </c>
      <c r="Z23" s="141">
        <v>44581</v>
      </c>
      <c r="AA23" s="141">
        <v>384</v>
      </c>
      <c r="AB23" s="141">
        <v>0</v>
      </c>
      <c r="AC23" s="141">
        <v>0</v>
      </c>
      <c r="AD23" s="141">
        <v>56635</v>
      </c>
      <c r="AE23" s="141">
        <f t="shared" si="10"/>
        <v>1343717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38238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2609</v>
      </c>
      <c r="AU23" s="141">
        <v>2609</v>
      </c>
      <c r="AV23" s="141">
        <v>0</v>
      </c>
      <c r="AW23" s="141">
        <v>0</v>
      </c>
      <c r="AX23" s="141">
        <v>0</v>
      </c>
      <c r="AY23" s="141">
        <f t="shared" si="16"/>
        <v>35629</v>
      </c>
      <c r="AZ23" s="141">
        <v>35629</v>
      </c>
      <c r="BA23" s="141">
        <v>0</v>
      </c>
      <c r="BB23" s="141">
        <v>0</v>
      </c>
      <c r="BC23" s="141">
        <v>0</v>
      </c>
      <c r="BD23" s="141">
        <v>83134</v>
      </c>
      <c r="BE23" s="141">
        <v>0</v>
      </c>
      <c r="BF23" s="141">
        <v>2131</v>
      </c>
      <c r="BG23" s="141">
        <f t="shared" si="17"/>
        <v>40369</v>
      </c>
      <c r="BH23" s="141">
        <f t="shared" si="18"/>
        <v>498576</v>
      </c>
      <c r="BI23" s="141">
        <f t="shared" si="19"/>
        <v>498576</v>
      </c>
      <c r="BJ23" s="141">
        <f t="shared" si="20"/>
        <v>0</v>
      </c>
      <c r="BK23" s="141">
        <f t="shared" si="21"/>
        <v>494214</v>
      </c>
      <c r="BL23" s="141">
        <f t="shared" si="22"/>
        <v>3594</v>
      </c>
      <c r="BM23" s="141">
        <f t="shared" si="23"/>
        <v>768</v>
      </c>
      <c r="BN23" s="141">
        <f t="shared" si="24"/>
        <v>0</v>
      </c>
      <c r="BO23" s="141">
        <f t="shared" si="25"/>
        <v>0</v>
      </c>
      <c r="BP23" s="141">
        <f t="shared" si="26"/>
        <v>826744</v>
      </c>
      <c r="BQ23" s="141">
        <f t="shared" si="27"/>
        <v>167563</v>
      </c>
      <c r="BR23" s="141">
        <f t="shared" si="28"/>
        <v>126804</v>
      </c>
      <c r="BS23" s="141">
        <f t="shared" si="29"/>
        <v>0</v>
      </c>
      <c r="BT23" s="141">
        <f t="shared" si="30"/>
        <v>40759</v>
      </c>
      <c r="BU23" s="141">
        <f t="shared" si="31"/>
        <v>0</v>
      </c>
      <c r="BV23" s="141">
        <f t="shared" si="32"/>
        <v>86655</v>
      </c>
      <c r="BW23" s="141">
        <f t="shared" si="33"/>
        <v>2609</v>
      </c>
      <c r="BX23" s="141">
        <f t="shared" si="34"/>
        <v>81612</v>
      </c>
      <c r="BY23" s="141">
        <f t="shared" si="35"/>
        <v>2434</v>
      </c>
      <c r="BZ23" s="141">
        <f t="shared" si="36"/>
        <v>0</v>
      </c>
      <c r="CA23" s="141">
        <f t="shared" si="37"/>
        <v>572526</v>
      </c>
      <c r="CB23" s="141">
        <f t="shared" si="38"/>
        <v>316621</v>
      </c>
      <c r="CC23" s="141">
        <f t="shared" si="39"/>
        <v>210940</v>
      </c>
      <c r="CD23" s="141">
        <f t="shared" si="40"/>
        <v>44581</v>
      </c>
      <c r="CE23" s="141">
        <f t="shared" si="41"/>
        <v>384</v>
      </c>
      <c r="CF23" s="141">
        <f t="shared" si="42"/>
        <v>83134</v>
      </c>
      <c r="CG23" s="141">
        <f t="shared" si="43"/>
        <v>0</v>
      </c>
      <c r="CH23" s="141">
        <f t="shared" si="44"/>
        <v>58766</v>
      </c>
      <c r="CI23" s="141">
        <f t="shared" si="45"/>
        <v>1384086</v>
      </c>
    </row>
    <row r="24" spans="1:87" ht="12" customHeight="1">
      <c r="A24" s="142" t="s">
        <v>101</v>
      </c>
      <c r="B24" s="140" t="s">
        <v>342</v>
      </c>
      <c r="C24" s="142" t="s">
        <v>403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563125</v>
      </c>
      <c r="M24" s="141">
        <f t="shared" si="7"/>
        <v>29356</v>
      </c>
      <c r="N24" s="141">
        <v>29356</v>
      </c>
      <c r="O24" s="141">
        <v>0</v>
      </c>
      <c r="P24" s="141">
        <v>0</v>
      </c>
      <c r="Q24" s="141">
        <v>0</v>
      </c>
      <c r="R24" s="141">
        <f t="shared" si="8"/>
        <v>7183</v>
      </c>
      <c r="S24" s="141">
        <v>0</v>
      </c>
      <c r="T24" s="141">
        <v>0</v>
      </c>
      <c r="U24" s="141">
        <v>7183</v>
      </c>
      <c r="V24" s="141">
        <v>0</v>
      </c>
      <c r="W24" s="141">
        <f t="shared" si="9"/>
        <v>526586</v>
      </c>
      <c r="X24" s="141">
        <v>112179</v>
      </c>
      <c r="Y24" s="141">
        <v>407211</v>
      </c>
      <c r="Z24" s="141">
        <v>7196</v>
      </c>
      <c r="AA24" s="141">
        <v>0</v>
      </c>
      <c r="AB24" s="141">
        <v>484499</v>
      </c>
      <c r="AC24" s="141">
        <v>0</v>
      </c>
      <c r="AD24" s="141">
        <v>0</v>
      </c>
      <c r="AE24" s="141">
        <f t="shared" si="10"/>
        <v>563125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62663</v>
      </c>
      <c r="AO24" s="141">
        <f t="shared" si="14"/>
        <v>13539</v>
      </c>
      <c r="AP24" s="141">
        <v>13539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49124</v>
      </c>
      <c r="AZ24" s="141">
        <v>49124</v>
      </c>
      <c r="BA24" s="141">
        <v>0</v>
      </c>
      <c r="BB24" s="141">
        <v>0</v>
      </c>
      <c r="BC24" s="141">
        <v>0</v>
      </c>
      <c r="BD24" s="141">
        <v>108983</v>
      </c>
      <c r="BE24" s="141">
        <v>0</v>
      </c>
      <c r="BF24" s="141">
        <v>21891</v>
      </c>
      <c r="BG24" s="141">
        <f t="shared" si="17"/>
        <v>84554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625788</v>
      </c>
      <c r="BQ24" s="141">
        <f t="shared" si="27"/>
        <v>42895</v>
      </c>
      <c r="BR24" s="141">
        <f t="shared" si="28"/>
        <v>42895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7183</v>
      </c>
      <c r="BW24" s="141">
        <f t="shared" si="33"/>
        <v>0</v>
      </c>
      <c r="BX24" s="141">
        <f t="shared" si="34"/>
        <v>0</v>
      </c>
      <c r="BY24" s="141">
        <f t="shared" si="35"/>
        <v>7183</v>
      </c>
      <c r="BZ24" s="141">
        <f t="shared" si="36"/>
        <v>0</v>
      </c>
      <c r="CA24" s="141">
        <f t="shared" si="37"/>
        <v>575710</v>
      </c>
      <c r="CB24" s="141">
        <f t="shared" si="38"/>
        <v>161303</v>
      </c>
      <c r="CC24" s="141">
        <f t="shared" si="39"/>
        <v>407211</v>
      </c>
      <c r="CD24" s="141">
        <f t="shared" si="40"/>
        <v>7196</v>
      </c>
      <c r="CE24" s="141">
        <f t="shared" si="41"/>
        <v>0</v>
      </c>
      <c r="CF24" s="141">
        <f t="shared" si="42"/>
        <v>593482</v>
      </c>
      <c r="CG24" s="141">
        <f t="shared" si="43"/>
        <v>0</v>
      </c>
      <c r="CH24" s="141">
        <f t="shared" si="44"/>
        <v>21891</v>
      </c>
      <c r="CI24" s="141">
        <f t="shared" si="45"/>
        <v>647679</v>
      </c>
    </row>
    <row r="25" spans="1:87" ht="12" customHeight="1">
      <c r="A25" s="142" t="s">
        <v>101</v>
      </c>
      <c r="B25" s="140" t="s">
        <v>343</v>
      </c>
      <c r="C25" s="142" t="s">
        <v>404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528508</v>
      </c>
      <c r="M25" s="141">
        <f t="shared" si="7"/>
        <v>141248</v>
      </c>
      <c r="N25" s="141">
        <v>99332</v>
      </c>
      <c r="O25" s="141">
        <v>33111</v>
      </c>
      <c r="P25" s="141">
        <v>0</v>
      </c>
      <c r="Q25" s="141">
        <v>8805</v>
      </c>
      <c r="R25" s="141">
        <f t="shared" si="8"/>
        <v>20355</v>
      </c>
      <c r="S25" s="141">
        <v>12420</v>
      </c>
      <c r="T25" s="141">
        <v>2685</v>
      </c>
      <c r="U25" s="141">
        <v>5250</v>
      </c>
      <c r="V25" s="141">
        <v>0</v>
      </c>
      <c r="W25" s="141">
        <f t="shared" si="9"/>
        <v>366905</v>
      </c>
      <c r="X25" s="141">
        <v>281619</v>
      </c>
      <c r="Y25" s="141">
        <v>52148</v>
      </c>
      <c r="Z25" s="141">
        <v>26404</v>
      </c>
      <c r="AA25" s="141">
        <v>6734</v>
      </c>
      <c r="AB25" s="141">
        <v>505561</v>
      </c>
      <c r="AC25" s="141">
        <v>0</v>
      </c>
      <c r="AD25" s="141">
        <v>51470</v>
      </c>
      <c r="AE25" s="141">
        <f t="shared" si="10"/>
        <v>579978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19725</v>
      </c>
      <c r="AO25" s="141">
        <f t="shared" si="14"/>
        <v>8989</v>
      </c>
      <c r="AP25" s="141">
        <v>8989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10736</v>
      </c>
      <c r="AZ25" s="141">
        <v>10736</v>
      </c>
      <c r="BA25" s="141">
        <v>0</v>
      </c>
      <c r="BB25" s="141">
        <v>0</v>
      </c>
      <c r="BC25" s="141">
        <v>0</v>
      </c>
      <c r="BD25" s="141">
        <v>186527</v>
      </c>
      <c r="BE25" s="141">
        <v>0</v>
      </c>
      <c r="BF25" s="141">
        <v>52152</v>
      </c>
      <c r="BG25" s="141">
        <f t="shared" si="17"/>
        <v>71877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548233</v>
      </c>
      <c r="BQ25" s="141">
        <f t="shared" si="27"/>
        <v>150237</v>
      </c>
      <c r="BR25" s="141">
        <f t="shared" si="28"/>
        <v>108321</v>
      </c>
      <c r="BS25" s="141">
        <f t="shared" si="29"/>
        <v>33111</v>
      </c>
      <c r="BT25" s="141">
        <f t="shared" si="30"/>
        <v>0</v>
      </c>
      <c r="BU25" s="141">
        <f t="shared" si="31"/>
        <v>8805</v>
      </c>
      <c r="BV25" s="141">
        <f t="shared" si="32"/>
        <v>20355</v>
      </c>
      <c r="BW25" s="141">
        <f t="shared" si="33"/>
        <v>12420</v>
      </c>
      <c r="BX25" s="141">
        <f t="shared" si="34"/>
        <v>2685</v>
      </c>
      <c r="BY25" s="141">
        <f t="shared" si="35"/>
        <v>5250</v>
      </c>
      <c r="BZ25" s="141">
        <f t="shared" si="36"/>
        <v>0</v>
      </c>
      <c r="CA25" s="141">
        <f t="shared" si="37"/>
        <v>377641</v>
      </c>
      <c r="CB25" s="141">
        <f t="shared" si="38"/>
        <v>292355</v>
      </c>
      <c r="CC25" s="141">
        <f t="shared" si="39"/>
        <v>52148</v>
      </c>
      <c r="CD25" s="141">
        <f t="shared" si="40"/>
        <v>26404</v>
      </c>
      <c r="CE25" s="141">
        <f t="shared" si="41"/>
        <v>6734</v>
      </c>
      <c r="CF25" s="141">
        <f t="shared" si="42"/>
        <v>692088</v>
      </c>
      <c r="CG25" s="141">
        <f t="shared" si="43"/>
        <v>0</v>
      </c>
      <c r="CH25" s="141">
        <f t="shared" si="44"/>
        <v>103622</v>
      </c>
      <c r="CI25" s="141">
        <f t="shared" si="45"/>
        <v>651855</v>
      </c>
    </row>
    <row r="26" spans="1:87" ht="12" customHeight="1">
      <c r="A26" s="142" t="s">
        <v>101</v>
      </c>
      <c r="B26" s="140" t="s">
        <v>344</v>
      </c>
      <c r="C26" s="142" t="s">
        <v>405</v>
      </c>
      <c r="D26" s="141">
        <f t="shared" si="4"/>
        <v>8931</v>
      </c>
      <c r="E26" s="141">
        <f t="shared" si="5"/>
        <v>8931</v>
      </c>
      <c r="F26" s="141">
        <v>0</v>
      </c>
      <c r="G26" s="141">
        <v>8931</v>
      </c>
      <c r="H26" s="141">
        <v>0</v>
      </c>
      <c r="I26" s="141">
        <v>0</v>
      </c>
      <c r="J26" s="141">
        <v>0</v>
      </c>
      <c r="K26" s="141">
        <v>191085</v>
      </c>
      <c r="L26" s="141">
        <f t="shared" si="6"/>
        <v>964134</v>
      </c>
      <c r="M26" s="141">
        <f t="shared" si="7"/>
        <v>336867</v>
      </c>
      <c r="N26" s="141">
        <v>128628</v>
      </c>
      <c r="O26" s="141">
        <v>208239</v>
      </c>
      <c r="P26" s="141">
        <v>0</v>
      </c>
      <c r="Q26" s="141">
        <v>0</v>
      </c>
      <c r="R26" s="141">
        <f t="shared" si="8"/>
        <v>62866</v>
      </c>
      <c r="S26" s="141">
        <v>32136</v>
      </c>
      <c r="T26" s="141">
        <v>30730</v>
      </c>
      <c r="U26" s="141">
        <v>0</v>
      </c>
      <c r="V26" s="141">
        <v>14263</v>
      </c>
      <c r="W26" s="141">
        <f t="shared" si="9"/>
        <v>550138</v>
      </c>
      <c r="X26" s="141">
        <v>357745</v>
      </c>
      <c r="Y26" s="141">
        <v>183231</v>
      </c>
      <c r="Z26" s="141">
        <v>0</v>
      </c>
      <c r="AA26" s="141">
        <v>9162</v>
      </c>
      <c r="AB26" s="141">
        <v>599021</v>
      </c>
      <c r="AC26" s="141">
        <v>0</v>
      </c>
      <c r="AD26" s="141">
        <v>22606</v>
      </c>
      <c r="AE26" s="141">
        <f t="shared" si="10"/>
        <v>995671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71485</v>
      </c>
      <c r="AO26" s="141">
        <f t="shared" si="14"/>
        <v>27700</v>
      </c>
      <c r="AP26" s="141">
        <v>27700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43785</v>
      </c>
      <c r="AZ26" s="141">
        <v>0</v>
      </c>
      <c r="BA26" s="141">
        <v>43785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f t="shared" si="17"/>
        <v>71485</v>
      </c>
      <c r="BH26" s="141">
        <f t="shared" si="18"/>
        <v>8931</v>
      </c>
      <c r="BI26" s="141">
        <f t="shared" si="19"/>
        <v>8931</v>
      </c>
      <c r="BJ26" s="141">
        <f t="shared" si="20"/>
        <v>0</v>
      </c>
      <c r="BK26" s="141">
        <f t="shared" si="21"/>
        <v>8931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191085</v>
      </c>
      <c r="BP26" s="141">
        <f t="shared" si="26"/>
        <v>1035619</v>
      </c>
      <c r="BQ26" s="141">
        <f t="shared" si="27"/>
        <v>364567</v>
      </c>
      <c r="BR26" s="141">
        <f t="shared" si="28"/>
        <v>156328</v>
      </c>
      <c r="BS26" s="141">
        <f t="shared" si="29"/>
        <v>208239</v>
      </c>
      <c r="BT26" s="141">
        <f t="shared" si="30"/>
        <v>0</v>
      </c>
      <c r="BU26" s="141">
        <f t="shared" si="31"/>
        <v>0</v>
      </c>
      <c r="BV26" s="141">
        <f t="shared" si="32"/>
        <v>62866</v>
      </c>
      <c r="BW26" s="141">
        <f t="shared" si="33"/>
        <v>32136</v>
      </c>
      <c r="BX26" s="141">
        <f t="shared" si="34"/>
        <v>30730</v>
      </c>
      <c r="BY26" s="141">
        <f t="shared" si="35"/>
        <v>0</v>
      </c>
      <c r="BZ26" s="141">
        <f t="shared" si="36"/>
        <v>14263</v>
      </c>
      <c r="CA26" s="141">
        <f t="shared" si="37"/>
        <v>593923</v>
      </c>
      <c r="CB26" s="141">
        <f t="shared" si="38"/>
        <v>357745</v>
      </c>
      <c r="CC26" s="141">
        <f t="shared" si="39"/>
        <v>227016</v>
      </c>
      <c r="CD26" s="141">
        <f t="shared" si="40"/>
        <v>0</v>
      </c>
      <c r="CE26" s="141">
        <f t="shared" si="41"/>
        <v>9162</v>
      </c>
      <c r="CF26" s="141">
        <f t="shared" si="42"/>
        <v>599021</v>
      </c>
      <c r="CG26" s="141">
        <f t="shared" si="43"/>
        <v>0</v>
      </c>
      <c r="CH26" s="141">
        <f t="shared" si="44"/>
        <v>22606</v>
      </c>
      <c r="CI26" s="141">
        <f t="shared" si="45"/>
        <v>1067156</v>
      </c>
    </row>
    <row r="27" spans="1:87" ht="12" customHeight="1">
      <c r="A27" s="142" t="s">
        <v>101</v>
      </c>
      <c r="B27" s="140" t="s">
        <v>345</v>
      </c>
      <c r="C27" s="142" t="s">
        <v>406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1506570</v>
      </c>
      <c r="M27" s="141">
        <f t="shared" si="7"/>
        <v>477738</v>
      </c>
      <c r="N27" s="141">
        <v>215220</v>
      </c>
      <c r="O27" s="141">
        <v>130364</v>
      </c>
      <c r="P27" s="141">
        <v>132154</v>
      </c>
      <c r="Q27" s="141">
        <v>0</v>
      </c>
      <c r="R27" s="141">
        <f t="shared" si="8"/>
        <v>511096</v>
      </c>
      <c r="S27" s="141">
        <v>4973</v>
      </c>
      <c r="T27" s="141">
        <v>506123</v>
      </c>
      <c r="U27" s="141">
        <v>0</v>
      </c>
      <c r="V27" s="141">
        <v>2518</v>
      </c>
      <c r="W27" s="141">
        <f t="shared" si="9"/>
        <v>515218</v>
      </c>
      <c r="X27" s="141">
        <v>396923</v>
      </c>
      <c r="Y27" s="141">
        <v>0</v>
      </c>
      <c r="Z27" s="141">
        <v>118295</v>
      </c>
      <c r="AA27" s="141">
        <v>0</v>
      </c>
      <c r="AB27" s="141">
        <v>0</v>
      </c>
      <c r="AC27" s="141">
        <v>0</v>
      </c>
      <c r="AD27" s="141">
        <v>0</v>
      </c>
      <c r="AE27" s="141">
        <f t="shared" si="10"/>
        <v>1506570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136835</v>
      </c>
      <c r="AO27" s="141">
        <f t="shared" si="14"/>
        <v>8563</v>
      </c>
      <c r="AP27" s="141">
        <v>8563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128272</v>
      </c>
      <c r="AZ27" s="141">
        <v>50791</v>
      </c>
      <c r="BA27" s="141">
        <v>77481</v>
      </c>
      <c r="BB27" s="141">
        <v>0</v>
      </c>
      <c r="BC27" s="141">
        <v>0</v>
      </c>
      <c r="BD27" s="141">
        <v>0</v>
      </c>
      <c r="BE27" s="141">
        <v>0</v>
      </c>
      <c r="BF27" s="141">
        <v>0</v>
      </c>
      <c r="BG27" s="141">
        <f t="shared" si="17"/>
        <v>136835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1643405</v>
      </c>
      <c r="BQ27" s="141">
        <f t="shared" si="27"/>
        <v>486301</v>
      </c>
      <c r="BR27" s="141">
        <f t="shared" si="28"/>
        <v>223783</v>
      </c>
      <c r="BS27" s="141">
        <f t="shared" si="29"/>
        <v>130364</v>
      </c>
      <c r="BT27" s="141">
        <f t="shared" si="30"/>
        <v>132154</v>
      </c>
      <c r="BU27" s="141">
        <f t="shared" si="31"/>
        <v>0</v>
      </c>
      <c r="BV27" s="141">
        <f t="shared" si="32"/>
        <v>511096</v>
      </c>
      <c r="BW27" s="141">
        <f t="shared" si="33"/>
        <v>4973</v>
      </c>
      <c r="BX27" s="141">
        <f t="shared" si="34"/>
        <v>506123</v>
      </c>
      <c r="BY27" s="141">
        <f t="shared" si="35"/>
        <v>0</v>
      </c>
      <c r="BZ27" s="141">
        <f t="shared" si="36"/>
        <v>2518</v>
      </c>
      <c r="CA27" s="141">
        <f t="shared" si="37"/>
        <v>643490</v>
      </c>
      <c r="CB27" s="141">
        <f t="shared" si="38"/>
        <v>447714</v>
      </c>
      <c r="CC27" s="141">
        <f t="shared" si="39"/>
        <v>77481</v>
      </c>
      <c r="CD27" s="141">
        <f t="shared" si="40"/>
        <v>118295</v>
      </c>
      <c r="CE27" s="141">
        <f t="shared" si="41"/>
        <v>0</v>
      </c>
      <c r="CF27" s="141">
        <f t="shared" si="42"/>
        <v>0</v>
      </c>
      <c r="CG27" s="141">
        <f t="shared" si="43"/>
        <v>0</v>
      </c>
      <c r="CH27" s="141">
        <f t="shared" si="44"/>
        <v>0</v>
      </c>
      <c r="CI27" s="141">
        <f t="shared" si="45"/>
        <v>1643405</v>
      </c>
    </row>
    <row r="28" spans="1:87" ht="12" customHeight="1">
      <c r="A28" s="142" t="s">
        <v>101</v>
      </c>
      <c r="B28" s="140" t="s">
        <v>346</v>
      </c>
      <c r="C28" s="142" t="s">
        <v>407</v>
      </c>
      <c r="D28" s="141">
        <f t="shared" si="4"/>
        <v>30313</v>
      </c>
      <c r="E28" s="141">
        <f t="shared" si="5"/>
        <v>30313</v>
      </c>
      <c r="F28" s="141">
        <v>0</v>
      </c>
      <c r="G28" s="141">
        <v>30313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674526</v>
      </c>
      <c r="M28" s="141">
        <f t="shared" si="7"/>
        <v>156681</v>
      </c>
      <c r="N28" s="141">
        <v>58170</v>
      </c>
      <c r="O28" s="141">
        <v>63572</v>
      </c>
      <c r="P28" s="141">
        <v>27264</v>
      </c>
      <c r="Q28" s="141">
        <v>7675</v>
      </c>
      <c r="R28" s="141">
        <f t="shared" si="8"/>
        <v>120966</v>
      </c>
      <c r="S28" s="141">
        <v>5386</v>
      </c>
      <c r="T28" s="141">
        <v>95236</v>
      </c>
      <c r="U28" s="141">
        <v>20344</v>
      </c>
      <c r="V28" s="141">
        <v>0</v>
      </c>
      <c r="W28" s="141">
        <f t="shared" si="9"/>
        <v>392920</v>
      </c>
      <c r="X28" s="141">
        <v>60417</v>
      </c>
      <c r="Y28" s="141">
        <v>314454</v>
      </c>
      <c r="Z28" s="141">
        <v>18049</v>
      </c>
      <c r="AA28" s="141">
        <v>0</v>
      </c>
      <c r="AB28" s="141">
        <v>0</v>
      </c>
      <c r="AC28" s="141">
        <v>3959</v>
      </c>
      <c r="AD28" s="141">
        <v>153</v>
      </c>
      <c r="AE28" s="141">
        <f t="shared" si="10"/>
        <v>704992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124258</v>
      </c>
      <c r="AO28" s="141">
        <f t="shared" si="14"/>
        <v>51041</v>
      </c>
      <c r="AP28" s="141">
        <v>11428</v>
      </c>
      <c r="AQ28" s="141">
        <v>31080</v>
      </c>
      <c r="AR28" s="141">
        <v>8533</v>
      </c>
      <c r="AS28" s="141">
        <v>0</v>
      </c>
      <c r="AT28" s="141">
        <f t="shared" si="15"/>
        <v>32949</v>
      </c>
      <c r="AU28" s="141">
        <v>2407</v>
      </c>
      <c r="AV28" s="141">
        <v>30542</v>
      </c>
      <c r="AW28" s="141">
        <v>0</v>
      </c>
      <c r="AX28" s="141">
        <v>0</v>
      </c>
      <c r="AY28" s="141">
        <f t="shared" si="16"/>
        <v>40268</v>
      </c>
      <c r="AZ28" s="141">
        <v>25963</v>
      </c>
      <c r="BA28" s="141">
        <v>14305</v>
      </c>
      <c r="BB28" s="141">
        <v>0</v>
      </c>
      <c r="BC28" s="141">
        <v>0</v>
      </c>
      <c r="BD28" s="141">
        <v>0</v>
      </c>
      <c r="BE28" s="141">
        <v>0</v>
      </c>
      <c r="BF28" s="141">
        <v>0</v>
      </c>
      <c r="BG28" s="141">
        <f t="shared" si="17"/>
        <v>124258</v>
      </c>
      <c r="BH28" s="141">
        <f t="shared" si="18"/>
        <v>30313</v>
      </c>
      <c r="BI28" s="141">
        <f t="shared" si="19"/>
        <v>30313</v>
      </c>
      <c r="BJ28" s="141">
        <f t="shared" si="20"/>
        <v>0</v>
      </c>
      <c r="BK28" s="141">
        <f t="shared" si="21"/>
        <v>30313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798784</v>
      </c>
      <c r="BQ28" s="141">
        <f t="shared" si="27"/>
        <v>207722</v>
      </c>
      <c r="BR28" s="141">
        <f t="shared" si="28"/>
        <v>69598</v>
      </c>
      <c r="BS28" s="141">
        <f t="shared" si="29"/>
        <v>94652</v>
      </c>
      <c r="BT28" s="141">
        <f t="shared" si="30"/>
        <v>35797</v>
      </c>
      <c r="BU28" s="141">
        <f t="shared" si="31"/>
        <v>7675</v>
      </c>
      <c r="BV28" s="141">
        <f t="shared" si="32"/>
        <v>153915</v>
      </c>
      <c r="BW28" s="141">
        <f t="shared" si="33"/>
        <v>7793</v>
      </c>
      <c r="BX28" s="141">
        <f t="shared" si="34"/>
        <v>125778</v>
      </c>
      <c r="BY28" s="141">
        <f t="shared" si="35"/>
        <v>20344</v>
      </c>
      <c r="BZ28" s="141">
        <f t="shared" si="36"/>
        <v>0</v>
      </c>
      <c r="CA28" s="141">
        <f t="shared" si="37"/>
        <v>433188</v>
      </c>
      <c r="CB28" s="141">
        <f t="shared" si="38"/>
        <v>86380</v>
      </c>
      <c r="CC28" s="141">
        <f t="shared" si="39"/>
        <v>328759</v>
      </c>
      <c r="CD28" s="141">
        <f t="shared" si="40"/>
        <v>18049</v>
      </c>
      <c r="CE28" s="141">
        <f t="shared" si="41"/>
        <v>0</v>
      </c>
      <c r="CF28" s="141">
        <f t="shared" si="42"/>
        <v>0</v>
      </c>
      <c r="CG28" s="141">
        <f t="shared" si="43"/>
        <v>3959</v>
      </c>
      <c r="CH28" s="141">
        <f t="shared" si="44"/>
        <v>153</v>
      </c>
      <c r="CI28" s="141">
        <f t="shared" si="45"/>
        <v>829250</v>
      </c>
    </row>
    <row r="29" spans="1:87" ht="12" customHeight="1">
      <c r="A29" s="142" t="s">
        <v>101</v>
      </c>
      <c r="B29" s="140" t="s">
        <v>347</v>
      </c>
      <c r="C29" s="142" t="s">
        <v>408</v>
      </c>
      <c r="D29" s="141">
        <f t="shared" si="4"/>
        <v>694966</v>
      </c>
      <c r="E29" s="141">
        <f t="shared" si="5"/>
        <v>694966</v>
      </c>
      <c r="F29" s="141">
        <v>0</v>
      </c>
      <c r="G29" s="141">
        <v>694966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1254136</v>
      </c>
      <c r="M29" s="141">
        <f t="shared" si="7"/>
        <v>145847</v>
      </c>
      <c r="N29" s="141">
        <v>145847</v>
      </c>
      <c r="O29" s="141">
        <v>0</v>
      </c>
      <c r="P29" s="141">
        <v>0</v>
      </c>
      <c r="Q29" s="141">
        <v>0</v>
      </c>
      <c r="R29" s="141">
        <f t="shared" si="8"/>
        <v>500231</v>
      </c>
      <c r="S29" s="141">
        <v>0</v>
      </c>
      <c r="T29" s="141">
        <v>476962</v>
      </c>
      <c r="U29" s="141">
        <v>23269</v>
      </c>
      <c r="V29" s="141">
        <v>0</v>
      </c>
      <c r="W29" s="141">
        <f t="shared" si="9"/>
        <v>608058</v>
      </c>
      <c r="X29" s="141">
        <v>322743</v>
      </c>
      <c r="Y29" s="141">
        <v>280273</v>
      </c>
      <c r="Z29" s="141">
        <v>5042</v>
      </c>
      <c r="AA29" s="141">
        <v>0</v>
      </c>
      <c r="AB29" s="141">
        <v>0</v>
      </c>
      <c r="AC29" s="141">
        <v>0</v>
      </c>
      <c r="AD29" s="141">
        <v>243062</v>
      </c>
      <c r="AE29" s="141">
        <f t="shared" si="10"/>
        <v>2192164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50989</v>
      </c>
      <c r="AO29" s="141">
        <f t="shared" si="14"/>
        <v>9723</v>
      </c>
      <c r="AP29" s="141">
        <v>9723</v>
      </c>
      <c r="AQ29" s="141">
        <v>0</v>
      </c>
      <c r="AR29" s="141">
        <v>0</v>
      </c>
      <c r="AS29" s="141">
        <v>0</v>
      </c>
      <c r="AT29" s="141">
        <f t="shared" si="15"/>
        <v>41266</v>
      </c>
      <c r="AU29" s="141">
        <v>41266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218012</v>
      </c>
      <c r="BE29" s="141">
        <v>0</v>
      </c>
      <c r="BF29" s="141">
        <v>7734</v>
      </c>
      <c r="BG29" s="141">
        <f t="shared" si="17"/>
        <v>58723</v>
      </c>
      <c r="BH29" s="141">
        <f t="shared" si="18"/>
        <v>694966</v>
      </c>
      <c r="BI29" s="141">
        <f t="shared" si="19"/>
        <v>694966</v>
      </c>
      <c r="BJ29" s="141">
        <f t="shared" si="20"/>
        <v>0</v>
      </c>
      <c r="BK29" s="141">
        <f t="shared" si="21"/>
        <v>694966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1305125</v>
      </c>
      <c r="BQ29" s="141">
        <f t="shared" si="27"/>
        <v>155570</v>
      </c>
      <c r="BR29" s="141">
        <f t="shared" si="28"/>
        <v>155570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541497</v>
      </c>
      <c r="BW29" s="141">
        <f t="shared" si="33"/>
        <v>41266</v>
      </c>
      <c r="BX29" s="141">
        <f t="shared" si="34"/>
        <v>476962</v>
      </c>
      <c r="BY29" s="141">
        <f t="shared" si="35"/>
        <v>23269</v>
      </c>
      <c r="BZ29" s="141">
        <f t="shared" si="36"/>
        <v>0</v>
      </c>
      <c r="CA29" s="141">
        <f t="shared" si="37"/>
        <v>608058</v>
      </c>
      <c r="CB29" s="141">
        <f t="shared" si="38"/>
        <v>322743</v>
      </c>
      <c r="CC29" s="141">
        <f t="shared" si="39"/>
        <v>280273</v>
      </c>
      <c r="CD29" s="141">
        <f t="shared" si="40"/>
        <v>5042</v>
      </c>
      <c r="CE29" s="141">
        <f t="shared" si="41"/>
        <v>0</v>
      </c>
      <c r="CF29" s="141">
        <f t="shared" si="42"/>
        <v>218012</v>
      </c>
      <c r="CG29" s="141">
        <f t="shared" si="43"/>
        <v>0</v>
      </c>
      <c r="CH29" s="141">
        <f t="shared" si="44"/>
        <v>250796</v>
      </c>
      <c r="CI29" s="141">
        <f t="shared" si="45"/>
        <v>2250887</v>
      </c>
    </row>
    <row r="30" spans="1:87" ht="12" customHeight="1">
      <c r="A30" s="142" t="s">
        <v>101</v>
      </c>
      <c r="B30" s="140" t="s">
        <v>348</v>
      </c>
      <c r="C30" s="142" t="s">
        <v>409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344251</v>
      </c>
      <c r="M30" s="141">
        <f t="shared" si="7"/>
        <v>13921</v>
      </c>
      <c r="N30" s="141">
        <v>13921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330330</v>
      </c>
      <c r="X30" s="141">
        <v>287735</v>
      </c>
      <c r="Y30" s="141">
        <v>35462</v>
      </c>
      <c r="Z30" s="141">
        <v>1927</v>
      </c>
      <c r="AA30" s="141">
        <v>5206</v>
      </c>
      <c r="AB30" s="141">
        <v>295790</v>
      </c>
      <c r="AC30" s="141">
        <v>0</v>
      </c>
      <c r="AD30" s="141">
        <v>52052</v>
      </c>
      <c r="AE30" s="141">
        <f t="shared" si="10"/>
        <v>396303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30915</v>
      </c>
      <c r="AO30" s="141">
        <f t="shared" si="14"/>
        <v>6159</v>
      </c>
      <c r="AP30" s="141">
        <v>6159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24756</v>
      </c>
      <c r="AZ30" s="141">
        <v>24756</v>
      </c>
      <c r="BA30" s="141">
        <v>0</v>
      </c>
      <c r="BB30" s="141">
        <v>0</v>
      </c>
      <c r="BC30" s="141">
        <v>0</v>
      </c>
      <c r="BD30" s="141">
        <v>93315</v>
      </c>
      <c r="BE30" s="141">
        <v>0</v>
      </c>
      <c r="BF30" s="141">
        <v>758</v>
      </c>
      <c r="BG30" s="141">
        <f t="shared" si="17"/>
        <v>31673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375166</v>
      </c>
      <c r="BQ30" s="141">
        <f t="shared" si="27"/>
        <v>20080</v>
      </c>
      <c r="BR30" s="141">
        <f t="shared" si="28"/>
        <v>20080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355086</v>
      </c>
      <c r="CB30" s="141">
        <f t="shared" si="38"/>
        <v>312491</v>
      </c>
      <c r="CC30" s="141">
        <f t="shared" si="39"/>
        <v>35462</v>
      </c>
      <c r="CD30" s="141">
        <f t="shared" si="40"/>
        <v>1927</v>
      </c>
      <c r="CE30" s="141">
        <f t="shared" si="41"/>
        <v>5206</v>
      </c>
      <c r="CF30" s="141">
        <f t="shared" si="42"/>
        <v>389105</v>
      </c>
      <c r="CG30" s="141">
        <f t="shared" si="43"/>
        <v>0</v>
      </c>
      <c r="CH30" s="141">
        <f t="shared" si="44"/>
        <v>52810</v>
      </c>
      <c r="CI30" s="141">
        <f t="shared" si="45"/>
        <v>427976</v>
      </c>
    </row>
    <row r="31" spans="1:87" ht="12" customHeight="1">
      <c r="A31" s="142" t="s">
        <v>101</v>
      </c>
      <c r="B31" s="140" t="s">
        <v>349</v>
      </c>
      <c r="C31" s="142" t="s">
        <v>410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1380152</v>
      </c>
      <c r="M31" s="141">
        <f t="shared" si="7"/>
        <v>270909</v>
      </c>
      <c r="N31" s="141">
        <v>120101</v>
      </c>
      <c r="O31" s="141">
        <v>103538</v>
      </c>
      <c r="P31" s="141">
        <v>32071</v>
      </c>
      <c r="Q31" s="141">
        <v>15199</v>
      </c>
      <c r="R31" s="141">
        <f t="shared" si="8"/>
        <v>563639</v>
      </c>
      <c r="S31" s="141">
        <v>11709</v>
      </c>
      <c r="T31" s="141">
        <v>551930</v>
      </c>
      <c r="U31" s="141">
        <v>0</v>
      </c>
      <c r="V31" s="141">
        <v>8306</v>
      </c>
      <c r="W31" s="141">
        <f t="shared" si="9"/>
        <v>534672</v>
      </c>
      <c r="X31" s="141">
        <v>128258</v>
      </c>
      <c r="Y31" s="141">
        <v>361646</v>
      </c>
      <c r="Z31" s="141">
        <v>43444</v>
      </c>
      <c r="AA31" s="141">
        <v>1324</v>
      </c>
      <c r="AB31" s="141">
        <v>0</v>
      </c>
      <c r="AC31" s="141">
        <v>2626</v>
      </c>
      <c r="AD31" s="141">
        <v>55649</v>
      </c>
      <c r="AE31" s="141">
        <f t="shared" si="10"/>
        <v>1435801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15824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15824</v>
      </c>
      <c r="AZ31" s="141">
        <v>15824</v>
      </c>
      <c r="BA31" s="141">
        <v>0</v>
      </c>
      <c r="BB31" s="141">
        <v>0</v>
      </c>
      <c r="BC31" s="141">
        <v>0</v>
      </c>
      <c r="BD31" s="141">
        <v>40296</v>
      </c>
      <c r="BE31" s="141">
        <v>0</v>
      </c>
      <c r="BF31" s="141">
        <v>0</v>
      </c>
      <c r="BG31" s="141">
        <f t="shared" si="17"/>
        <v>15824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1395976</v>
      </c>
      <c r="BQ31" s="141">
        <f t="shared" si="27"/>
        <v>270909</v>
      </c>
      <c r="BR31" s="141">
        <f t="shared" si="28"/>
        <v>120101</v>
      </c>
      <c r="BS31" s="141">
        <f t="shared" si="29"/>
        <v>103538</v>
      </c>
      <c r="BT31" s="141">
        <f t="shared" si="30"/>
        <v>32071</v>
      </c>
      <c r="BU31" s="141">
        <f t="shared" si="31"/>
        <v>15199</v>
      </c>
      <c r="BV31" s="141">
        <f t="shared" si="32"/>
        <v>563639</v>
      </c>
      <c r="BW31" s="141">
        <f t="shared" si="33"/>
        <v>11709</v>
      </c>
      <c r="BX31" s="141">
        <f t="shared" si="34"/>
        <v>551930</v>
      </c>
      <c r="BY31" s="141">
        <f t="shared" si="35"/>
        <v>0</v>
      </c>
      <c r="BZ31" s="141">
        <f t="shared" si="36"/>
        <v>8306</v>
      </c>
      <c r="CA31" s="141">
        <f t="shared" si="37"/>
        <v>550496</v>
      </c>
      <c r="CB31" s="141">
        <f t="shared" si="38"/>
        <v>144082</v>
      </c>
      <c r="CC31" s="141">
        <f t="shared" si="39"/>
        <v>361646</v>
      </c>
      <c r="CD31" s="141">
        <f t="shared" si="40"/>
        <v>43444</v>
      </c>
      <c r="CE31" s="141">
        <f t="shared" si="41"/>
        <v>1324</v>
      </c>
      <c r="CF31" s="141">
        <f t="shared" si="42"/>
        <v>40296</v>
      </c>
      <c r="CG31" s="141">
        <f t="shared" si="43"/>
        <v>2626</v>
      </c>
      <c r="CH31" s="141">
        <f t="shared" si="44"/>
        <v>55649</v>
      </c>
      <c r="CI31" s="141">
        <f t="shared" si="45"/>
        <v>1451625</v>
      </c>
    </row>
    <row r="32" spans="1:87" ht="12" customHeight="1">
      <c r="A32" s="142" t="s">
        <v>101</v>
      </c>
      <c r="B32" s="140" t="s">
        <v>350</v>
      </c>
      <c r="C32" s="142" t="s">
        <v>411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287848</v>
      </c>
      <c r="L32" s="141">
        <f t="shared" si="6"/>
        <v>419830</v>
      </c>
      <c r="M32" s="141">
        <f t="shared" si="7"/>
        <v>49160</v>
      </c>
      <c r="N32" s="141">
        <v>41876</v>
      </c>
      <c r="O32" s="141">
        <v>0</v>
      </c>
      <c r="P32" s="141">
        <v>0</v>
      </c>
      <c r="Q32" s="141">
        <v>7284</v>
      </c>
      <c r="R32" s="141">
        <f t="shared" si="8"/>
        <v>77725</v>
      </c>
      <c r="S32" s="141">
        <v>68631</v>
      </c>
      <c r="T32" s="141">
        <v>0</v>
      </c>
      <c r="U32" s="141">
        <v>9094</v>
      </c>
      <c r="V32" s="141">
        <v>0</v>
      </c>
      <c r="W32" s="141">
        <f t="shared" si="9"/>
        <v>292945</v>
      </c>
      <c r="X32" s="141">
        <v>239851</v>
      </c>
      <c r="Y32" s="141">
        <v>35669</v>
      </c>
      <c r="Z32" s="141">
        <v>5798</v>
      </c>
      <c r="AA32" s="141">
        <v>11627</v>
      </c>
      <c r="AB32" s="141">
        <v>201526</v>
      </c>
      <c r="AC32" s="141">
        <v>0</v>
      </c>
      <c r="AD32" s="141">
        <v>109446</v>
      </c>
      <c r="AE32" s="141">
        <f t="shared" si="10"/>
        <v>529276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56667</v>
      </c>
      <c r="AO32" s="141">
        <f t="shared" si="14"/>
        <v>4003</v>
      </c>
      <c r="AP32" s="141">
        <v>4003</v>
      </c>
      <c r="AQ32" s="141">
        <v>0</v>
      </c>
      <c r="AR32" s="141">
        <v>0</v>
      </c>
      <c r="AS32" s="141">
        <v>0</v>
      </c>
      <c r="AT32" s="141">
        <f t="shared" si="15"/>
        <v>111</v>
      </c>
      <c r="AU32" s="141">
        <v>111</v>
      </c>
      <c r="AV32" s="141">
        <v>0</v>
      </c>
      <c r="AW32" s="141">
        <v>0</v>
      </c>
      <c r="AX32" s="141">
        <v>0</v>
      </c>
      <c r="AY32" s="141">
        <f t="shared" si="16"/>
        <v>52553</v>
      </c>
      <c r="AZ32" s="141">
        <v>52553</v>
      </c>
      <c r="BA32" s="141">
        <v>0</v>
      </c>
      <c r="BB32" s="141">
        <v>0</v>
      </c>
      <c r="BC32" s="141">
        <v>0</v>
      </c>
      <c r="BD32" s="141">
        <v>127001</v>
      </c>
      <c r="BE32" s="141">
        <v>0</v>
      </c>
      <c r="BF32" s="141">
        <v>58390</v>
      </c>
      <c r="BG32" s="141">
        <f t="shared" si="17"/>
        <v>115057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287848</v>
      </c>
      <c r="BP32" s="141">
        <f t="shared" si="26"/>
        <v>476497</v>
      </c>
      <c r="BQ32" s="141">
        <f t="shared" si="27"/>
        <v>53163</v>
      </c>
      <c r="BR32" s="141">
        <f t="shared" si="28"/>
        <v>45879</v>
      </c>
      <c r="BS32" s="141">
        <f t="shared" si="29"/>
        <v>0</v>
      </c>
      <c r="BT32" s="141">
        <f t="shared" si="30"/>
        <v>0</v>
      </c>
      <c r="BU32" s="141">
        <f t="shared" si="31"/>
        <v>7284</v>
      </c>
      <c r="BV32" s="141">
        <f t="shared" si="32"/>
        <v>77836</v>
      </c>
      <c r="BW32" s="141">
        <f t="shared" si="33"/>
        <v>68742</v>
      </c>
      <c r="BX32" s="141">
        <f t="shared" si="34"/>
        <v>0</v>
      </c>
      <c r="BY32" s="141">
        <f t="shared" si="35"/>
        <v>9094</v>
      </c>
      <c r="BZ32" s="141">
        <f t="shared" si="36"/>
        <v>0</v>
      </c>
      <c r="CA32" s="141">
        <f t="shared" si="37"/>
        <v>345498</v>
      </c>
      <c r="CB32" s="141">
        <f t="shared" si="38"/>
        <v>292404</v>
      </c>
      <c r="CC32" s="141">
        <f t="shared" si="39"/>
        <v>35669</v>
      </c>
      <c r="CD32" s="141">
        <f t="shared" si="40"/>
        <v>5798</v>
      </c>
      <c r="CE32" s="141">
        <f t="shared" si="41"/>
        <v>11627</v>
      </c>
      <c r="CF32" s="141">
        <f t="shared" si="42"/>
        <v>328527</v>
      </c>
      <c r="CG32" s="141">
        <f t="shared" si="43"/>
        <v>0</v>
      </c>
      <c r="CH32" s="141">
        <f t="shared" si="44"/>
        <v>167836</v>
      </c>
      <c r="CI32" s="141">
        <f t="shared" si="45"/>
        <v>644333</v>
      </c>
    </row>
    <row r="33" spans="1:87" ht="12" customHeight="1">
      <c r="A33" s="142" t="s">
        <v>101</v>
      </c>
      <c r="B33" s="140" t="s">
        <v>351</v>
      </c>
      <c r="C33" s="142" t="s">
        <v>412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353410</v>
      </c>
      <c r="M33" s="141">
        <f t="shared" si="7"/>
        <v>202460</v>
      </c>
      <c r="N33" s="141">
        <v>51776</v>
      </c>
      <c r="O33" s="141">
        <v>150684</v>
      </c>
      <c r="P33" s="141">
        <v>0</v>
      </c>
      <c r="Q33" s="141">
        <v>0</v>
      </c>
      <c r="R33" s="141">
        <f t="shared" si="8"/>
        <v>13352</v>
      </c>
      <c r="S33" s="141">
        <v>13352</v>
      </c>
      <c r="T33" s="141">
        <v>0</v>
      </c>
      <c r="U33" s="141">
        <v>0</v>
      </c>
      <c r="V33" s="141">
        <v>0</v>
      </c>
      <c r="W33" s="141">
        <f t="shared" si="9"/>
        <v>137598</v>
      </c>
      <c r="X33" s="141">
        <v>126635</v>
      </c>
      <c r="Y33" s="141">
        <v>3643</v>
      </c>
      <c r="Z33" s="141">
        <v>2691</v>
      </c>
      <c r="AA33" s="141">
        <v>4629</v>
      </c>
      <c r="AB33" s="141">
        <v>183529</v>
      </c>
      <c r="AC33" s="141">
        <v>0</v>
      </c>
      <c r="AD33" s="141">
        <v>61374</v>
      </c>
      <c r="AE33" s="141">
        <f t="shared" si="10"/>
        <v>414784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25280</v>
      </c>
      <c r="AO33" s="141">
        <f t="shared" si="14"/>
        <v>6659</v>
      </c>
      <c r="AP33" s="141">
        <v>6659</v>
      </c>
      <c r="AQ33" s="141">
        <v>0</v>
      </c>
      <c r="AR33" s="141">
        <v>0</v>
      </c>
      <c r="AS33" s="141">
        <v>0</v>
      </c>
      <c r="AT33" s="141">
        <f t="shared" si="15"/>
        <v>638</v>
      </c>
      <c r="AU33" s="141">
        <v>638</v>
      </c>
      <c r="AV33" s="141">
        <v>0</v>
      </c>
      <c r="AW33" s="141">
        <v>0</v>
      </c>
      <c r="AX33" s="141">
        <v>0</v>
      </c>
      <c r="AY33" s="141">
        <f t="shared" si="16"/>
        <v>17983</v>
      </c>
      <c r="AZ33" s="141">
        <v>12983</v>
      </c>
      <c r="BA33" s="141">
        <v>0</v>
      </c>
      <c r="BB33" s="141">
        <v>0</v>
      </c>
      <c r="BC33" s="141">
        <v>5000</v>
      </c>
      <c r="BD33" s="141">
        <v>210713</v>
      </c>
      <c r="BE33" s="141">
        <v>0</v>
      </c>
      <c r="BF33" s="141">
        <v>0</v>
      </c>
      <c r="BG33" s="141">
        <f t="shared" si="17"/>
        <v>25280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378690</v>
      </c>
      <c r="BQ33" s="141">
        <f t="shared" si="27"/>
        <v>209119</v>
      </c>
      <c r="BR33" s="141">
        <f t="shared" si="28"/>
        <v>58435</v>
      </c>
      <c r="BS33" s="141">
        <f t="shared" si="29"/>
        <v>150684</v>
      </c>
      <c r="BT33" s="141">
        <f t="shared" si="30"/>
        <v>0</v>
      </c>
      <c r="BU33" s="141">
        <f t="shared" si="31"/>
        <v>0</v>
      </c>
      <c r="BV33" s="141">
        <f t="shared" si="32"/>
        <v>13990</v>
      </c>
      <c r="BW33" s="141">
        <f t="shared" si="33"/>
        <v>13990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155581</v>
      </c>
      <c r="CB33" s="141">
        <f t="shared" si="38"/>
        <v>139618</v>
      </c>
      <c r="CC33" s="141">
        <f t="shared" si="39"/>
        <v>3643</v>
      </c>
      <c r="CD33" s="141">
        <f t="shared" si="40"/>
        <v>2691</v>
      </c>
      <c r="CE33" s="141">
        <f t="shared" si="41"/>
        <v>9629</v>
      </c>
      <c r="CF33" s="141">
        <f t="shared" si="42"/>
        <v>394242</v>
      </c>
      <c r="CG33" s="141">
        <f t="shared" si="43"/>
        <v>0</v>
      </c>
      <c r="CH33" s="141">
        <f t="shared" si="44"/>
        <v>61374</v>
      </c>
      <c r="CI33" s="141">
        <f t="shared" si="45"/>
        <v>440064</v>
      </c>
    </row>
    <row r="34" spans="1:87" ht="12" customHeight="1">
      <c r="A34" s="142" t="s">
        <v>101</v>
      </c>
      <c r="B34" s="140" t="s">
        <v>352</v>
      </c>
      <c r="C34" s="142" t="s">
        <v>413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224697</v>
      </c>
      <c r="M34" s="141">
        <f t="shared" si="7"/>
        <v>28613</v>
      </c>
      <c r="N34" s="141">
        <v>28613</v>
      </c>
      <c r="O34" s="141">
        <v>0</v>
      </c>
      <c r="P34" s="141">
        <v>0</v>
      </c>
      <c r="Q34" s="141">
        <v>0</v>
      </c>
      <c r="R34" s="141">
        <f t="shared" si="8"/>
        <v>1369</v>
      </c>
      <c r="S34" s="141">
        <v>0</v>
      </c>
      <c r="T34" s="141">
        <v>0</v>
      </c>
      <c r="U34" s="141">
        <v>1369</v>
      </c>
      <c r="V34" s="141">
        <v>0</v>
      </c>
      <c r="W34" s="141">
        <f t="shared" si="9"/>
        <v>194353</v>
      </c>
      <c r="X34" s="141">
        <v>159815</v>
      </c>
      <c r="Y34" s="141">
        <v>31354</v>
      </c>
      <c r="Z34" s="141">
        <v>1191</v>
      </c>
      <c r="AA34" s="141">
        <v>1993</v>
      </c>
      <c r="AB34" s="141">
        <v>395807</v>
      </c>
      <c r="AC34" s="141">
        <v>362</v>
      </c>
      <c r="AD34" s="141">
        <v>6744</v>
      </c>
      <c r="AE34" s="141">
        <f t="shared" si="10"/>
        <v>231441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1032</v>
      </c>
      <c r="AO34" s="141">
        <f t="shared" si="14"/>
        <v>1032</v>
      </c>
      <c r="AP34" s="141">
        <v>1032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92439</v>
      </c>
      <c r="BE34" s="141">
        <v>0</v>
      </c>
      <c r="BF34" s="141">
        <v>0</v>
      </c>
      <c r="BG34" s="141">
        <f t="shared" si="17"/>
        <v>1032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225729</v>
      </c>
      <c r="BQ34" s="141">
        <f t="shared" si="27"/>
        <v>29645</v>
      </c>
      <c r="BR34" s="141">
        <f t="shared" si="28"/>
        <v>29645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1369</v>
      </c>
      <c r="BW34" s="141">
        <f t="shared" si="33"/>
        <v>0</v>
      </c>
      <c r="BX34" s="141">
        <f t="shared" si="34"/>
        <v>0</v>
      </c>
      <c r="BY34" s="141">
        <f t="shared" si="35"/>
        <v>1369</v>
      </c>
      <c r="BZ34" s="141">
        <f t="shared" si="36"/>
        <v>0</v>
      </c>
      <c r="CA34" s="141">
        <f t="shared" si="37"/>
        <v>194353</v>
      </c>
      <c r="CB34" s="141">
        <f t="shared" si="38"/>
        <v>159815</v>
      </c>
      <c r="CC34" s="141">
        <f t="shared" si="39"/>
        <v>31354</v>
      </c>
      <c r="CD34" s="141">
        <f t="shared" si="40"/>
        <v>1191</v>
      </c>
      <c r="CE34" s="141">
        <f t="shared" si="41"/>
        <v>1993</v>
      </c>
      <c r="CF34" s="141">
        <f t="shared" si="42"/>
        <v>488246</v>
      </c>
      <c r="CG34" s="141">
        <f t="shared" si="43"/>
        <v>362</v>
      </c>
      <c r="CH34" s="141">
        <f t="shared" si="44"/>
        <v>6744</v>
      </c>
      <c r="CI34" s="141">
        <f t="shared" si="45"/>
        <v>232473</v>
      </c>
    </row>
    <row r="35" spans="1:87" ht="12" customHeight="1">
      <c r="A35" s="142" t="s">
        <v>101</v>
      </c>
      <c r="B35" s="140" t="s">
        <v>353</v>
      </c>
      <c r="C35" s="142" t="s">
        <v>414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75020</v>
      </c>
      <c r="L35" s="141">
        <f t="shared" si="6"/>
        <v>289211</v>
      </c>
      <c r="M35" s="141">
        <f t="shared" si="7"/>
        <v>174366</v>
      </c>
      <c r="N35" s="141">
        <v>62596</v>
      </c>
      <c r="O35" s="141">
        <v>111770</v>
      </c>
      <c r="P35" s="141">
        <v>0</v>
      </c>
      <c r="Q35" s="141">
        <v>0</v>
      </c>
      <c r="R35" s="141">
        <f t="shared" si="8"/>
        <v>12490</v>
      </c>
      <c r="S35" s="141">
        <v>12490</v>
      </c>
      <c r="T35" s="141">
        <v>0</v>
      </c>
      <c r="U35" s="141">
        <v>0</v>
      </c>
      <c r="V35" s="141">
        <v>8568</v>
      </c>
      <c r="W35" s="141">
        <f t="shared" si="9"/>
        <v>93787</v>
      </c>
      <c r="X35" s="141">
        <v>46164</v>
      </c>
      <c r="Y35" s="141">
        <v>43854</v>
      </c>
      <c r="Z35" s="141">
        <v>2770</v>
      </c>
      <c r="AA35" s="141">
        <v>999</v>
      </c>
      <c r="AB35" s="141">
        <v>234497</v>
      </c>
      <c r="AC35" s="141">
        <v>0</v>
      </c>
      <c r="AD35" s="141">
        <v>4143</v>
      </c>
      <c r="AE35" s="141">
        <f t="shared" si="10"/>
        <v>293354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11278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11278</v>
      </c>
      <c r="AZ35" s="141">
        <v>10593</v>
      </c>
      <c r="BA35" s="141">
        <v>0</v>
      </c>
      <c r="BB35" s="141">
        <v>0</v>
      </c>
      <c r="BC35" s="141">
        <v>685</v>
      </c>
      <c r="BD35" s="141">
        <v>54132</v>
      </c>
      <c r="BE35" s="141">
        <v>0</v>
      </c>
      <c r="BF35" s="141">
        <v>392</v>
      </c>
      <c r="BG35" s="141">
        <f t="shared" si="17"/>
        <v>11670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75020</v>
      </c>
      <c r="BP35" s="141">
        <f t="shared" si="26"/>
        <v>300489</v>
      </c>
      <c r="BQ35" s="141">
        <f t="shared" si="27"/>
        <v>174366</v>
      </c>
      <c r="BR35" s="141">
        <f t="shared" si="28"/>
        <v>62596</v>
      </c>
      <c r="BS35" s="141">
        <f t="shared" si="29"/>
        <v>111770</v>
      </c>
      <c r="BT35" s="141">
        <f t="shared" si="30"/>
        <v>0</v>
      </c>
      <c r="BU35" s="141">
        <f t="shared" si="31"/>
        <v>0</v>
      </c>
      <c r="BV35" s="141">
        <f t="shared" si="32"/>
        <v>12490</v>
      </c>
      <c r="BW35" s="141">
        <f t="shared" si="33"/>
        <v>12490</v>
      </c>
      <c r="BX35" s="141">
        <f t="shared" si="34"/>
        <v>0</v>
      </c>
      <c r="BY35" s="141">
        <f t="shared" si="35"/>
        <v>0</v>
      </c>
      <c r="BZ35" s="141">
        <f t="shared" si="36"/>
        <v>8568</v>
      </c>
      <c r="CA35" s="141">
        <f t="shared" si="37"/>
        <v>105065</v>
      </c>
      <c r="CB35" s="141">
        <f t="shared" si="38"/>
        <v>56757</v>
      </c>
      <c r="CC35" s="141">
        <f t="shared" si="39"/>
        <v>43854</v>
      </c>
      <c r="CD35" s="141">
        <f t="shared" si="40"/>
        <v>2770</v>
      </c>
      <c r="CE35" s="141">
        <f t="shared" si="41"/>
        <v>1684</v>
      </c>
      <c r="CF35" s="141">
        <f t="shared" si="42"/>
        <v>288629</v>
      </c>
      <c r="CG35" s="141">
        <f t="shared" si="43"/>
        <v>0</v>
      </c>
      <c r="CH35" s="141">
        <f t="shared" si="44"/>
        <v>4535</v>
      </c>
      <c r="CI35" s="141">
        <f t="shared" si="45"/>
        <v>305024</v>
      </c>
    </row>
    <row r="36" spans="1:87" ht="12" customHeight="1">
      <c r="A36" s="142" t="s">
        <v>101</v>
      </c>
      <c r="B36" s="140" t="s">
        <v>354</v>
      </c>
      <c r="C36" s="142" t="s">
        <v>415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359079</v>
      </c>
      <c r="M36" s="141">
        <f t="shared" si="7"/>
        <v>90589</v>
      </c>
      <c r="N36" s="141">
        <v>36208</v>
      </c>
      <c r="O36" s="141">
        <v>54381</v>
      </c>
      <c r="P36" s="141">
        <v>0</v>
      </c>
      <c r="Q36" s="141">
        <v>0</v>
      </c>
      <c r="R36" s="141">
        <f t="shared" si="8"/>
        <v>11822</v>
      </c>
      <c r="S36" s="141">
        <v>4177</v>
      </c>
      <c r="T36" s="141">
        <v>7645</v>
      </c>
      <c r="U36" s="141">
        <v>0</v>
      </c>
      <c r="V36" s="141">
        <v>0</v>
      </c>
      <c r="W36" s="141">
        <f t="shared" si="9"/>
        <v>256668</v>
      </c>
      <c r="X36" s="141">
        <v>198898</v>
      </c>
      <c r="Y36" s="141">
        <v>54458</v>
      </c>
      <c r="Z36" s="141">
        <v>0</v>
      </c>
      <c r="AA36" s="141">
        <v>3312</v>
      </c>
      <c r="AB36" s="141">
        <v>219000</v>
      </c>
      <c r="AC36" s="141">
        <v>0</v>
      </c>
      <c r="AD36" s="141">
        <v>49621</v>
      </c>
      <c r="AE36" s="141">
        <f t="shared" si="10"/>
        <v>408700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25661</v>
      </c>
      <c r="AO36" s="141">
        <f t="shared" si="14"/>
        <v>8066</v>
      </c>
      <c r="AP36" s="141">
        <v>8066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17595</v>
      </c>
      <c r="AZ36" s="141">
        <v>17393</v>
      </c>
      <c r="BA36" s="141">
        <v>0</v>
      </c>
      <c r="BB36" s="141">
        <v>0</v>
      </c>
      <c r="BC36" s="141">
        <v>202</v>
      </c>
      <c r="BD36" s="141">
        <v>35054</v>
      </c>
      <c r="BE36" s="141">
        <v>0</v>
      </c>
      <c r="BF36" s="141">
        <v>717</v>
      </c>
      <c r="BG36" s="141">
        <f t="shared" si="17"/>
        <v>26378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384740</v>
      </c>
      <c r="BQ36" s="141">
        <f t="shared" si="27"/>
        <v>98655</v>
      </c>
      <c r="BR36" s="141">
        <f t="shared" si="28"/>
        <v>44274</v>
      </c>
      <c r="BS36" s="141">
        <f t="shared" si="29"/>
        <v>54381</v>
      </c>
      <c r="BT36" s="141">
        <f t="shared" si="30"/>
        <v>0</v>
      </c>
      <c r="BU36" s="141">
        <f t="shared" si="31"/>
        <v>0</v>
      </c>
      <c r="BV36" s="141">
        <f t="shared" si="32"/>
        <v>11822</v>
      </c>
      <c r="BW36" s="141">
        <f t="shared" si="33"/>
        <v>4177</v>
      </c>
      <c r="BX36" s="141">
        <f t="shared" si="34"/>
        <v>7645</v>
      </c>
      <c r="BY36" s="141">
        <f t="shared" si="35"/>
        <v>0</v>
      </c>
      <c r="BZ36" s="141">
        <f t="shared" si="36"/>
        <v>0</v>
      </c>
      <c r="CA36" s="141">
        <f t="shared" si="37"/>
        <v>274263</v>
      </c>
      <c r="CB36" s="141">
        <f t="shared" si="38"/>
        <v>216291</v>
      </c>
      <c r="CC36" s="141">
        <f t="shared" si="39"/>
        <v>54458</v>
      </c>
      <c r="CD36" s="141">
        <f t="shared" si="40"/>
        <v>0</v>
      </c>
      <c r="CE36" s="141">
        <f t="shared" si="41"/>
        <v>3514</v>
      </c>
      <c r="CF36" s="141">
        <f t="shared" si="42"/>
        <v>254054</v>
      </c>
      <c r="CG36" s="141">
        <f t="shared" si="43"/>
        <v>0</v>
      </c>
      <c r="CH36" s="141">
        <f t="shared" si="44"/>
        <v>50338</v>
      </c>
      <c r="CI36" s="141">
        <f t="shared" si="45"/>
        <v>435078</v>
      </c>
    </row>
    <row r="37" spans="1:87" ht="12" customHeight="1">
      <c r="A37" s="142" t="s">
        <v>101</v>
      </c>
      <c r="B37" s="140" t="s">
        <v>355</v>
      </c>
      <c r="C37" s="142" t="s">
        <v>416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350320</v>
      </c>
      <c r="L37" s="141">
        <f t="shared" si="6"/>
        <v>339124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339124</v>
      </c>
      <c r="X37" s="141">
        <v>287714</v>
      </c>
      <c r="Y37" s="141">
        <v>28456</v>
      </c>
      <c r="Z37" s="141">
        <v>0</v>
      </c>
      <c r="AA37" s="141">
        <v>22954</v>
      </c>
      <c r="AB37" s="141">
        <v>394243</v>
      </c>
      <c r="AC37" s="141">
        <v>0</v>
      </c>
      <c r="AD37" s="141">
        <v>95149</v>
      </c>
      <c r="AE37" s="141">
        <f t="shared" si="10"/>
        <v>434273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9792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9792</v>
      </c>
      <c r="AZ37" s="141">
        <v>9792</v>
      </c>
      <c r="BA37" s="141">
        <v>0</v>
      </c>
      <c r="BB37" s="141">
        <v>0</v>
      </c>
      <c r="BC37" s="141">
        <v>0</v>
      </c>
      <c r="BD37" s="141">
        <v>143555</v>
      </c>
      <c r="BE37" s="141">
        <v>0</v>
      </c>
      <c r="BF37" s="141">
        <v>1969</v>
      </c>
      <c r="BG37" s="141">
        <f t="shared" si="17"/>
        <v>11761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350320</v>
      </c>
      <c r="BP37" s="141">
        <f t="shared" si="26"/>
        <v>348916</v>
      </c>
      <c r="BQ37" s="141">
        <f t="shared" si="27"/>
        <v>0</v>
      </c>
      <c r="BR37" s="141">
        <f t="shared" si="28"/>
        <v>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348916</v>
      </c>
      <c r="CB37" s="141">
        <f t="shared" si="38"/>
        <v>297506</v>
      </c>
      <c r="CC37" s="141">
        <f t="shared" si="39"/>
        <v>28456</v>
      </c>
      <c r="CD37" s="141">
        <f t="shared" si="40"/>
        <v>0</v>
      </c>
      <c r="CE37" s="141">
        <f t="shared" si="41"/>
        <v>22954</v>
      </c>
      <c r="CF37" s="141">
        <f t="shared" si="42"/>
        <v>537798</v>
      </c>
      <c r="CG37" s="141">
        <f t="shared" si="43"/>
        <v>0</v>
      </c>
      <c r="CH37" s="141">
        <f t="shared" si="44"/>
        <v>97118</v>
      </c>
      <c r="CI37" s="141">
        <f t="shared" si="45"/>
        <v>446034</v>
      </c>
    </row>
    <row r="38" spans="1:87" ht="12" customHeight="1">
      <c r="A38" s="142" t="s">
        <v>101</v>
      </c>
      <c r="B38" s="140" t="s">
        <v>356</v>
      </c>
      <c r="C38" s="142" t="s">
        <v>417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1495832</v>
      </c>
      <c r="M38" s="141">
        <f t="shared" si="7"/>
        <v>199658</v>
      </c>
      <c r="N38" s="141">
        <v>139870</v>
      </c>
      <c r="O38" s="141">
        <v>0</v>
      </c>
      <c r="P38" s="141">
        <v>32164</v>
      </c>
      <c r="Q38" s="141">
        <v>27624</v>
      </c>
      <c r="R38" s="141">
        <f t="shared" si="8"/>
        <v>230485</v>
      </c>
      <c r="S38" s="141">
        <v>7352</v>
      </c>
      <c r="T38" s="141">
        <v>173643</v>
      </c>
      <c r="U38" s="141">
        <v>49490</v>
      </c>
      <c r="V38" s="141">
        <v>4305</v>
      </c>
      <c r="W38" s="141">
        <f t="shared" si="9"/>
        <v>1056312</v>
      </c>
      <c r="X38" s="141">
        <v>221099</v>
      </c>
      <c r="Y38" s="141">
        <v>755381</v>
      </c>
      <c r="Z38" s="141">
        <v>74386</v>
      </c>
      <c r="AA38" s="141">
        <v>5446</v>
      </c>
      <c r="AB38" s="141">
        <v>0</v>
      </c>
      <c r="AC38" s="141">
        <v>5072</v>
      </c>
      <c r="AD38" s="141">
        <v>0</v>
      </c>
      <c r="AE38" s="141">
        <f t="shared" si="10"/>
        <v>1495832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27891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24561</v>
      </c>
      <c r="AU38" s="141">
        <v>4210</v>
      </c>
      <c r="AV38" s="141">
        <v>20351</v>
      </c>
      <c r="AW38" s="141">
        <v>0</v>
      </c>
      <c r="AX38" s="141">
        <v>0</v>
      </c>
      <c r="AY38" s="141">
        <f t="shared" si="16"/>
        <v>3330</v>
      </c>
      <c r="AZ38" s="141">
        <v>0</v>
      </c>
      <c r="BA38" s="141">
        <v>0</v>
      </c>
      <c r="BB38" s="141">
        <v>0</v>
      </c>
      <c r="BC38" s="141">
        <v>3330</v>
      </c>
      <c r="BD38" s="141">
        <v>0</v>
      </c>
      <c r="BE38" s="141">
        <v>0</v>
      </c>
      <c r="BF38" s="141">
        <v>907</v>
      </c>
      <c r="BG38" s="141">
        <f t="shared" si="17"/>
        <v>28798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1523723</v>
      </c>
      <c r="BQ38" s="141">
        <f t="shared" si="27"/>
        <v>199658</v>
      </c>
      <c r="BR38" s="141">
        <f t="shared" si="28"/>
        <v>139870</v>
      </c>
      <c r="BS38" s="141">
        <f t="shared" si="29"/>
        <v>0</v>
      </c>
      <c r="BT38" s="141">
        <f t="shared" si="30"/>
        <v>32164</v>
      </c>
      <c r="BU38" s="141">
        <f t="shared" si="31"/>
        <v>27624</v>
      </c>
      <c r="BV38" s="141">
        <f t="shared" si="32"/>
        <v>255046</v>
      </c>
      <c r="BW38" s="141">
        <f t="shared" si="33"/>
        <v>11562</v>
      </c>
      <c r="BX38" s="141">
        <f t="shared" si="34"/>
        <v>193994</v>
      </c>
      <c r="BY38" s="141">
        <f t="shared" si="35"/>
        <v>49490</v>
      </c>
      <c r="BZ38" s="141">
        <f t="shared" si="36"/>
        <v>4305</v>
      </c>
      <c r="CA38" s="141">
        <f t="shared" si="37"/>
        <v>1059642</v>
      </c>
      <c r="CB38" s="141">
        <f t="shared" si="38"/>
        <v>221099</v>
      </c>
      <c r="CC38" s="141">
        <f t="shared" si="39"/>
        <v>755381</v>
      </c>
      <c r="CD38" s="141">
        <f t="shared" si="40"/>
        <v>74386</v>
      </c>
      <c r="CE38" s="141">
        <f t="shared" si="41"/>
        <v>8776</v>
      </c>
      <c r="CF38" s="141">
        <f t="shared" si="42"/>
        <v>0</v>
      </c>
      <c r="CG38" s="141">
        <f t="shared" si="43"/>
        <v>5072</v>
      </c>
      <c r="CH38" s="141">
        <f t="shared" si="44"/>
        <v>907</v>
      </c>
      <c r="CI38" s="141">
        <f t="shared" si="45"/>
        <v>1524630</v>
      </c>
    </row>
    <row r="39" spans="1:87" ht="12" customHeight="1">
      <c r="A39" s="142" t="s">
        <v>101</v>
      </c>
      <c r="B39" s="140" t="s">
        <v>357</v>
      </c>
      <c r="C39" s="142" t="s">
        <v>418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264139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264139</v>
      </c>
      <c r="X39" s="141">
        <v>254502</v>
      </c>
      <c r="Y39" s="141">
        <v>4430</v>
      </c>
      <c r="Z39" s="141">
        <v>2699</v>
      </c>
      <c r="AA39" s="141">
        <v>2508</v>
      </c>
      <c r="AB39" s="141">
        <v>347406</v>
      </c>
      <c r="AC39" s="141">
        <v>0</v>
      </c>
      <c r="AD39" s="141">
        <v>1158</v>
      </c>
      <c r="AE39" s="141">
        <f t="shared" si="10"/>
        <v>265297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17871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17871</v>
      </c>
      <c r="AZ39" s="141">
        <v>0</v>
      </c>
      <c r="BA39" s="141">
        <v>0</v>
      </c>
      <c r="BB39" s="141">
        <v>0</v>
      </c>
      <c r="BC39" s="141">
        <v>17871</v>
      </c>
      <c r="BD39" s="141">
        <v>95547</v>
      </c>
      <c r="BE39" s="141">
        <v>0</v>
      </c>
      <c r="BF39" s="141">
        <v>16254</v>
      </c>
      <c r="BG39" s="141">
        <f t="shared" si="17"/>
        <v>34125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282010</v>
      </c>
      <c r="BQ39" s="141">
        <f t="shared" si="27"/>
        <v>0</v>
      </c>
      <c r="BR39" s="141">
        <f t="shared" si="28"/>
        <v>0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282010</v>
      </c>
      <c r="CB39" s="141">
        <f t="shared" si="38"/>
        <v>254502</v>
      </c>
      <c r="CC39" s="141">
        <f t="shared" si="39"/>
        <v>4430</v>
      </c>
      <c r="CD39" s="141">
        <f t="shared" si="40"/>
        <v>2699</v>
      </c>
      <c r="CE39" s="141">
        <f t="shared" si="41"/>
        <v>20379</v>
      </c>
      <c r="CF39" s="141">
        <f t="shared" si="42"/>
        <v>442953</v>
      </c>
      <c r="CG39" s="141">
        <f t="shared" si="43"/>
        <v>0</v>
      </c>
      <c r="CH39" s="141">
        <f t="shared" si="44"/>
        <v>17412</v>
      </c>
      <c r="CI39" s="141">
        <f t="shared" si="45"/>
        <v>299422</v>
      </c>
    </row>
    <row r="40" spans="1:87" ht="12" customHeight="1">
      <c r="A40" s="142" t="s">
        <v>101</v>
      </c>
      <c r="B40" s="140" t="s">
        <v>358</v>
      </c>
      <c r="C40" s="142" t="s">
        <v>419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903828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903828</v>
      </c>
      <c r="X40" s="141">
        <v>435440</v>
      </c>
      <c r="Y40" s="141">
        <v>238309</v>
      </c>
      <c r="Z40" s="141">
        <v>230079</v>
      </c>
      <c r="AA40" s="141">
        <v>0</v>
      </c>
      <c r="AB40" s="141">
        <v>0</v>
      </c>
      <c r="AC40" s="141">
        <v>0</v>
      </c>
      <c r="AD40" s="141">
        <v>0</v>
      </c>
      <c r="AE40" s="141">
        <f t="shared" si="10"/>
        <v>903828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438</v>
      </c>
      <c r="AN40" s="141">
        <f t="shared" si="13"/>
        <v>39432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39432</v>
      </c>
      <c r="AZ40" s="141">
        <v>39432</v>
      </c>
      <c r="BA40" s="141">
        <v>0</v>
      </c>
      <c r="BB40" s="141">
        <v>0</v>
      </c>
      <c r="BC40" s="141">
        <v>0</v>
      </c>
      <c r="BD40" s="141">
        <v>87162</v>
      </c>
      <c r="BE40" s="141">
        <v>0</v>
      </c>
      <c r="BF40" s="141">
        <v>0</v>
      </c>
      <c r="BG40" s="141">
        <f t="shared" si="17"/>
        <v>39432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438</v>
      </c>
      <c r="BP40" s="141">
        <f t="shared" si="26"/>
        <v>943260</v>
      </c>
      <c r="BQ40" s="141">
        <f t="shared" si="27"/>
        <v>0</v>
      </c>
      <c r="BR40" s="141">
        <f t="shared" si="28"/>
        <v>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943260</v>
      </c>
      <c r="CB40" s="141">
        <f t="shared" si="38"/>
        <v>474872</v>
      </c>
      <c r="CC40" s="141">
        <f t="shared" si="39"/>
        <v>238309</v>
      </c>
      <c r="CD40" s="141">
        <f t="shared" si="40"/>
        <v>230079</v>
      </c>
      <c r="CE40" s="141">
        <f t="shared" si="41"/>
        <v>0</v>
      </c>
      <c r="CF40" s="141">
        <f t="shared" si="42"/>
        <v>87162</v>
      </c>
      <c r="CG40" s="141">
        <f t="shared" si="43"/>
        <v>0</v>
      </c>
      <c r="CH40" s="141">
        <f t="shared" si="44"/>
        <v>0</v>
      </c>
      <c r="CI40" s="141">
        <f t="shared" si="45"/>
        <v>943260</v>
      </c>
    </row>
    <row r="41" spans="1:87" ht="12" customHeight="1">
      <c r="A41" s="142" t="s">
        <v>101</v>
      </c>
      <c r="B41" s="140" t="s">
        <v>359</v>
      </c>
      <c r="C41" s="142" t="s">
        <v>420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496450</v>
      </c>
      <c r="M41" s="141">
        <f t="shared" si="7"/>
        <v>131660</v>
      </c>
      <c r="N41" s="141">
        <v>46932</v>
      </c>
      <c r="O41" s="141">
        <v>84728</v>
      </c>
      <c r="P41" s="141">
        <v>0</v>
      </c>
      <c r="Q41" s="141">
        <v>0</v>
      </c>
      <c r="R41" s="141">
        <f t="shared" si="8"/>
        <v>4234</v>
      </c>
      <c r="S41" s="141">
        <v>4234</v>
      </c>
      <c r="T41" s="141">
        <v>0</v>
      </c>
      <c r="U41" s="141">
        <v>0</v>
      </c>
      <c r="V41" s="141">
        <v>0</v>
      </c>
      <c r="W41" s="141">
        <f t="shared" si="9"/>
        <v>360556</v>
      </c>
      <c r="X41" s="141">
        <v>284138</v>
      </c>
      <c r="Y41" s="141">
        <v>45360</v>
      </c>
      <c r="Z41" s="141">
        <v>0</v>
      </c>
      <c r="AA41" s="141">
        <v>31058</v>
      </c>
      <c r="AB41" s="141">
        <v>783568</v>
      </c>
      <c r="AC41" s="141">
        <v>0</v>
      </c>
      <c r="AD41" s="141">
        <v>0</v>
      </c>
      <c r="AE41" s="141">
        <f t="shared" si="10"/>
        <v>496450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51127</v>
      </c>
      <c r="AO41" s="141">
        <f t="shared" si="14"/>
        <v>18197</v>
      </c>
      <c r="AP41" s="141">
        <v>18197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32930</v>
      </c>
      <c r="AZ41" s="141">
        <v>32168</v>
      </c>
      <c r="BA41" s="141">
        <v>0</v>
      </c>
      <c r="BB41" s="141">
        <v>0</v>
      </c>
      <c r="BC41" s="141">
        <v>762</v>
      </c>
      <c r="BD41" s="141">
        <v>366499</v>
      </c>
      <c r="BE41" s="141">
        <v>0</v>
      </c>
      <c r="BF41" s="141">
        <v>0</v>
      </c>
      <c r="BG41" s="141">
        <f t="shared" si="17"/>
        <v>51127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547577</v>
      </c>
      <c r="BQ41" s="141">
        <f t="shared" si="27"/>
        <v>149857</v>
      </c>
      <c r="BR41" s="141">
        <f t="shared" si="28"/>
        <v>65129</v>
      </c>
      <c r="BS41" s="141">
        <f t="shared" si="29"/>
        <v>84728</v>
      </c>
      <c r="BT41" s="141">
        <f t="shared" si="30"/>
        <v>0</v>
      </c>
      <c r="BU41" s="141">
        <f t="shared" si="31"/>
        <v>0</v>
      </c>
      <c r="BV41" s="141">
        <f t="shared" si="32"/>
        <v>4234</v>
      </c>
      <c r="BW41" s="141">
        <f t="shared" si="33"/>
        <v>4234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393486</v>
      </c>
      <c r="CB41" s="141">
        <f t="shared" si="38"/>
        <v>316306</v>
      </c>
      <c r="CC41" s="141">
        <f t="shared" si="39"/>
        <v>45360</v>
      </c>
      <c r="CD41" s="141">
        <f t="shared" si="40"/>
        <v>0</v>
      </c>
      <c r="CE41" s="141">
        <f t="shared" si="41"/>
        <v>31820</v>
      </c>
      <c r="CF41" s="141">
        <f t="shared" si="42"/>
        <v>1150067</v>
      </c>
      <c r="CG41" s="141">
        <f t="shared" si="43"/>
        <v>0</v>
      </c>
      <c r="CH41" s="141">
        <f t="shared" si="44"/>
        <v>0</v>
      </c>
      <c r="CI41" s="141">
        <f t="shared" si="45"/>
        <v>547577</v>
      </c>
    </row>
    <row r="42" spans="1:87" ht="12" customHeight="1">
      <c r="A42" s="142" t="s">
        <v>101</v>
      </c>
      <c r="B42" s="140" t="s">
        <v>360</v>
      </c>
      <c r="C42" s="142" t="s">
        <v>421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177721</v>
      </c>
      <c r="M42" s="141">
        <f t="shared" si="7"/>
        <v>28420</v>
      </c>
      <c r="N42" s="141">
        <v>28420</v>
      </c>
      <c r="O42" s="141">
        <v>0</v>
      </c>
      <c r="P42" s="141">
        <v>0</v>
      </c>
      <c r="Q42" s="141">
        <v>0</v>
      </c>
      <c r="R42" s="141">
        <f t="shared" si="8"/>
        <v>17352</v>
      </c>
      <c r="S42" s="141">
        <v>17352</v>
      </c>
      <c r="T42" s="141">
        <v>0</v>
      </c>
      <c r="U42" s="141">
        <v>0</v>
      </c>
      <c r="V42" s="141">
        <v>0</v>
      </c>
      <c r="W42" s="141">
        <f t="shared" si="9"/>
        <v>131949</v>
      </c>
      <c r="X42" s="141">
        <v>123452</v>
      </c>
      <c r="Y42" s="141">
        <v>540</v>
      </c>
      <c r="Z42" s="141">
        <v>7174</v>
      </c>
      <c r="AA42" s="141">
        <v>783</v>
      </c>
      <c r="AB42" s="141">
        <v>251409</v>
      </c>
      <c r="AC42" s="141">
        <v>0</v>
      </c>
      <c r="AD42" s="141">
        <v>0</v>
      </c>
      <c r="AE42" s="141">
        <f t="shared" si="10"/>
        <v>177721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f t="shared" si="13"/>
        <v>11351</v>
      </c>
      <c r="AO42" s="141">
        <f t="shared" si="14"/>
        <v>6450</v>
      </c>
      <c r="AP42" s="141">
        <v>6450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4901</v>
      </c>
      <c r="AZ42" s="141">
        <v>1436</v>
      </c>
      <c r="BA42" s="141">
        <v>0</v>
      </c>
      <c r="BB42" s="141">
        <v>0</v>
      </c>
      <c r="BC42" s="141">
        <v>3465</v>
      </c>
      <c r="BD42" s="141">
        <v>76397</v>
      </c>
      <c r="BE42" s="141">
        <v>0</v>
      </c>
      <c r="BF42" s="141">
        <v>0</v>
      </c>
      <c r="BG42" s="141">
        <f t="shared" si="17"/>
        <v>11351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189072</v>
      </c>
      <c r="BQ42" s="141">
        <f t="shared" si="27"/>
        <v>34870</v>
      </c>
      <c r="BR42" s="141">
        <f t="shared" si="28"/>
        <v>34870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17352</v>
      </c>
      <c r="BW42" s="141">
        <f t="shared" si="33"/>
        <v>17352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136850</v>
      </c>
      <c r="CB42" s="141">
        <f t="shared" si="38"/>
        <v>124888</v>
      </c>
      <c r="CC42" s="141">
        <f t="shared" si="39"/>
        <v>540</v>
      </c>
      <c r="CD42" s="141">
        <f t="shared" si="40"/>
        <v>7174</v>
      </c>
      <c r="CE42" s="141">
        <f t="shared" si="41"/>
        <v>4248</v>
      </c>
      <c r="CF42" s="141">
        <f t="shared" si="42"/>
        <v>327806</v>
      </c>
      <c r="CG42" s="141">
        <f t="shared" si="43"/>
        <v>0</v>
      </c>
      <c r="CH42" s="141">
        <f t="shared" si="44"/>
        <v>0</v>
      </c>
      <c r="CI42" s="141">
        <f t="shared" si="45"/>
        <v>189072</v>
      </c>
    </row>
    <row r="43" spans="1:87" ht="12" customHeight="1">
      <c r="A43" s="142" t="s">
        <v>101</v>
      </c>
      <c r="B43" s="140" t="s">
        <v>361</v>
      </c>
      <c r="C43" s="142" t="s">
        <v>422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206817</v>
      </c>
      <c r="L43" s="141">
        <f t="shared" si="6"/>
        <v>116988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109895</v>
      </c>
      <c r="S43" s="141">
        <v>109895</v>
      </c>
      <c r="T43" s="141">
        <v>0</v>
      </c>
      <c r="U43" s="141">
        <v>0</v>
      </c>
      <c r="V43" s="141">
        <v>0</v>
      </c>
      <c r="W43" s="141">
        <f t="shared" si="9"/>
        <v>7093</v>
      </c>
      <c r="X43" s="141">
        <v>0</v>
      </c>
      <c r="Y43" s="141">
        <v>0</v>
      </c>
      <c r="Z43" s="141">
        <v>0</v>
      </c>
      <c r="AA43" s="141">
        <v>7093</v>
      </c>
      <c r="AB43" s="141">
        <v>207030</v>
      </c>
      <c r="AC43" s="141">
        <v>0</v>
      </c>
      <c r="AD43" s="141">
        <v>22984</v>
      </c>
      <c r="AE43" s="141">
        <f t="shared" si="10"/>
        <v>139972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5344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5306</v>
      </c>
      <c r="AU43" s="141">
        <v>5306</v>
      </c>
      <c r="AV43" s="141">
        <v>0</v>
      </c>
      <c r="AW43" s="141">
        <v>0</v>
      </c>
      <c r="AX43" s="141">
        <v>0</v>
      </c>
      <c r="AY43" s="141">
        <f t="shared" si="16"/>
        <v>38</v>
      </c>
      <c r="AZ43" s="141">
        <v>0</v>
      </c>
      <c r="BA43" s="141">
        <v>0</v>
      </c>
      <c r="BB43" s="141">
        <v>0</v>
      </c>
      <c r="BC43" s="141">
        <v>38</v>
      </c>
      <c r="BD43" s="141">
        <v>89982</v>
      </c>
      <c r="BE43" s="141">
        <v>0</v>
      </c>
      <c r="BF43" s="141">
        <v>0</v>
      </c>
      <c r="BG43" s="141">
        <f t="shared" si="17"/>
        <v>5344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206817</v>
      </c>
      <c r="BP43" s="141">
        <f t="shared" si="26"/>
        <v>122332</v>
      </c>
      <c r="BQ43" s="141">
        <f t="shared" si="27"/>
        <v>0</v>
      </c>
      <c r="BR43" s="141">
        <f t="shared" si="28"/>
        <v>0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115201</v>
      </c>
      <c r="BW43" s="141">
        <f t="shared" si="33"/>
        <v>115201</v>
      </c>
      <c r="BX43" s="141">
        <f t="shared" si="34"/>
        <v>0</v>
      </c>
      <c r="BY43" s="141">
        <f t="shared" si="35"/>
        <v>0</v>
      </c>
      <c r="BZ43" s="141">
        <f t="shared" si="36"/>
        <v>0</v>
      </c>
      <c r="CA43" s="141">
        <f t="shared" si="37"/>
        <v>7131</v>
      </c>
      <c r="CB43" s="141">
        <f t="shared" si="38"/>
        <v>0</v>
      </c>
      <c r="CC43" s="141">
        <f t="shared" si="39"/>
        <v>0</v>
      </c>
      <c r="CD43" s="141">
        <f t="shared" si="40"/>
        <v>0</v>
      </c>
      <c r="CE43" s="141">
        <f t="shared" si="41"/>
        <v>7131</v>
      </c>
      <c r="CF43" s="141">
        <f t="shared" si="42"/>
        <v>297012</v>
      </c>
      <c r="CG43" s="141">
        <f t="shared" si="43"/>
        <v>0</v>
      </c>
      <c r="CH43" s="141">
        <f t="shared" si="44"/>
        <v>22984</v>
      </c>
      <c r="CI43" s="141">
        <f t="shared" si="45"/>
        <v>145316</v>
      </c>
    </row>
    <row r="44" spans="1:87" ht="12" customHeight="1">
      <c r="A44" s="142" t="s">
        <v>101</v>
      </c>
      <c r="B44" s="140" t="s">
        <v>362</v>
      </c>
      <c r="C44" s="142" t="s">
        <v>423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f t="shared" si="6"/>
        <v>267961</v>
      </c>
      <c r="M44" s="141">
        <f t="shared" si="7"/>
        <v>259953</v>
      </c>
      <c r="N44" s="141">
        <v>107664</v>
      </c>
      <c r="O44" s="141">
        <v>126189</v>
      </c>
      <c r="P44" s="141">
        <v>26100</v>
      </c>
      <c r="Q44" s="141">
        <v>0</v>
      </c>
      <c r="R44" s="141">
        <f t="shared" si="8"/>
        <v>0</v>
      </c>
      <c r="S44" s="141">
        <v>0</v>
      </c>
      <c r="T44" s="141">
        <v>0</v>
      </c>
      <c r="U44" s="141">
        <v>0</v>
      </c>
      <c r="V44" s="141">
        <v>7453</v>
      </c>
      <c r="W44" s="141">
        <f t="shared" si="9"/>
        <v>555</v>
      </c>
      <c r="X44" s="141">
        <v>0</v>
      </c>
      <c r="Y44" s="141">
        <v>0</v>
      </c>
      <c r="Z44" s="141">
        <v>0</v>
      </c>
      <c r="AA44" s="141">
        <v>555</v>
      </c>
      <c r="AB44" s="141">
        <v>153325</v>
      </c>
      <c r="AC44" s="141">
        <v>0</v>
      </c>
      <c r="AD44" s="141">
        <v>3537</v>
      </c>
      <c r="AE44" s="141">
        <f t="shared" si="10"/>
        <v>271498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17492</v>
      </c>
      <c r="AO44" s="141">
        <f t="shared" si="14"/>
        <v>16869</v>
      </c>
      <c r="AP44" s="141">
        <v>7443</v>
      </c>
      <c r="AQ44" s="141">
        <v>9426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623</v>
      </c>
      <c r="AZ44" s="141">
        <v>0</v>
      </c>
      <c r="BA44" s="141">
        <v>0</v>
      </c>
      <c r="BB44" s="141">
        <v>0</v>
      </c>
      <c r="BC44" s="141">
        <v>623</v>
      </c>
      <c r="BD44" s="141">
        <v>79432</v>
      </c>
      <c r="BE44" s="141">
        <v>0</v>
      </c>
      <c r="BF44" s="141">
        <v>60</v>
      </c>
      <c r="BG44" s="141">
        <f t="shared" si="17"/>
        <v>17552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285453</v>
      </c>
      <c r="BQ44" s="141">
        <f t="shared" si="27"/>
        <v>276822</v>
      </c>
      <c r="BR44" s="141">
        <f t="shared" si="28"/>
        <v>115107</v>
      </c>
      <c r="BS44" s="141">
        <f t="shared" si="29"/>
        <v>135615</v>
      </c>
      <c r="BT44" s="141">
        <f t="shared" si="30"/>
        <v>26100</v>
      </c>
      <c r="BU44" s="141">
        <f t="shared" si="31"/>
        <v>0</v>
      </c>
      <c r="BV44" s="141">
        <f t="shared" si="32"/>
        <v>0</v>
      </c>
      <c r="BW44" s="141">
        <f t="shared" si="33"/>
        <v>0</v>
      </c>
      <c r="BX44" s="141">
        <f t="shared" si="34"/>
        <v>0</v>
      </c>
      <c r="BY44" s="141">
        <f t="shared" si="35"/>
        <v>0</v>
      </c>
      <c r="BZ44" s="141">
        <f t="shared" si="36"/>
        <v>7453</v>
      </c>
      <c r="CA44" s="141">
        <f t="shared" si="37"/>
        <v>1178</v>
      </c>
      <c r="CB44" s="141">
        <f t="shared" si="38"/>
        <v>0</v>
      </c>
      <c r="CC44" s="141">
        <f t="shared" si="39"/>
        <v>0</v>
      </c>
      <c r="CD44" s="141">
        <f t="shared" si="40"/>
        <v>0</v>
      </c>
      <c r="CE44" s="141">
        <f t="shared" si="41"/>
        <v>1178</v>
      </c>
      <c r="CF44" s="141">
        <f t="shared" si="42"/>
        <v>232757</v>
      </c>
      <c r="CG44" s="141">
        <f t="shared" si="43"/>
        <v>0</v>
      </c>
      <c r="CH44" s="141">
        <f t="shared" si="44"/>
        <v>3597</v>
      </c>
      <c r="CI44" s="141">
        <f t="shared" si="45"/>
        <v>289050</v>
      </c>
    </row>
    <row r="45" spans="1:87" ht="12" customHeight="1">
      <c r="A45" s="142" t="s">
        <v>101</v>
      </c>
      <c r="B45" s="140" t="s">
        <v>363</v>
      </c>
      <c r="C45" s="142" t="s">
        <v>424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f t="shared" si="6"/>
        <v>83617</v>
      </c>
      <c r="M45" s="141">
        <f t="shared" si="7"/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f t="shared" si="8"/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f t="shared" si="9"/>
        <v>83617</v>
      </c>
      <c r="X45" s="141">
        <v>78868</v>
      </c>
      <c r="Y45" s="141">
        <v>3761</v>
      </c>
      <c r="Z45" s="141">
        <v>0</v>
      </c>
      <c r="AA45" s="141">
        <v>988</v>
      </c>
      <c r="AB45" s="141">
        <v>194882</v>
      </c>
      <c r="AC45" s="141">
        <v>0</v>
      </c>
      <c r="AD45" s="141">
        <v>17378</v>
      </c>
      <c r="AE45" s="141">
        <f t="shared" si="10"/>
        <v>100995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18473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18473</v>
      </c>
      <c r="AZ45" s="141">
        <v>18473</v>
      </c>
      <c r="BA45" s="141">
        <v>0</v>
      </c>
      <c r="BB45" s="141">
        <v>0</v>
      </c>
      <c r="BC45" s="141">
        <v>0</v>
      </c>
      <c r="BD45" s="141">
        <v>94031</v>
      </c>
      <c r="BE45" s="141">
        <v>0</v>
      </c>
      <c r="BF45" s="141">
        <v>229</v>
      </c>
      <c r="BG45" s="141">
        <f t="shared" si="17"/>
        <v>18702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102090</v>
      </c>
      <c r="BQ45" s="141">
        <f t="shared" si="27"/>
        <v>0</v>
      </c>
      <c r="BR45" s="141">
        <f t="shared" si="28"/>
        <v>0</v>
      </c>
      <c r="BS45" s="141">
        <f t="shared" si="29"/>
        <v>0</v>
      </c>
      <c r="BT45" s="141">
        <f t="shared" si="30"/>
        <v>0</v>
      </c>
      <c r="BU45" s="141">
        <f t="shared" si="31"/>
        <v>0</v>
      </c>
      <c r="BV45" s="141">
        <f t="shared" si="32"/>
        <v>0</v>
      </c>
      <c r="BW45" s="141">
        <f t="shared" si="33"/>
        <v>0</v>
      </c>
      <c r="BX45" s="141">
        <f t="shared" si="34"/>
        <v>0</v>
      </c>
      <c r="BY45" s="141">
        <f t="shared" si="35"/>
        <v>0</v>
      </c>
      <c r="BZ45" s="141">
        <f t="shared" si="36"/>
        <v>0</v>
      </c>
      <c r="CA45" s="141">
        <f t="shared" si="37"/>
        <v>102090</v>
      </c>
      <c r="CB45" s="141">
        <f t="shared" si="38"/>
        <v>97341</v>
      </c>
      <c r="CC45" s="141">
        <f t="shared" si="39"/>
        <v>3761</v>
      </c>
      <c r="CD45" s="141">
        <f t="shared" si="40"/>
        <v>0</v>
      </c>
      <c r="CE45" s="141">
        <f t="shared" si="41"/>
        <v>988</v>
      </c>
      <c r="CF45" s="141">
        <f t="shared" si="42"/>
        <v>288913</v>
      </c>
      <c r="CG45" s="141">
        <f t="shared" si="43"/>
        <v>0</v>
      </c>
      <c r="CH45" s="141">
        <f t="shared" si="44"/>
        <v>17607</v>
      </c>
      <c r="CI45" s="141">
        <f t="shared" si="45"/>
        <v>119697</v>
      </c>
    </row>
    <row r="46" spans="1:87" ht="12" customHeight="1">
      <c r="A46" s="142" t="s">
        <v>101</v>
      </c>
      <c r="B46" s="140" t="s">
        <v>364</v>
      </c>
      <c r="C46" s="142" t="s">
        <v>425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f t="shared" si="6"/>
        <v>112466</v>
      </c>
      <c r="M46" s="141">
        <f t="shared" si="7"/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f t="shared" si="8"/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f t="shared" si="9"/>
        <v>112466</v>
      </c>
      <c r="X46" s="141">
        <v>51546</v>
      </c>
      <c r="Y46" s="141">
        <v>264</v>
      </c>
      <c r="Z46" s="141">
        <v>60006</v>
      </c>
      <c r="AA46" s="141">
        <v>650</v>
      </c>
      <c r="AB46" s="141">
        <v>0</v>
      </c>
      <c r="AC46" s="141">
        <v>0</v>
      </c>
      <c r="AD46" s="141">
        <v>0</v>
      </c>
      <c r="AE46" s="141">
        <f t="shared" si="10"/>
        <v>112466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94</v>
      </c>
      <c r="AN46" s="141">
        <f t="shared" si="13"/>
        <v>5646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5646</v>
      </c>
      <c r="AZ46" s="141">
        <v>2669</v>
      </c>
      <c r="BA46" s="141">
        <v>0</v>
      </c>
      <c r="BB46" s="141">
        <v>2977</v>
      </c>
      <c r="BC46" s="141">
        <v>0</v>
      </c>
      <c r="BD46" s="141">
        <v>18688</v>
      </c>
      <c r="BE46" s="141">
        <v>0</v>
      </c>
      <c r="BF46" s="141">
        <v>0</v>
      </c>
      <c r="BG46" s="141">
        <f t="shared" si="17"/>
        <v>5646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94</v>
      </c>
      <c r="BP46" s="141">
        <f t="shared" si="26"/>
        <v>118112</v>
      </c>
      <c r="BQ46" s="141">
        <f t="shared" si="27"/>
        <v>0</v>
      </c>
      <c r="BR46" s="141">
        <f t="shared" si="28"/>
        <v>0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0</v>
      </c>
      <c r="BW46" s="141">
        <f t="shared" si="33"/>
        <v>0</v>
      </c>
      <c r="BX46" s="141">
        <f t="shared" si="34"/>
        <v>0</v>
      </c>
      <c r="BY46" s="141">
        <f t="shared" si="35"/>
        <v>0</v>
      </c>
      <c r="BZ46" s="141">
        <f t="shared" si="36"/>
        <v>0</v>
      </c>
      <c r="CA46" s="141">
        <f t="shared" si="37"/>
        <v>118112</v>
      </c>
      <c r="CB46" s="141">
        <f t="shared" si="38"/>
        <v>54215</v>
      </c>
      <c r="CC46" s="141">
        <f t="shared" si="39"/>
        <v>264</v>
      </c>
      <c r="CD46" s="141">
        <f t="shared" si="40"/>
        <v>62983</v>
      </c>
      <c r="CE46" s="141">
        <f t="shared" si="41"/>
        <v>650</v>
      </c>
      <c r="CF46" s="141">
        <f t="shared" si="42"/>
        <v>18688</v>
      </c>
      <c r="CG46" s="141">
        <f t="shared" si="43"/>
        <v>0</v>
      </c>
      <c r="CH46" s="141">
        <f t="shared" si="44"/>
        <v>0</v>
      </c>
      <c r="CI46" s="141">
        <f t="shared" si="45"/>
        <v>118112</v>
      </c>
    </row>
    <row r="47" spans="1:87" ht="12" customHeight="1">
      <c r="A47" s="142" t="s">
        <v>101</v>
      </c>
      <c r="B47" s="140" t="s">
        <v>365</v>
      </c>
      <c r="C47" s="142" t="s">
        <v>426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f t="shared" si="6"/>
        <v>74573</v>
      </c>
      <c r="M47" s="141">
        <f t="shared" si="7"/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f t="shared" si="8"/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f t="shared" si="9"/>
        <v>74573</v>
      </c>
      <c r="X47" s="141">
        <v>49395</v>
      </c>
      <c r="Y47" s="141">
        <v>22661</v>
      </c>
      <c r="Z47" s="141">
        <v>0</v>
      </c>
      <c r="AA47" s="141">
        <v>2517</v>
      </c>
      <c r="AB47" s="141">
        <v>126500</v>
      </c>
      <c r="AC47" s="141">
        <v>0</v>
      </c>
      <c r="AD47" s="141">
        <v>82253</v>
      </c>
      <c r="AE47" s="141">
        <f t="shared" si="10"/>
        <v>156826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f t="shared" si="13"/>
        <v>1989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1989</v>
      </c>
      <c r="AZ47" s="141">
        <v>1989</v>
      </c>
      <c r="BA47" s="141">
        <v>0</v>
      </c>
      <c r="BB47" s="141">
        <v>0</v>
      </c>
      <c r="BC47" s="141">
        <v>0</v>
      </c>
      <c r="BD47" s="141">
        <v>42080</v>
      </c>
      <c r="BE47" s="141">
        <v>0</v>
      </c>
      <c r="BF47" s="141">
        <v>791</v>
      </c>
      <c r="BG47" s="141">
        <f t="shared" si="17"/>
        <v>2780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76562</v>
      </c>
      <c r="BQ47" s="141">
        <f t="shared" si="27"/>
        <v>0</v>
      </c>
      <c r="BR47" s="141">
        <f t="shared" si="28"/>
        <v>0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0</v>
      </c>
      <c r="BW47" s="141">
        <f t="shared" si="33"/>
        <v>0</v>
      </c>
      <c r="BX47" s="141">
        <f t="shared" si="34"/>
        <v>0</v>
      </c>
      <c r="BY47" s="141">
        <f t="shared" si="35"/>
        <v>0</v>
      </c>
      <c r="BZ47" s="141">
        <f t="shared" si="36"/>
        <v>0</v>
      </c>
      <c r="CA47" s="141">
        <f t="shared" si="37"/>
        <v>76562</v>
      </c>
      <c r="CB47" s="141">
        <f t="shared" si="38"/>
        <v>51384</v>
      </c>
      <c r="CC47" s="141">
        <f t="shared" si="39"/>
        <v>22661</v>
      </c>
      <c r="CD47" s="141">
        <f t="shared" si="40"/>
        <v>0</v>
      </c>
      <c r="CE47" s="141">
        <f t="shared" si="41"/>
        <v>2517</v>
      </c>
      <c r="CF47" s="141">
        <f t="shared" si="42"/>
        <v>168580</v>
      </c>
      <c r="CG47" s="141">
        <f t="shared" si="43"/>
        <v>0</v>
      </c>
      <c r="CH47" s="141">
        <f t="shared" si="44"/>
        <v>83044</v>
      </c>
      <c r="CI47" s="141">
        <f t="shared" si="45"/>
        <v>159606</v>
      </c>
    </row>
    <row r="48" spans="1:87" ht="12" customHeight="1">
      <c r="A48" s="142" t="s">
        <v>101</v>
      </c>
      <c r="B48" s="140" t="s">
        <v>366</v>
      </c>
      <c r="C48" s="142" t="s">
        <v>427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f t="shared" si="6"/>
        <v>128989</v>
      </c>
      <c r="M48" s="141">
        <f t="shared" si="7"/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f t="shared" si="8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9"/>
        <v>128802</v>
      </c>
      <c r="X48" s="141">
        <v>112585</v>
      </c>
      <c r="Y48" s="141">
        <v>0</v>
      </c>
      <c r="Z48" s="141">
        <v>2656</v>
      </c>
      <c r="AA48" s="141">
        <v>13561</v>
      </c>
      <c r="AB48" s="141">
        <v>192005</v>
      </c>
      <c r="AC48" s="141">
        <v>187</v>
      </c>
      <c r="AD48" s="141">
        <v>0</v>
      </c>
      <c r="AE48" s="141">
        <f t="shared" si="10"/>
        <v>128989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34220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34220</v>
      </c>
      <c r="AZ48" s="141">
        <v>34136</v>
      </c>
      <c r="BA48" s="141">
        <v>0</v>
      </c>
      <c r="BB48" s="141">
        <v>0</v>
      </c>
      <c r="BC48" s="141">
        <v>84</v>
      </c>
      <c r="BD48" s="141">
        <v>58175</v>
      </c>
      <c r="BE48" s="141">
        <v>0</v>
      </c>
      <c r="BF48" s="141">
        <v>21585</v>
      </c>
      <c r="BG48" s="141">
        <f t="shared" si="17"/>
        <v>55805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163209</v>
      </c>
      <c r="BQ48" s="141">
        <f t="shared" si="27"/>
        <v>0</v>
      </c>
      <c r="BR48" s="141">
        <f t="shared" si="28"/>
        <v>0</v>
      </c>
      <c r="BS48" s="141">
        <f t="shared" si="29"/>
        <v>0</v>
      </c>
      <c r="BT48" s="141">
        <f t="shared" si="30"/>
        <v>0</v>
      </c>
      <c r="BU48" s="141">
        <f t="shared" si="31"/>
        <v>0</v>
      </c>
      <c r="BV48" s="141">
        <f t="shared" si="32"/>
        <v>0</v>
      </c>
      <c r="BW48" s="141">
        <f t="shared" si="33"/>
        <v>0</v>
      </c>
      <c r="BX48" s="141">
        <f t="shared" si="34"/>
        <v>0</v>
      </c>
      <c r="BY48" s="141">
        <f t="shared" si="35"/>
        <v>0</v>
      </c>
      <c r="BZ48" s="141">
        <f t="shared" si="36"/>
        <v>0</v>
      </c>
      <c r="CA48" s="141">
        <f t="shared" si="37"/>
        <v>163022</v>
      </c>
      <c r="CB48" s="141">
        <f t="shared" si="38"/>
        <v>146721</v>
      </c>
      <c r="CC48" s="141">
        <f t="shared" si="39"/>
        <v>0</v>
      </c>
      <c r="CD48" s="141">
        <f t="shared" si="40"/>
        <v>2656</v>
      </c>
      <c r="CE48" s="141">
        <f t="shared" si="41"/>
        <v>13645</v>
      </c>
      <c r="CF48" s="141">
        <f t="shared" si="42"/>
        <v>250180</v>
      </c>
      <c r="CG48" s="141">
        <f t="shared" si="43"/>
        <v>187</v>
      </c>
      <c r="CH48" s="141">
        <f t="shared" si="44"/>
        <v>21585</v>
      </c>
      <c r="CI48" s="141">
        <f t="shared" si="45"/>
        <v>184794</v>
      </c>
    </row>
    <row r="49" spans="1:87" ht="12" customHeight="1">
      <c r="A49" s="142" t="s">
        <v>101</v>
      </c>
      <c r="B49" s="140" t="s">
        <v>367</v>
      </c>
      <c r="C49" s="142" t="s">
        <v>428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f t="shared" si="6"/>
        <v>112494</v>
      </c>
      <c r="M49" s="141">
        <f t="shared" si="7"/>
        <v>4</v>
      </c>
      <c r="N49" s="141">
        <v>4</v>
      </c>
      <c r="O49" s="141">
        <v>0</v>
      </c>
      <c r="P49" s="141">
        <v>0</v>
      </c>
      <c r="Q49" s="141">
        <v>0</v>
      </c>
      <c r="R49" s="141">
        <f t="shared" si="8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9"/>
        <v>112490</v>
      </c>
      <c r="X49" s="141">
        <v>105055</v>
      </c>
      <c r="Y49" s="141">
        <v>0</v>
      </c>
      <c r="Z49" s="141">
        <v>0</v>
      </c>
      <c r="AA49" s="141">
        <v>7435</v>
      </c>
      <c r="AB49" s="141">
        <v>128363</v>
      </c>
      <c r="AC49" s="141">
        <v>0</v>
      </c>
      <c r="AD49" s="141">
        <v>24198</v>
      </c>
      <c r="AE49" s="141">
        <f t="shared" si="10"/>
        <v>136692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f t="shared" si="13"/>
        <v>2</v>
      </c>
      <c r="AO49" s="141">
        <f t="shared" si="14"/>
        <v>2</v>
      </c>
      <c r="AP49" s="141">
        <v>2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>
        <v>40061</v>
      </c>
      <c r="BE49" s="141">
        <v>0</v>
      </c>
      <c r="BF49" s="141">
        <v>4</v>
      </c>
      <c r="BG49" s="141">
        <f t="shared" si="17"/>
        <v>6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112496</v>
      </c>
      <c r="BQ49" s="141">
        <f t="shared" si="27"/>
        <v>6</v>
      </c>
      <c r="BR49" s="141">
        <f t="shared" si="28"/>
        <v>6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0</v>
      </c>
      <c r="BW49" s="141">
        <f t="shared" si="33"/>
        <v>0</v>
      </c>
      <c r="BX49" s="141">
        <f t="shared" si="34"/>
        <v>0</v>
      </c>
      <c r="BY49" s="141">
        <f t="shared" si="35"/>
        <v>0</v>
      </c>
      <c r="BZ49" s="141">
        <f t="shared" si="36"/>
        <v>0</v>
      </c>
      <c r="CA49" s="141">
        <f t="shared" si="37"/>
        <v>112490</v>
      </c>
      <c r="CB49" s="141">
        <f t="shared" si="38"/>
        <v>105055</v>
      </c>
      <c r="CC49" s="141">
        <f t="shared" si="39"/>
        <v>0</v>
      </c>
      <c r="CD49" s="141">
        <f t="shared" si="40"/>
        <v>0</v>
      </c>
      <c r="CE49" s="141">
        <f t="shared" si="41"/>
        <v>7435</v>
      </c>
      <c r="CF49" s="141">
        <f t="shared" si="42"/>
        <v>168424</v>
      </c>
      <c r="CG49" s="141">
        <f t="shared" si="43"/>
        <v>0</v>
      </c>
      <c r="CH49" s="141">
        <f t="shared" si="44"/>
        <v>24202</v>
      </c>
      <c r="CI49" s="141">
        <f t="shared" si="45"/>
        <v>136698</v>
      </c>
    </row>
    <row r="50" spans="1:87" ht="12" customHeight="1">
      <c r="A50" s="142" t="s">
        <v>101</v>
      </c>
      <c r="B50" s="140" t="s">
        <v>368</v>
      </c>
      <c r="C50" s="142" t="s">
        <v>429</v>
      </c>
      <c r="D50" s="141">
        <f t="shared" si="4"/>
        <v>60585</v>
      </c>
      <c r="E50" s="141">
        <f t="shared" si="5"/>
        <v>60585</v>
      </c>
      <c r="F50" s="141">
        <v>0</v>
      </c>
      <c r="G50" s="141">
        <v>0</v>
      </c>
      <c r="H50" s="141">
        <v>60585</v>
      </c>
      <c r="I50" s="141">
        <v>0</v>
      </c>
      <c r="J50" s="141">
        <v>0</v>
      </c>
      <c r="K50" s="141">
        <v>0</v>
      </c>
      <c r="L50" s="141">
        <f t="shared" si="6"/>
        <v>119210</v>
      </c>
      <c r="M50" s="141">
        <f t="shared" si="7"/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f t="shared" si="8"/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f t="shared" si="9"/>
        <v>119210</v>
      </c>
      <c r="X50" s="141">
        <v>106942</v>
      </c>
      <c r="Y50" s="141">
        <v>1208</v>
      </c>
      <c r="Z50" s="141">
        <v>0</v>
      </c>
      <c r="AA50" s="141">
        <v>11060</v>
      </c>
      <c r="AB50" s="141">
        <v>123436</v>
      </c>
      <c r="AC50" s="141">
        <v>0</v>
      </c>
      <c r="AD50" s="141">
        <v>145709</v>
      </c>
      <c r="AE50" s="141">
        <f t="shared" si="10"/>
        <v>325504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f t="shared" si="13"/>
        <v>43</v>
      </c>
      <c r="AO50" s="141">
        <f t="shared" si="14"/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f t="shared" si="15"/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f t="shared" si="16"/>
        <v>43</v>
      </c>
      <c r="AZ50" s="141">
        <v>0</v>
      </c>
      <c r="BA50" s="141">
        <v>0</v>
      </c>
      <c r="BB50" s="141">
        <v>0</v>
      </c>
      <c r="BC50" s="141">
        <v>43</v>
      </c>
      <c r="BD50" s="141">
        <v>41862</v>
      </c>
      <c r="BE50" s="141">
        <v>0</v>
      </c>
      <c r="BF50" s="141">
        <v>38605</v>
      </c>
      <c r="BG50" s="141">
        <f t="shared" si="17"/>
        <v>38648</v>
      </c>
      <c r="BH50" s="141">
        <f t="shared" si="18"/>
        <v>60585</v>
      </c>
      <c r="BI50" s="141">
        <f t="shared" si="19"/>
        <v>60585</v>
      </c>
      <c r="BJ50" s="141">
        <f t="shared" si="20"/>
        <v>0</v>
      </c>
      <c r="BK50" s="141">
        <f t="shared" si="21"/>
        <v>0</v>
      </c>
      <c r="BL50" s="141">
        <f t="shared" si="22"/>
        <v>60585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119253</v>
      </c>
      <c r="BQ50" s="141">
        <f t="shared" si="27"/>
        <v>0</v>
      </c>
      <c r="BR50" s="141">
        <f t="shared" si="28"/>
        <v>0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0</v>
      </c>
      <c r="BW50" s="141">
        <f t="shared" si="33"/>
        <v>0</v>
      </c>
      <c r="BX50" s="141">
        <f t="shared" si="34"/>
        <v>0</v>
      </c>
      <c r="BY50" s="141">
        <f t="shared" si="35"/>
        <v>0</v>
      </c>
      <c r="BZ50" s="141">
        <f t="shared" si="36"/>
        <v>0</v>
      </c>
      <c r="CA50" s="141">
        <f t="shared" si="37"/>
        <v>119253</v>
      </c>
      <c r="CB50" s="141">
        <f t="shared" si="38"/>
        <v>106942</v>
      </c>
      <c r="CC50" s="141">
        <f t="shared" si="39"/>
        <v>1208</v>
      </c>
      <c r="CD50" s="141">
        <f t="shared" si="40"/>
        <v>0</v>
      </c>
      <c r="CE50" s="141">
        <f t="shared" si="41"/>
        <v>11103</v>
      </c>
      <c r="CF50" s="141">
        <f t="shared" si="42"/>
        <v>165298</v>
      </c>
      <c r="CG50" s="141">
        <f t="shared" si="43"/>
        <v>0</v>
      </c>
      <c r="CH50" s="141">
        <f t="shared" si="44"/>
        <v>184314</v>
      </c>
      <c r="CI50" s="141">
        <f t="shared" si="45"/>
        <v>364152</v>
      </c>
    </row>
    <row r="51" spans="1:87" ht="12" customHeight="1">
      <c r="A51" s="142" t="s">
        <v>101</v>
      </c>
      <c r="B51" s="140" t="s">
        <v>369</v>
      </c>
      <c r="C51" s="142" t="s">
        <v>430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f t="shared" si="6"/>
        <v>637167</v>
      </c>
      <c r="M51" s="141">
        <f t="shared" si="7"/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637167</v>
      </c>
      <c r="X51" s="141">
        <v>270070</v>
      </c>
      <c r="Y51" s="141">
        <v>0</v>
      </c>
      <c r="Z51" s="141">
        <v>363497</v>
      </c>
      <c r="AA51" s="141">
        <v>3600</v>
      </c>
      <c r="AB51" s="141">
        <v>0</v>
      </c>
      <c r="AC51" s="141">
        <v>0</v>
      </c>
      <c r="AD51" s="141">
        <v>0</v>
      </c>
      <c r="AE51" s="141">
        <f t="shared" si="10"/>
        <v>637167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259</v>
      </c>
      <c r="AN51" s="141">
        <f t="shared" si="13"/>
        <v>25965</v>
      </c>
      <c r="AO51" s="141">
        <f t="shared" si="14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25965</v>
      </c>
      <c r="AZ51" s="141">
        <v>25424</v>
      </c>
      <c r="BA51" s="141">
        <v>0</v>
      </c>
      <c r="BB51" s="141">
        <v>0</v>
      </c>
      <c r="BC51" s="141">
        <v>541</v>
      </c>
      <c r="BD51" s="141">
        <v>51453</v>
      </c>
      <c r="BE51" s="141">
        <v>0</v>
      </c>
      <c r="BF51" s="141">
        <v>0</v>
      </c>
      <c r="BG51" s="141">
        <f t="shared" si="17"/>
        <v>25965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259</v>
      </c>
      <c r="BP51" s="141">
        <f t="shared" si="26"/>
        <v>663132</v>
      </c>
      <c r="BQ51" s="141">
        <f t="shared" si="27"/>
        <v>0</v>
      </c>
      <c r="BR51" s="141">
        <f t="shared" si="28"/>
        <v>0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0</v>
      </c>
      <c r="BW51" s="141">
        <f t="shared" si="33"/>
        <v>0</v>
      </c>
      <c r="BX51" s="141">
        <f t="shared" si="34"/>
        <v>0</v>
      </c>
      <c r="BY51" s="141">
        <f t="shared" si="35"/>
        <v>0</v>
      </c>
      <c r="BZ51" s="141">
        <f t="shared" si="36"/>
        <v>0</v>
      </c>
      <c r="CA51" s="141">
        <f t="shared" si="37"/>
        <v>663132</v>
      </c>
      <c r="CB51" s="141">
        <f t="shared" si="38"/>
        <v>295494</v>
      </c>
      <c r="CC51" s="141">
        <f t="shared" si="39"/>
        <v>0</v>
      </c>
      <c r="CD51" s="141">
        <f t="shared" si="40"/>
        <v>363497</v>
      </c>
      <c r="CE51" s="141">
        <f t="shared" si="41"/>
        <v>4141</v>
      </c>
      <c r="CF51" s="141">
        <f t="shared" si="42"/>
        <v>51453</v>
      </c>
      <c r="CG51" s="141">
        <f t="shared" si="43"/>
        <v>0</v>
      </c>
      <c r="CH51" s="141">
        <f t="shared" si="44"/>
        <v>0</v>
      </c>
      <c r="CI51" s="141">
        <f t="shared" si="45"/>
        <v>663132</v>
      </c>
    </row>
    <row r="52" spans="1:87" ht="12" customHeight="1">
      <c r="A52" s="142" t="s">
        <v>101</v>
      </c>
      <c r="B52" s="140" t="s">
        <v>370</v>
      </c>
      <c r="C52" s="142" t="s">
        <v>431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f t="shared" si="6"/>
        <v>176176</v>
      </c>
      <c r="M52" s="141">
        <f t="shared" si="7"/>
        <v>27229</v>
      </c>
      <c r="N52" s="141">
        <v>27229</v>
      </c>
      <c r="O52" s="141">
        <v>0</v>
      </c>
      <c r="P52" s="141">
        <v>0</v>
      </c>
      <c r="Q52" s="141">
        <v>0</v>
      </c>
      <c r="R52" s="141">
        <f t="shared" si="8"/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f t="shared" si="9"/>
        <v>148947</v>
      </c>
      <c r="X52" s="141">
        <v>148947</v>
      </c>
      <c r="Y52" s="141">
        <v>0</v>
      </c>
      <c r="Z52" s="141">
        <v>0</v>
      </c>
      <c r="AA52" s="141">
        <v>0</v>
      </c>
      <c r="AB52" s="141">
        <v>171283</v>
      </c>
      <c r="AC52" s="141">
        <v>0</v>
      </c>
      <c r="AD52" s="141">
        <v>171406</v>
      </c>
      <c r="AE52" s="141">
        <f t="shared" si="10"/>
        <v>347582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f t="shared" si="13"/>
        <v>13614</v>
      </c>
      <c r="AO52" s="141">
        <f t="shared" si="14"/>
        <v>13614</v>
      </c>
      <c r="AP52" s="141">
        <v>13614</v>
      </c>
      <c r="AQ52" s="141">
        <v>0</v>
      </c>
      <c r="AR52" s="141">
        <v>0</v>
      </c>
      <c r="AS52" s="141">
        <v>0</v>
      </c>
      <c r="AT52" s="141">
        <f t="shared" si="15"/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f t="shared" si="16"/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49023</v>
      </c>
      <c r="BE52" s="141">
        <v>0</v>
      </c>
      <c r="BF52" s="141">
        <v>44545</v>
      </c>
      <c r="BG52" s="141">
        <f t="shared" si="17"/>
        <v>58159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189790</v>
      </c>
      <c r="BQ52" s="141">
        <f t="shared" si="27"/>
        <v>40843</v>
      </c>
      <c r="BR52" s="141">
        <f t="shared" si="28"/>
        <v>40843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0</v>
      </c>
      <c r="BW52" s="141">
        <f t="shared" si="33"/>
        <v>0</v>
      </c>
      <c r="BX52" s="141">
        <f t="shared" si="34"/>
        <v>0</v>
      </c>
      <c r="BY52" s="141">
        <f t="shared" si="35"/>
        <v>0</v>
      </c>
      <c r="BZ52" s="141">
        <f t="shared" si="36"/>
        <v>0</v>
      </c>
      <c r="CA52" s="141">
        <f t="shared" si="37"/>
        <v>148947</v>
      </c>
      <c r="CB52" s="141">
        <f t="shared" si="38"/>
        <v>148947</v>
      </c>
      <c r="CC52" s="141">
        <f t="shared" si="39"/>
        <v>0</v>
      </c>
      <c r="CD52" s="141">
        <f t="shared" si="40"/>
        <v>0</v>
      </c>
      <c r="CE52" s="141">
        <f t="shared" si="41"/>
        <v>0</v>
      </c>
      <c r="CF52" s="141">
        <f t="shared" si="42"/>
        <v>220306</v>
      </c>
      <c r="CG52" s="141">
        <f t="shared" si="43"/>
        <v>0</v>
      </c>
      <c r="CH52" s="141">
        <f t="shared" si="44"/>
        <v>215951</v>
      </c>
      <c r="CI52" s="141">
        <f t="shared" si="45"/>
        <v>405741</v>
      </c>
    </row>
    <row r="53" spans="1:87" ht="12" customHeight="1">
      <c r="A53" s="142" t="s">
        <v>101</v>
      </c>
      <c r="B53" s="140" t="s">
        <v>371</v>
      </c>
      <c r="C53" s="142" t="s">
        <v>432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f t="shared" si="6"/>
        <v>188814</v>
      </c>
      <c r="M53" s="141">
        <f t="shared" si="7"/>
        <v>41517</v>
      </c>
      <c r="N53" s="141">
        <v>12500</v>
      </c>
      <c r="O53" s="141">
        <v>29017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147297</v>
      </c>
      <c r="X53" s="141">
        <v>125487</v>
      </c>
      <c r="Y53" s="141">
        <v>9529</v>
      </c>
      <c r="Z53" s="141">
        <v>0</v>
      </c>
      <c r="AA53" s="141">
        <v>12281</v>
      </c>
      <c r="AB53" s="141">
        <v>227566</v>
      </c>
      <c r="AC53" s="141">
        <v>0</v>
      </c>
      <c r="AD53" s="141">
        <v>0</v>
      </c>
      <c r="AE53" s="141">
        <f t="shared" si="10"/>
        <v>188814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f t="shared" si="13"/>
        <v>30234</v>
      </c>
      <c r="AO53" s="141">
        <f t="shared" si="14"/>
        <v>30234</v>
      </c>
      <c r="AP53" s="141">
        <v>3125</v>
      </c>
      <c r="AQ53" s="141">
        <v>27109</v>
      </c>
      <c r="AR53" s="141">
        <v>0</v>
      </c>
      <c r="AS53" s="141">
        <v>0</v>
      </c>
      <c r="AT53" s="141">
        <f t="shared" si="15"/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f t="shared" si="16"/>
        <v>0</v>
      </c>
      <c r="AZ53" s="141">
        <v>0</v>
      </c>
      <c r="BA53" s="141">
        <v>0</v>
      </c>
      <c r="BB53" s="141">
        <v>0</v>
      </c>
      <c r="BC53" s="141">
        <v>0</v>
      </c>
      <c r="BD53" s="141">
        <v>63479</v>
      </c>
      <c r="BE53" s="141">
        <v>0</v>
      </c>
      <c r="BF53" s="141">
        <v>0</v>
      </c>
      <c r="BG53" s="141">
        <f t="shared" si="17"/>
        <v>30234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219048</v>
      </c>
      <c r="BQ53" s="141">
        <f t="shared" si="27"/>
        <v>71751</v>
      </c>
      <c r="BR53" s="141">
        <f t="shared" si="28"/>
        <v>15625</v>
      </c>
      <c r="BS53" s="141">
        <f t="shared" si="29"/>
        <v>56126</v>
      </c>
      <c r="BT53" s="141">
        <f t="shared" si="30"/>
        <v>0</v>
      </c>
      <c r="BU53" s="141">
        <f t="shared" si="31"/>
        <v>0</v>
      </c>
      <c r="BV53" s="141">
        <f t="shared" si="32"/>
        <v>0</v>
      </c>
      <c r="BW53" s="141">
        <f t="shared" si="33"/>
        <v>0</v>
      </c>
      <c r="BX53" s="141">
        <f t="shared" si="34"/>
        <v>0</v>
      </c>
      <c r="BY53" s="141">
        <f t="shared" si="35"/>
        <v>0</v>
      </c>
      <c r="BZ53" s="141">
        <f t="shared" si="36"/>
        <v>0</v>
      </c>
      <c r="CA53" s="141">
        <f t="shared" si="37"/>
        <v>147297</v>
      </c>
      <c r="CB53" s="141">
        <f t="shared" si="38"/>
        <v>125487</v>
      </c>
      <c r="CC53" s="141">
        <f t="shared" si="39"/>
        <v>9529</v>
      </c>
      <c r="CD53" s="141">
        <f t="shared" si="40"/>
        <v>0</v>
      </c>
      <c r="CE53" s="141">
        <f t="shared" si="41"/>
        <v>12281</v>
      </c>
      <c r="CF53" s="141">
        <f t="shared" si="42"/>
        <v>291045</v>
      </c>
      <c r="CG53" s="141">
        <f t="shared" si="43"/>
        <v>0</v>
      </c>
      <c r="CH53" s="141">
        <f t="shared" si="44"/>
        <v>0</v>
      </c>
      <c r="CI53" s="141">
        <f t="shared" si="45"/>
        <v>219048</v>
      </c>
    </row>
    <row r="54" spans="1:87" ht="12" customHeight="1">
      <c r="A54" s="142" t="s">
        <v>101</v>
      </c>
      <c r="B54" s="140" t="s">
        <v>372</v>
      </c>
      <c r="C54" s="142" t="s">
        <v>433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f t="shared" si="6"/>
        <v>57960</v>
      </c>
      <c r="M54" s="141">
        <f t="shared" si="7"/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f t="shared" si="8"/>
        <v>39290</v>
      </c>
      <c r="S54" s="141">
        <v>15057</v>
      </c>
      <c r="T54" s="141">
        <v>24233</v>
      </c>
      <c r="U54" s="141">
        <v>0</v>
      </c>
      <c r="V54" s="141">
        <v>0</v>
      </c>
      <c r="W54" s="141">
        <f t="shared" si="9"/>
        <v>18670</v>
      </c>
      <c r="X54" s="141">
        <v>18670</v>
      </c>
      <c r="Y54" s="141">
        <v>0</v>
      </c>
      <c r="Z54" s="141">
        <v>0</v>
      </c>
      <c r="AA54" s="141">
        <v>0</v>
      </c>
      <c r="AB54" s="141">
        <v>42572</v>
      </c>
      <c r="AC54" s="141">
        <v>0</v>
      </c>
      <c r="AD54" s="141">
        <v>202</v>
      </c>
      <c r="AE54" s="141">
        <f t="shared" si="10"/>
        <v>58162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f t="shared" si="13"/>
        <v>0</v>
      </c>
      <c r="AO54" s="141">
        <f t="shared" si="14"/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0</v>
      </c>
      <c r="AZ54" s="141">
        <v>0</v>
      </c>
      <c r="BA54" s="141">
        <v>0</v>
      </c>
      <c r="BB54" s="141">
        <v>0</v>
      </c>
      <c r="BC54" s="141">
        <v>0</v>
      </c>
      <c r="BD54" s="141">
        <v>22511</v>
      </c>
      <c r="BE54" s="141">
        <v>0</v>
      </c>
      <c r="BF54" s="141">
        <v>0</v>
      </c>
      <c r="BG54" s="141">
        <f t="shared" si="17"/>
        <v>0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57960</v>
      </c>
      <c r="BQ54" s="141">
        <f t="shared" si="27"/>
        <v>0</v>
      </c>
      <c r="BR54" s="141">
        <f t="shared" si="28"/>
        <v>0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39290</v>
      </c>
      <c r="BW54" s="141">
        <f t="shared" si="33"/>
        <v>15057</v>
      </c>
      <c r="BX54" s="141">
        <f t="shared" si="34"/>
        <v>24233</v>
      </c>
      <c r="BY54" s="141">
        <f t="shared" si="35"/>
        <v>0</v>
      </c>
      <c r="BZ54" s="141">
        <f t="shared" si="36"/>
        <v>0</v>
      </c>
      <c r="CA54" s="141">
        <f t="shared" si="37"/>
        <v>18670</v>
      </c>
      <c r="CB54" s="141">
        <f t="shared" si="38"/>
        <v>18670</v>
      </c>
      <c r="CC54" s="141">
        <f t="shared" si="39"/>
        <v>0</v>
      </c>
      <c r="CD54" s="141">
        <f t="shared" si="40"/>
        <v>0</v>
      </c>
      <c r="CE54" s="141">
        <f t="shared" si="41"/>
        <v>0</v>
      </c>
      <c r="CF54" s="141">
        <f t="shared" si="42"/>
        <v>65083</v>
      </c>
      <c r="CG54" s="141">
        <f t="shared" si="43"/>
        <v>0</v>
      </c>
      <c r="CH54" s="141">
        <f t="shared" si="44"/>
        <v>202</v>
      </c>
      <c r="CI54" s="141">
        <f t="shared" si="45"/>
        <v>58162</v>
      </c>
    </row>
    <row r="55" spans="1:87" ht="12" customHeight="1">
      <c r="A55" s="142" t="s">
        <v>101</v>
      </c>
      <c r="B55" s="140" t="s">
        <v>373</v>
      </c>
      <c r="C55" s="142" t="s">
        <v>434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f t="shared" si="6"/>
        <v>204709</v>
      </c>
      <c r="M55" s="141">
        <f t="shared" si="7"/>
        <v>11632</v>
      </c>
      <c r="N55" s="141">
        <v>11632</v>
      </c>
      <c r="O55" s="141">
        <v>0</v>
      </c>
      <c r="P55" s="141">
        <v>0</v>
      </c>
      <c r="Q55" s="141">
        <v>0</v>
      </c>
      <c r="R55" s="141">
        <f t="shared" si="8"/>
        <v>24709</v>
      </c>
      <c r="S55" s="141">
        <v>24709</v>
      </c>
      <c r="T55" s="141">
        <v>0</v>
      </c>
      <c r="U55" s="141">
        <v>0</v>
      </c>
      <c r="V55" s="141">
        <v>0</v>
      </c>
      <c r="W55" s="141">
        <f t="shared" si="9"/>
        <v>168368</v>
      </c>
      <c r="X55" s="141">
        <v>143850</v>
      </c>
      <c r="Y55" s="141">
        <v>23240</v>
      </c>
      <c r="Z55" s="141">
        <v>0</v>
      </c>
      <c r="AA55" s="141">
        <v>1278</v>
      </c>
      <c r="AB55" s="141">
        <v>85523</v>
      </c>
      <c r="AC55" s="141">
        <v>0</v>
      </c>
      <c r="AD55" s="141">
        <v>1018</v>
      </c>
      <c r="AE55" s="141">
        <f t="shared" si="10"/>
        <v>205727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f t="shared" si="13"/>
        <v>19356</v>
      </c>
      <c r="AO55" s="141">
        <f t="shared" si="14"/>
        <v>3877</v>
      </c>
      <c r="AP55" s="141">
        <v>3877</v>
      </c>
      <c r="AQ55" s="141">
        <v>0</v>
      </c>
      <c r="AR55" s="141">
        <v>0</v>
      </c>
      <c r="AS55" s="141">
        <v>0</v>
      </c>
      <c r="AT55" s="141">
        <f t="shared" si="15"/>
        <v>421</v>
      </c>
      <c r="AU55" s="141">
        <v>421</v>
      </c>
      <c r="AV55" s="141">
        <v>0</v>
      </c>
      <c r="AW55" s="141">
        <v>0</v>
      </c>
      <c r="AX55" s="141">
        <v>0</v>
      </c>
      <c r="AY55" s="141">
        <f t="shared" si="16"/>
        <v>15058</v>
      </c>
      <c r="AZ55" s="141">
        <v>15058</v>
      </c>
      <c r="BA55" s="141">
        <v>0</v>
      </c>
      <c r="BB55" s="141">
        <v>0</v>
      </c>
      <c r="BC55" s="141">
        <v>0</v>
      </c>
      <c r="BD55" s="141">
        <v>32964</v>
      </c>
      <c r="BE55" s="141">
        <v>0</v>
      </c>
      <c r="BF55" s="141">
        <v>0</v>
      </c>
      <c r="BG55" s="141">
        <f t="shared" si="17"/>
        <v>19356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224065</v>
      </c>
      <c r="BQ55" s="141">
        <f t="shared" si="27"/>
        <v>15509</v>
      </c>
      <c r="BR55" s="141">
        <f t="shared" si="28"/>
        <v>15509</v>
      </c>
      <c r="BS55" s="141">
        <f t="shared" si="29"/>
        <v>0</v>
      </c>
      <c r="BT55" s="141">
        <f t="shared" si="30"/>
        <v>0</v>
      </c>
      <c r="BU55" s="141">
        <f t="shared" si="31"/>
        <v>0</v>
      </c>
      <c r="BV55" s="141">
        <f t="shared" si="32"/>
        <v>25130</v>
      </c>
      <c r="BW55" s="141">
        <f t="shared" si="33"/>
        <v>25130</v>
      </c>
      <c r="BX55" s="141">
        <f t="shared" si="34"/>
        <v>0</v>
      </c>
      <c r="BY55" s="141">
        <f t="shared" si="35"/>
        <v>0</v>
      </c>
      <c r="BZ55" s="141">
        <f t="shared" si="36"/>
        <v>0</v>
      </c>
      <c r="CA55" s="141">
        <f t="shared" si="37"/>
        <v>183426</v>
      </c>
      <c r="CB55" s="141">
        <f t="shared" si="38"/>
        <v>158908</v>
      </c>
      <c r="CC55" s="141">
        <f t="shared" si="39"/>
        <v>23240</v>
      </c>
      <c r="CD55" s="141">
        <f t="shared" si="40"/>
        <v>0</v>
      </c>
      <c r="CE55" s="141">
        <f t="shared" si="41"/>
        <v>1278</v>
      </c>
      <c r="CF55" s="141">
        <f t="shared" si="42"/>
        <v>118487</v>
      </c>
      <c r="CG55" s="141">
        <f t="shared" si="43"/>
        <v>0</v>
      </c>
      <c r="CH55" s="141">
        <f t="shared" si="44"/>
        <v>1018</v>
      </c>
      <c r="CI55" s="141">
        <f t="shared" si="45"/>
        <v>225083</v>
      </c>
    </row>
    <row r="56" spans="1:87" ht="12" customHeight="1">
      <c r="A56" s="142" t="s">
        <v>101</v>
      </c>
      <c r="B56" s="140" t="s">
        <v>374</v>
      </c>
      <c r="C56" s="142" t="s">
        <v>435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f t="shared" si="6"/>
        <v>221491</v>
      </c>
      <c r="M56" s="141">
        <f t="shared" si="7"/>
        <v>25288</v>
      </c>
      <c r="N56" s="141">
        <v>25288</v>
      </c>
      <c r="O56" s="141">
        <v>0</v>
      </c>
      <c r="P56" s="141">
        <v>0</v>
      </c>
      <c r="Q56" s="141">
        <v>0</v>
      </c>
      <c r="R56" s="141">
        <f t="shared" si="8"/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f t="shared" si="9"/>
        <v>196203</v>
      </c>
      <c r="X56" s="141">
        <v>157100</v>
      </c>
      <c r="Y56" s="141">
        <v>33559</v>
      </c>
      <c r="Z56" s="141">
        <v>0</v>
      </c>
      <c r="AA56" s="141">
        <v>5544</v>
      </c>
      <c r="AB56" s="141">
        <v>158513</v>
      </c>
      <c r="AC56" s="141">
        <v>0</v>
      </c>
      <c r="AD56" s="141">
        <v>30613</v>
      </c>
      <c r="AE56" s="141">
        <f t="shared" si="10"/>
        <v>252104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f t="shared" si="13"/>
        <v>26211</v>
      </c>
      <c r="AO56" s="141">
        <f t="shared" si="14"/>
        <v>8429</v>
      </c>
      <c r="AP56" s="141">
        <v>8429</v>
      </c>
      <c r="AQ56" s="141">
        <v>0</v>
      </c>
      <c r="AR56" s="141">
        <v>0</v>
      </c>
      <c r="AS56" s="141">
        <v>0</v>
      </c>
      <c r="AT56" s="141">
        <f t="shared" si="15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6"/>
        <v>17782</v>
      </c>
      <c r="AZ56" s="141">
        <v>17538</v>
      </c>
      <c r="BA56" s="141">
        <v>0</v>
      </c>
      <c r="BB56" s="141">
        <v>0</v>
      </c>
      <c r="BC56" s="141">
        <v>244</v>
      </c>
      <c r="BD56" s="141">
        <v>55133</v>
      </c>
      <c r="BE56" s="141">
        <v>0</v>
      </c>
      <c r="BF56" s="141">
        <v>16912</v>
      </c>
      <c r="BG56" s="141">
        <f t="shared" si="17"/>
        <v>43123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0</v>
      </c>
      <c r="BP56" s="141">
        <f t="shared" si="26"/>
        <v>247702</v>
      </c>
      <c r="BQ56" s="141">
        <f t="shared" si="27"/>
        <v>33717</v>
      </c>
      <c r="BR56" s="141">
        <f t="shared" si="28"/>
        <v>33717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0</v>
      </c>
      <c r="BW56" s="141">
        <f t="shared" si="33"/>
        <v>0</v>
      </c>
      <c r="BX56" s="141">
        <f t="shared" si="34"/>
        <v>0</v>
      </c>
      <c r="BY56" s="141">
        <f t="shared" si="35"/>
        <v>0</v>
      </c>
      <c r="BZ56" s="141">
        <f t="shared" si="36"/>
        <v>0</v>
      </c>
      <c r="CA56" s="141">
        <f t="shared" si="37"/>
        <v>213985</v>
      </c>
      <c r="CB56" s="141">
        <f t="shared" si="38"/>
        <v>174638</v>
      </c>
      <c r="CC56" s="141">
        <f t="shared" si="39"/>
        <v>33559</v>
      </c>
      <c r="CD56" s="141">
        <f t="shared" si="40"/>
        <v>0</v>
      </c>
      <c r="CE56" s="141">
        <f t="shared" si="41"/>
        <v>5788</v>
      </c>
      <c r="CF56" s="141">
        <f t="shared" si="42"/>
        <v>213646</v>
      </c>
      <c r="CG56" s="141">
        <f t="shared" si="43"/>
        <v>0</v>
      </c>
      <c r="CH56" s="141">
        <f t="shared" si="44"/>
        <v>47525</v>
      </c>
      <c r="CI56" s="141">
        <f t="shared" si="45"/>
        <v>295227</v>
      </c>
    </row>
    <row r="57" spans="1:87" ht="12" customHeight="1">
      <c r="A57" s="142" t="s">
        <v>101</v>
      </c>
      <c r="B57" s="140" t="s">
        <v>375</v>
      </c>
      <c r="C57" s="142" t="s">
        <v>436</v>
      </c>
      <c r="D57" s="141">
        <f t="shared" si="4"/>
        <v>658</v>
      </c>
      <c r="E57" s="141">
        <f t="shared" si="5"/>
        <v>658</v>
      </c>
      <c r="F57" s="141">
        <v>0</v>
      </c>
      <c r="G57" s="141">
        <v>0</v>
      </c>
      <c r="H57" s="141">
        <v>0</v>
      </c>
      <c r="I57" s="141">
        <v>658</v>
      </c>
      <c r="J57" s="141">
        <v>0</v>
      </c>
      <c r="K57" s="141">
        <v>43097</v>
      </c>
      <c r="L57" s="141">
        <f t="shared" si="6"/>
        <v>47955</v>
      </c>
      <c r="M57" s="141">
        <f t="shared" si="7"/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f t="shared" si="8"/>
        <v>29517</v>
      </c>
      <c r="S57" s="141">
        <v>206</v>
      </c>
      <c r="T57" s="141">
        <v>370</v>
      </c>
      <c r="U57" s="141">
        <v>28941</v>
      </c>
      <c r="V57" s="141">
        <v>0</v>
      </c>
      <c r="W57" s="141">
        <f t="shared" si="9"/>
        <v>18438</v>
      </c>
      <c r="X57" s="141">
        <v>18438</v>
      </c>
      <c r="Y57" s="141">
        <v>0</v>
      </c>
      <c r="Z57" s="141">
        <v>0</v>
      </c>
      <c r="AA57" s="141">
        <v>0</v>
      </c>
      <c r="AB57" s="141">
        <v>345622</v>
      </c>
      <c r="AC57" s="141">
        <v>0</v>
      </c>
      <c r="AD57" s="141">
        <v>0</v>
      </c>
      <c r="AE57" s="141">
        <f t="shared" si="10"/>
        <v>48613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f t="shared" si="13"/>
        <v>39723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29401</v>
      </c>
      <c r="AU57" s="141">
        <v>29144</v>
      </c>
      <c r="AV57" s="141">
        <v>257</v>
      </c>
      <c r="AW57" s="141">
        <v>0</v>
      </c>
      <c r="AX57" s="141">
        <v>0</v>
      </c>
      <c r="AY57" s="141">
        <f t="shared" si="16"/>
        <v>10322</v>
      </c>
      <c r="AZ57" s="141">
        <v>10322</v>
      </c>
      <c r="BA57" s="141">
        <v>0</v>
      </c>
      <c r="BB57" s="141">
        <v>0</v>
      </c>
      <c r="BC57" s="141">
        <v>0</v>
      </c>
      <c r="BD57" s="141">
        <v>85861</v>
      </c>
      <c r="BE57" s="141">
        <v>0</v>
      </c>
      <c r="BF57" s="141">
        <v>0</v>
      </c>
      <c r="BG57" s="141">
        <f t="shared" si="17"/>
        <v>39723</v>
      </c>
      <c r="BH57" s="141">
        <f t="shared" si="18"/>
        <v>658</v>
      </c>
      <c r="BI57" s="141">
        <f t="shared" si="19"/>
        <v>658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658</v>
      </c>
      <c r="BN57" s="141">
        <f t="shared" si="24"/>
        <v>0</v>
      </c>
      <c r="BO57" s="141">
        <f t="shared" si="25"/>
        <v>43097</v>
      </c>
      <c r="BP57" s="141">
        <f t="shared" si="26"/>
        <v>87678</v>
      </c>
      <c r="BQ57" s="141">
        <f t="shared" si="27"/>
        <v>0</v>
      </c>
      <c r="BR57" s="141">
        <f t="shared" si="28"/>
        <v>0</v>
      </c>
      <c r="BS57" s="141">
        <f t="shared" si="29"/>
        <v>0</v>
      </c>
      <c r="BT57" s="141">
        <f t="shared" si="30"/>
        <v>0</v>
      </c>
      <c r="BU57" s="141">
        <f t="shared" si="31"/>
        <v>0</v>
      </c>
      <c r="BV57" s="141">
        <f t="shared" si="32"/>
        <v>58918</v>
      </c>
      <c r="BW57" s="141">
        <f t="shared" si="33"/>
        <v>29350</v>
      </c>
      <c r="BX57" s="141">
        <f t="shared" si="34"/>
        <v>627</v>
      </c>
      <c r="BY57" s="141">
        <f t="shared" si="35"/>
        <v>28941</v>
      </c>
      <c r="BZ57" s="141">
        <f t="shared" si="36"/>
        <v>0</v>
      </c>
      <c r="CA57" s="141">
        <f t="shared" si="37"/>
        <v>28760</v>
      </c>
      <c r="CB57" s="141">
        <f t="shared" si="38"/>
        <v>28760</v>
      </c>
      <c r="CC57" s="141">
        <f t="shared" si="39"/>
        <v>0</v>
      </c>
      <c r="CD57" s="141">
        <f t="shared" si="40"/>
        <v>0</v>
      </c>
      <c r="CE57" s="141">
        <f t="shared" si="41"/>
        <v>0</v>
      </c>
      <c r="CF57" s="141">
        <f t="shared" si="42"/>
        <v>431483</v>
      </c>
      <c r="CG57" s="141">
        <f t="shared" si="43"/>
        <v>0</v>
      </c>
      <c r="CH57" s="141">
        <f t="shared" si="44"/>
        <v>0</v>
      </c>
      <c r="CI57" s="141">
        <f t="shared" si="45"/>
        <v>88336</v>
      </c>
    </row>
    <row r="58" spans="1:87" ht="12" customHeight="1">
      <c r="A58" s="142" t="s">
        <v>101</v>
      </c>
      <c r="B58" s="140" t="s">
        <v>376</v>
      </c>
      <c r="C58" s="142" t="s">
        <v>437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44846</v>
      </c>
      <c r="L58" s="141">
        <f t="shared" si="6"/>
        <v>0</v>
      </c>
      <c r="M58" s="141">
        <f t="shared" si="7"/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f t="shared" si="8"/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f t="shared" si="9"/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262671</v>
      </c>
      <c r="AC58" s="141">
        <v>0</v>
      </c>
      <c r="AD58" s="141">
        <v>0</v>
      </c>
      <c r="AE58" s="141">
        <f t="shared" si="10"/>
        <v>0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f t="shared" si="13"/>
        <v>0</v>
      </c>
      <c r="AO58" s="141">
        <f t="shared" si="14"/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f t="shared" si="15"/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f t="shared" si="16"/>
        <v>0</v>
      </c>
      <c r="AZ58" s="141">
        <v>0</v>
      </c>
      <c r="BA58" s="141">
        <v>0</v>
      </c>
      <c r="BB58" s="141">
        <v>0</v>
      </c>
      <c r="BC58" s="141">
        <v>0</v>
      </c>
      <c r="BD58" s="141">
        <v>84130</v>
      </c>
      <c r="BE58" s="141">
        <v>0</v>
      </c>
      <c r="BF58" s="141">
        <v>0</v>
      </c>
      <c r="BG58" s="141">
        <f t="shared" si="17"/>
        <v>0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44846</v>
      </c>
      <c r="BP58" s="141">
        <f t="shared" si="26"/>
        <v>0</v>
      </c>
      <c r="BQ58" s="141">
        <f t="shared" si="27"/>
        <v>0</v>
      </c>
      <c r="BR58" s="141">
        <f t="shared" si="28"/>
        <v>0</v>
      </c>
      <c r="BS58" s="141">
        <f t="shared" si="29"/>
        <v>0</v>
      </c>
      <c r="BT58" s="141">
        <f t="shared" si="30"/>
        <v>0</v>
      </c>
      <c r="BU58" s="141">
        <f t="shared" si="31"/>
        <v>0</v>
      </c>
      <c r="BV58" s="141">
        <f t="shared" si="32"/>
        <v>0</v>
      </c>
      <c r="BW58" s="141">
        <f t="shared" si="33"/>
        <v>0</v>
      </c>
      <c r="BX58" s="141">
        <f t="shared" si="34"/>
        <v>0</v>
      </c>
      <c r="BY58" s="141">
        <f t="shared" si="35"/>
        <v>0</v>
      </c>
      <c r="BZ58" s="141">
        <f t="shared" si="36"/>
        <v>0</v>
      </c>
      <c r="CA58" s="141">
        <f t="shared" si="37"/>
        <v>0</v>
      </c>
      <c r="CB58" s="141">
        <f t="shared" si="38"/>
        <v>0</v>
      </c>
      <c r="CC58" s="141">
        <f t="shared" si="39"/>
        <v>0</v>
      </c>
      <c r="CD58" s="141">
        <f t="shared" si="40"/>
        <v>0</v>
      </c>
      <c r="CE58" s="141">
        <f t="shared" si="41"/>
        <v>0</v>
      </c>
      <c r="CF58" s="141">
        <f t="shared" si="42"/>
        <v>346801</v>
      </c>
      <c r="CG58" s="141">
        <f t="shared" si="43"/>
        <v>0</v>
      </c>
      <c r="CH58" s="141">
        <f t="shared" si="44"/>
        <v>0</v>
      </c>
      <c r="CI58" s="141">
        <f t="shared" si="45"/>
        <v>0</v>
      </c>
    </row>
    <row r="59" spans="1:87" ht="12" customHeight="1">
      <c r="A59" s="142" t="s">
        <v>101</v>
      </c>
      <c r="B59" s="140" t="s">
        <v>377</v>
      </c>
      <c r="C59" s="142" t="s">
        <v>438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f t="shared" si="6"/>
        <v>204014</v>
      </c>
      <c r="M59" s="141">
        <f t="shared" si="7"/>
        <v>41013</v>
      </c>
      <c r="N59" s="141">
        <v>41013</v>
      </c>
      <c r="O59" s="141">
        <v>0</v>
      </c>
      <c r="P59" s="141">
        <v>0</v>
      </c>
      <c r="Q59" s="141">
        <v>0</v>
      </c>
      <c r="R59" s="141">
        <f t="shared" si="8"/>
        <v>4653</v>
      </c>
      <c r="S59" s="141">
        <v>0</v>
      </c>
      <c r="T59" s="141">
        <v>0</v>
      </c>
      <c r="U59" s="141">
        <v>4653</v>
      </c>
      <c r="V59" s="141">
        <v>0</v>
      </c>
      <c r="W59" s="141">
        <f t="shared" si="9"/>
        <v>158348</v>
      </c>
      <c r="X59" s="141">
        <v>124839</v>
      </c>
      <c r="Y59" s="141">
        <v>27943</v>
      </c>
      <c r="Z59" s="141">
        <v>4209</v>
      </c>
      <c r="AA59" s="141">
        <v>1357</v>
      </c>
      <c r="AB59" s="141">
        <v>355524</v>
      </c>
      <c r="AC59" s="141">
        <v>0</v>
      </c>
      <c r="AD59" s="141">
        <v>14349</v>
      </c>
      <c r="AE59" s="141">
        <f t="shared" si="10"/>
        <v>218363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f t="shared" si="13"/>
        <v>37432</v>
      </c>
      <c r="AO59" s="141">
        <f t="shared" si="14"/>
        <v>10308</v>
      </c>
      <c r="AP59" s="141">
        <v>10308</v>
      </c>
      <c r="AQ59" s="141">
        <v>0</v>
      </c>
      <c r="AR59" s="141">
        <v>0</v>
      </c>
      <c r="AS59" s="141">
        <v>0</v>
      </c>
      <c r="AT59" s="141">
        <f t="shared" si="15"/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f t="shared" si="16"/>
        <v>27124</v>
      </c>
      <c r="AZ59" s="141">
        <v>27124</v>
      </c>
      <c r="BA59" s="141">
        <v>0</v>
      </c>
      <c r="BB59" s="141">
        <v>0</v>
      </c>
      <c r="BC59" s="141">
        <v>0</v>
      </c>
      <c r="BD59" s="141">
        <v>74041</v>
      </c>
      <c r="BE59" s="141">
        <v>0</v>
      </c>
      <c r="BF59" s="141">
        <v>12963</v>
      </c>
      <c r="BG59" s="141">
        <f t="shared" si="17"/>
        <v>50395</v>
      </c>
      <c r="BH59" s="141">
        <f t="shared" si="18"/>
        <v>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0</v>
      </c>
      <c r="BP59" s="141">
        <f t="shared" si="26"/>
        <v>241446</v>
      </c>
      <c r="BQ59" s="141">
        <f t="shared" si="27"/>
        <v>51321</v>
      </c>
      <c r="BR59" s="141">
        <f t="shared" si="28"/>
        <v>51321</v>
      </c>
      <c r="BS59" s="141">
        <f t="shared" si="29"/>
        <v>0</v>
      </c>
      <c r="BT59" s="141">
        <f t="shared" si="30"/>
        <v>0</v>
      </c>
      <c r="BU59" s="141">
        <f t="shared" si="31"/>
        <v>0</v>
      </c>
      <c r="BV59" s="141">
        <f t="shared" si="32"/>
        <v>4653</v>
      </c>
      <c r="BW59" s="141">
        <f t="shared" si="33"/>
        <v>0</v>
      </c>
      <c r="BX59" s="141">
        <f t="shared" si="34"/>
        <v>0</v>
      </c>
      <c r="BY59" s="141">
        <f t="shared" si="35"/>
        <v>4653</v>
      </c>
      <c r="BZ59" s="141">
        <f t="shared" si="36"/>
        <v>0</v>
      </c>
      <c r="CA59" s="141">
        <f t="shared" si="37"/>
        <v>185472</v>
      </c>
      <c r="CB59" s="141">
        <f t="shared" si="38"/>
        <v>151963</v>
      </c>
      <c r="CC59" s="141">
        <f t="shared" si="39"/>
        <v>27943</v>
      </c>
      <c r="CD59" s="141">
        <f t="shared" si="40"/>
        <v>4209</v>
      </c>
      <c r="CE59" s="141">
        <f t="shared" si="41"/>
        <v>1357</v>
      </c>
      <c r="CF59" s="141">
        <f t="shared" si="42"/>
        <v>429565</v>
      </c>
      <c r="CG59" s="141">
        <f t="shared" si="43"/>
        <v>0</v>
      </c>
      <c r="CH59" s="141">
        <f t="shared" si="44"/>
        <v>27312</v>
      </c>
      <c r="CI59" s="141">
        <f t="shared" si="45"/>
        <v>268758</v>
      </c>
    </row>
    <row r="60" spans="1:87" ht="12" customHeight="1">
      <c r="A60" s="142" t="s">
        <v>101</v>
      </c>
      <c r="B60" s="140" t="s">
        <v>378</v>
      </c>
      <c r="C60" s="142" t="s">
        <v>439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f t="shared" si="6"/>
        <v>144386</v>
      </c>
      <c r="M60" s="141">
        <f t="shared" si="7"/>
        <v>54518</v>
      </c>
      <c r="N60" s="141">
        <v>46744</v>
      </c>
      <c r="O60" s="141">
        <v>0</v>
      </c>
      <c r="P60" s="141">
        <v>0</v>
      </c>
      <c r="Q60" s="141">
        <v>7774</v>
      </c>
      <c r="R60" s="141">
        <f t="shared" si="8"/>
        <v>24427</v>
      </c>
      <c r="S60" s="141">
        <v>4584</v>
      </c>
      <c r="T60" s="141">
        <v>0</v>
      </c>
      <c r="U60" s="141">
        <v>19843</v>
      </c>
      <c r="V60" s="141">
        <v>0</v>
      </c>
      <c r="W60" s="141">
        <f t="shared" si="9"/>
        <v>65441</v>
      </c>
      <c r="X60" s="141">
        <v>55163</v>
      </c>
      <c r="Y60" s="141">
        <v>0</v>
      </c>
      <c r="Z60" s="141">
        <v>8945</v>
      </c>
      <c r="AA60" s="141">
        <v>1333</v>
      </c>
      <c r="AB60" s="141">
        <v>130279</v>
      </c>
      <c r="AC60" s="141">
        <v>0</v>
      </c>
      <c r="AD60" s="141">
        <v>8178</v>
      </c>
      <c r="AE60" s="141">
        <f t="shared" si="10"/>
        <v>152564</v>
      </c>
      <c r="AF60" s="141">
        <f t="shared" si="11"/>
        <v>0</v>
      </c>
      <c r="AG60" s="141">
        <f t="shared" si="12"/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0</v>
      </c>
      <c r="AN60" s="141">
        <f t="shared" si="13"/>
        <v>945</v>
      </c>
      <c r="AO60" s="141">
        <f t="shared" si="14"/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f t="shared" si="15"/>
        <v>945</v>
      </c>
      <c r="AU60" s="141">
        <v>945</v>
      </c>
      <c r="AV60" s="141">
        <v>0</v>
      </c>
      <c r="AW60" s="141">
        <v>0</v>
      </c>
      <c r="AX60" s="141">
        <v>0</v>
      </c>
      <c r="AY60" s="141">
        <f t="shared" si="16"/>
        <v>0</v>
      </c>
      <c r="AZ60" s="141">
        <v>0</v>
      </c>
      <c r="BA60" s="141">
        <v>0</v>
      </c>
      <c r="BB60" s="141">
        <v>0</v>
      </c>
      <c r="BC60" s="141">
        <v>0</v>
      </c>
      <c r="BD60" s="141">
        <v>33201</v>
      </c>
      <c r="BE60" s="141">
        <v>0</v>
      </c>
      <c r="BF60" s="141">
        <v>0</v>
      </c>
      <c r="BG60" s="141">
        <f t="shared" si="17"/>
        <v>945</v>
      </c>
      <c r="BH60" s="141">
        <f t="shared" si="18"/>
        <v>0</v>
      </c>
      <c r="BI60" s="141">
        <f t="shared" si="19"/>
        <v>0</v>
      </c>
      <c r="BJ60" s="141">
        <f t="shared" si="20"/>
        <v>0</v>
      </c>
      <c r="BK60" s="141">
        <f t="shared" si="21"/>
        <v>0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0</v>
      </c>
      <c r="BP60" s="141">
        <f t="shared" si="26"/>
        <v>145331</v>
      </c>
      <c r="BQ60" s="141">
        <f t="shared" si="27"/>
        <v>54518</v>
      </c>
      <c r="BR60" s="141">
        <f t="shared" si="28"/>
        <v>46744</v>
      </c>
      <c r="BS60" s="141">
        <f t="shared" si="29"/>
        <v>0</v>
      </c>
      <c r="BT60" s="141">
        <f t="shared" si="30"/>
        <v>0</v>
      </c>
      <c r="BU60" s="141">
        <f t="shared" si="31"/>
        <v>7774</v>
      </c>
      <c r="BV60" s="141">
        <f t="shared" si="32"/>
        <v>25372</v>
      </c>
      <c r="BW60" s="141">
        <f t="shared" si="33"/>
        <v>5529</v>
      </c>
      <c r="BX60" s="141">
        <f t="shared" si="34"/>
        <v>0</v>
      </c>
      <c r="BY60" s="141">
        <f t="shared" si="35"/>
        <v>19843</v>
      </c>
      <c r="BZ60" s="141">
        <f t="shared" si="36"/>
        <v>0</v>
      </c>
      <c r="CA60" s="141">
        <f t="shared" si="37"/>
        <v>65441</v>
      </c>
      <c r="CB60" s="141">
        <f t="shared" si="38"/>
        <v>55163</v>
      </c>
      <c r="CC60" s="141">
        <f t="shared" si="39"/>
        <v>0</v>
      </c>
      <c r="CD60" s="141">
        <f t="shared" si="40"/>
        <v>8945</v>
      </c>
      <c r="CE60" s="141">
        <f t="shared" si="41"/>
        <v>1333</v>
      </c>
      <c r="CF60" s="141">
        <f t="shared" si="42"/>
        <v>163480</v>
      </c>
      <c r="CG60" s="141">
        <f t="shared" si="43"/>
        <v>0</v>
      </c>
      <c r="CH60" s="141">
        <f t="shared" si="44"/>
        <v>8178</v>
      </c>
      <c r="CI60" s="141">
        <f t="shared" si="45"/>
        <v>153509</v>
      </c>
    </row>
    <row r="61" spans="1:87" ht="12" customHeight="1">
      <c r="A61" s="142" t="s">
        <v>101</v>
      </c>
      <c r="B61" s="140" t="s">
        <v>379</v>
      </c>
      <c r="C61" s="142" t="s">
        <v>440</v>
      </c>
      <c r="D61" s="141">
        <f t="shared" si="4"/>
        <v>0</v>
      </c>
      <c r="E61" s="141">
        <f t="shared" si="5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f t="shared" si="6"/>
        <v>100217</v>
      </c>
      <c r="M61" s="141">
        <f t="shared" si="7"/>
        <v>50421</v>
      </c>
      <c r="N61" s="141">
        <v>33938</v>
      </c>
      <c r="O61" s="141">
        <v>8893</v>
      </c>
      <c r="P61" s="141">
        <v>0</v>
      </c>
      <c r="Q61" s="141">
        <v>7590</v>
      </c>
      <c r="R61" s="141">
        <f t="shared" si="8"/>
        <v>12872</v>
      </c>
      <c r="S61" s="141">
        <v>1413</v>
      </c>
      <c r="T61" s="141">
        <v>2639</v>
      </c>
      <c r="U61" s="141">
        <v>8820</v>
      </c>
      <c r="V61" s="141">
        <v>0</v>
      </c>
      <c r="W61" s="141">
        <f t="shared" si="9"/>
        <v>36924</v>
      </c>
      <c r="X61" s="141">
        <v>36924</v>
      </c>
      <c r="Y61" s="141">
        <v>0</v>
      </c>
      <c r="Z61" s="141">
        <v>0</v>
      </c>
      <c r="AA61" s="141">
        <v>0</v>
      </c>
      <c r="AB61" s="141">
        <v>119575</v>
      </c>
      <c r="AC61" s="141">
        <v>0</v>
      </c>
      <c r="AD61" s="141">
        <v>0</v>
      </c>
      <c r="AE61" s="141">
        <f t="shared" si="10"/>
        <v>100217</v>
      </c>
      <c r="AF61" s="141">
        <f t="shared" si="11"/>
        <v>0</v>
      </c>
      <c r="AG61" s="141">
        <f t="shared" si="12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v>0</v>
      </c>
      <c r="AN61" s="141">
        <f t="shared" si="13"/>
        <v>0</v>
      </c>
      <c r="AO61" s="141">
        <f t="shared" si="14"/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f t="shared" si="15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6"/>
        <v>0</v>
      </c>
      <c r="AZ61" s="141">
        <v>0</v>
      </c>
      <c r="BA61" s="141">
        <v>0</v>
      </c>
      <c r="BB61" s="141">
        <v>0</v>
      </c>
      <c r="BC61" s="141">
        <v>0</v>
      </c>
      <c r="BD61" s="141">
        <v>35316</v>
      </c>
      <c r="BE61" s="141">
        <v>0</v>
      </c>
      <c r="BF61" s="141">
        <v>0</v>
      </c>
      <c r="BG61" s="141">
        <f t="shared" si="17"/>
        <v>0</v>
      </c>
      <c r="BH61" s="141">
        <f t="shared" si="18"/>
        <v>0</v>
      </c>
      <c r="BI61" s="141">
        <f t="shared" si="19"/>
        <v>0</v>
      </c>
      <c r="BJ61" s="141">
        <f t="shared" si="20"/>
        <v>0</v>
      </c>
      <c r="BK61" s="141">
        <f t="shared" si="21"/>
        <v>0</v>
      </c>
      <c r="BL61" s="141">
        <f t="shared" si="22"/>
        <v>0</v>
      </c>
      <c r="BM61" s="141">
        <f t="shared" si="23"/>
        <v>0</v>
      </c>
      <c r="BN61" s="141">
        <f t="shared" si="24"/>
        <v>0</v>
      </c>
      <c r="BO61" s="141">
        <f t="shared" si="25"/>
        <v>0</v>
      </c>
      <c r="BP61" s="141">
        <f t="shared" si="26"/>
        <v>100217</v>
      </c>
      <c r="BQ61" s="141">
        <f t="shared" si="27"/>
        <v>50421</v>
      </c>
      <c r="BR61" s="141">
        <f t="shared" si="28"/>
        <v>33938</v>
      </c>
      <c r="BS61" s="141">
        <f t="shared" si="29"/>
        <v>8893</v>
      </c>
      <c r="BT61" s="141">
        <f t="shared" si="30"/>
        <v>0</v>
      </c>
      <c r="BU61" s="141">
        <f t="shared" si="31"/>
        <v>7590</v>
      </c>
      <c r="BV61" s="141">
        <f t="shared" si="32"/>
        <v>12872</v>
      </c>
      <c r="BW61" s="141">
        <f t="shared" si="33"/>
        <v>1413</v>
      </c>
      <c r="BX61" s="141">
        <f t="shared" si="34"/>
        <v>2639</v>
      </c>
      <c r="BY61" s="141">
        <f t="shared" si="35"/>
        <v>8820</v>
      </c>
      <c r="BZ61" s="141">
        <f t="shared" si="36"/>
        <v>0</v>
      </c>
      <c r="CA61" s="141">
        <f t="shared" si="37"/>
        <v>36924</v>
      </c>
      <c r="CB61" s="141">
        <f t="shared" si="38"/>
        <v>36924</v>
      </c>
      <c r="CC61" s="141">
        <f t="shared" si="39"/>
        <v>0</v>
      </c>
      <c r="CD61" s="141">
        <f t="shared" si="40"/>
        <v>0</v>
      </c>
      <c r="CE61" s="141">
        <f t="shared" si="41"/>
        <v>0</v>
      </c>
      <c r="CF61" s="141">
        <f t="shared" si="42"/>
        <v>154891</v>
      </c>
      <c r="CG61" s="141">
        <f t="shared" si="43"/>
        <v>0</v>
      </c>
      <c r="CH61" s="141">
        <f t="shared" si="44"/>
        <v>0</v>
      </c>
      <c r="CI61" s="141">
        <f t="shared" si="45"/>
        <v>100217</v>
      </c>
    </row>
    <row r="62" spans="1:87" ht="12" customHeight="1">
      <c r="A62" s="142" t="s">
        <v>101</v>
      </c>
      <c r="B62" s="140" t="s">
        <v>380</v>
      </c>
      <c r="C62" s="142" t="s">
        <v>441</v>
      </c>
      <c r="D62" s="141">
        <f t="shared" si="4"/>
        <v>0</v>
      </c>
      <c r="E62" s="141">
        <f t="shared" si="5"/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f t="shared" si="6"/>
        <v>51122</v>
      </c>
      <c r="M62" s="141">
        <f t="shared" si="7"/>
        <v>8968</v>
      </c>
      <c r="N62" s="141">
        <v>8968</v>
      </c>
      <c r="O62" s="141">
        <v>0</v>
      </c>
      <c r="P62" s="141">
        <v>0</v>
      </c>
      <c r="Q62" s="141">
        <v>0</v>
      </c>
      <c r="R62" s="141">
        <f t="shared" si="8"/>
        <v>10215</v>
      </c>
      <c r="S62" s="141">
        <v>6710</v>
      </c>
      <c r="T62" s="141">
        <v>0</v>
      </c>
      <c r="U62" s="141">
        <v>3505</v>
      </c>
      <c r="V62" s="141">
        <v>0</v>
      </c>
      <c r="W62" s="141">
        <f t="shared" si="9"/>
        <v>31939</v>
      </c>
      <c r="X62" s="141">
        <v>31939</v>
      </c>
      <c r="Y62" s="141">
        <v>0</v>
      </c>
      <c r="Z62" s="141">
        <v>0</v>
      </c>
      <c r="AA62" s="141">
        <v>0</v>
      </c>
      <c r="AB62" s="141">
        <v>65162</v>
      </c>
      <c r="AC62" s="141">
        <v>0</v>
      </c>
      <c r="AD62" s="141">
        <v>0</v>
      </c>
      <c r="AE62" s="141">
        <f t="shared" si="10"/>
        <v>51122</v>
      </c>
      <c r="AF62" s="141">
        <f t="shared" si="11"/>
        <v>0</v>
      </c>
      <c r="AG62" s="141">
        <f t="shared" si="12"/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0</v>
      </c>
      <c r="AN62" s="141">
        <f t="shared" si="13"/>
        <v>0</v>
      </c>
      <c r="AO62" s="141">
        <f t="shared" si="14"/>
        <v>0</v>
      </c>
      <c r="AP62" s="141">
        <v>0</v>
      </c>
      <c r="AQ62" s="141">
        <v>0</v>
      </c>
      <c r="AR62" s="141">
        <v>0</v>
      </c>
      <c r="AS62" s="141">
        <v>0</v>
      </c>
      <c r="AT62" s="141">
        <f t="shared" si="15"/>
        <v>0</v>
      </c>
      <c r="AU62" s="141">
        <v>0</v>
      </c>
      <c r="AV62" s="141">
        <v>0</v>
      </c>
      <c r="AW62" s="141">
        <v>0</v>
      </c>
      <c r="AX62" s="141">
        <v>0</v>
      </c>
      <c r="AY62" s="141">
        <f t="shared" si="16"/>
        <v>0</v>
      </c>
      <c r="AZ62" s="141">
        <v>0</v>
      </c>
      <c r="BA62" s="141">
        <v>0</v>
      </c>
      <c r="BB62" s="141">
        <v>0</v>
      </c>
      <c r="BC62" s="141">
        <v>0</v>
      </c>
      <c r="BD62" s="141">
        <v>15999</v>
      </c>
      <c r="BE62" s="141">
        <v>0</v>
      </c>
      <c r="BF62" s="141">
        <v>0</v>
      </c>
      <c r="BG62" s="141">
        <f t="shared" si="17"/>
        <v>0</v>
      </c>
      <c r="BH62" s="141">
        <f t="shared" si="18"/>
        <v>0</v>
      </c>
      <c r="BI62" s="141">
        <f t="shared" si="19"/>
        <v>0</v>
      </c>
      <c r="BJ62" s="141">
        <f t="shared" si="20"/>
        <v>0</v>
      </c>
      <c r="BK62" s="141">
        <f t="shared" si="21"/>
        <v>0</v>
      </c>
      <c r="BL62" s="141">
        <f t="shared" si="22"/>
        <v>0</v>
      </c>
      <c r="BM62" s="141">
        <f t="shared" si="23"/>
        <v>0</v>
      </c>
      <c r="BN62" s="141">
        <f t="shared" si="24"/>
        <v>0</v>
      </c>
      <c r="BO62" s="141">
        <f t="shared" si="25"/>
        <v>0</v>
      </c>
      <c r="BP62" s="141">
        <f t="shared" si="26"/>
        <v>51122</v>
      </c>
      <c r="BQ62" s="141">
        <f t="shared" si="27"/>
        <v>8968</v>
      </c>
      <c r="BR62" s="141">
        <f t="shared" si="28"/>
        <v>8968</v>
      </c>
      <c r="BS62" s="141">
        <f t="shared" si="29"/>
        <v>0</v>
      </c>
      <c r="BT62" s="141">
        <f t="shared" si="30"/>
        <v>0</v>
      </c>
      <c r="BU62" s="141">
        <f t="shared" si="31"/>
        <v>0</v>
      </c>
      <c r="BV62" s="141">
        <f t="shared" si="32"/>
        <v>10215</v>
      </c>
      <c r="BW62" s="141">
        <f t="shared" si="33"/>
        <v>6710</v>
      </c>
      <c r="BX62" s="141">
        <f t="shared" si="34"/>
        <v>0</v>
      </c>
      <c r="BY62" s="141">
        <f t="shared" si="35"/>
        <v>3505</v>
      </c>
      <c r="BZ62" s="141">
        <f t="shared" si="36"/>
        <v>0</v>
      </c>
      <c r="CA62" s="141">
        <f t="shared" si="37"/>
        <v>31939</v>
      </c>
      <c r="CB62" s="141">
        <f t="shared" si="38"/>
        <v>31939</v>
      </c>
      <c r="CC62" s="141">
        <f t="shared" si="39"/>
        <v>0</v>
      </c>
      <c r="CD62" s="141">
        <f t="shared" si="40"/>
        <v>0</v>
      </c>
      <c r="CE62" s="141">
        <f t="shared" si="41"/>
        <v>0</v>
      </c>
      <c r="CF62" s="141">
        <f t="shared" si="42"/>
        <v>81161</v>
      </c>
      <c r="CG62" s="141">
        <f t="shared" si="43"/>
        <v>0</v>
      </c>
      <c r="CH62" s="141">
        <f t="shared" si="44"/>
        <v>0</v>
      </c>
      <c r="CI62" s="141">
        <f t="shared" si="45"/>
        <v>51122</v>
      </c>
    </row>
    <row r="63" spans="1:87" ht="12" customHeight="1">
      <c r="A63" s="142" t="s">
        <v>101</v>
      </c>
      <c r="B63" s="140" t="s">
        <v>381</v>
      </c>
      <c r="C63" s="142" t="s">
        <v>442</v>
      </c>
      <c r="D63" s="141">
        <f t="shared" si="4"/>
        <v>0</v>
      </c>
      <c r="E63" s="141">
        <f t="shared" si="5"/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f t="shared" si="6"/>
        <v>433118</v>
      </c>
      <c r="M63" s="141">
        <f t="shared" si="7"/>
        <v>23443</v>
      </c>
      <c r="N63" s="141">
        <v>23443</v>
      </c>
      <c r="O63" s="141">
        <v>0</v>
      </c>
      <c r="P63" s="141">
        <v>0</v>
      </c>
      <c r="Q63" s="141">
        <v>0</v>
      </c>
      <c r="R63" s="141">
        <f t="shared" si="8"/>
        <v>25261</v>
      </c>
      <c r="S63" s="141">
        <v>22131</v>
      </c>
      <c r="T63" s="141">
        <v>2246</v>
      </c>
      <c r="U63" s="141">
        <v>884</v>
      </c>
      <c r="V63" s="141">
        <v>0</v>
      </c>
      <c r="W63" s="141">
        <f t="shared" si="9"/>
        <v>384414</v>
      </c>
      <c r="X63" s="141">
        <v>149333</v>
      </c>
      <c r="Y63" s="141">
        <v>226955</v>
      </c>
      <c r="Z63" s="141">
        <v>4516</v>
      </c>
      <c r="AA63" s="141">
        <v>3610</v>
      </c>
      <c r="AB63" s="141">
        <v>0</v>
      </c>
      <c r="AC63" s="141">
        <v>0</v>
      </c>
      <c r="AD63" s="141">
        <v>1568</v>
      </c>
      <c r="AE63" s="141">
        <f t="shared" si="10"/>
        <v>434686</v>
      </c>
      <c r="AF63" s="141">
        <f t="shared" si="11"/>
        <v>0</v>
      </c>
      <c r="AG63" s="141">
        <f t="shared" si="12"/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v>7222</v>
      </c>
      <c r="AN63" s="141">
        <f t="shared" si="13"/>
        <v>7814</v>
      </c>
      <c r="AO63" s="141">
        <f t="shared" si="14"/>
        <v>7814</v>
      </c>
      <c r="AP63" s="141">
        <v>7814</v>
      </c>
      <c r="AQ63" s="141">
        <v>0</v>
      </c>
      <c r="AR63" s="141">
        <v>0</v>
      </c>
      <c r="AS63" s="141">
        <v>0</v>
      </c>
      <c r="AT63" s="141">
        <f t="shared" si="15"/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f t="shared" si="16"/>
        <v>0</v>
      </c>
      <c r="AZ63" s="141">
        <v>0</v>
      </c>
      <c r="BA63" s="141">
        <v>0</v>
      </c>
      <c r="BB63" s="141">
        <v>0</v>
      </c>
      <c r="BC63" s="141">
        <v>0</v>
      </c>
      <c r="BD63" s="141">
        <v>72761</v>
      </c>
      <c r="BE63" s="141">
        <v>0</v>
      </c>
      <c r="BF63" s="141">
        <v>112</v>
      </c>
      <c r="BG63" s="141">
        <f t="shared" si="17"/>
        <v>7926</v>
      </c>
      <c r="BH63" s="141">
        <f t="shared" si="18"/>
        <v>0</v>
      </c>
      <c r="BI63" s="141">
        <f t="shared" si="19"/>
        <v>0</v>
      </c>
      <c r="BJ63" s="141">
        <f t="shared" si="20"/>
        <v>0</v>
      </c>
      <c r="BK63" s="141">
        <f t="shared" si="21"/>
        <v>0</v>
      </c>
      <c r="BL63" s="141">
        <f t="shared" si="22"/>
        <v>0</v>
      </c>
      <c r="BM63" s="141">
        <f t="shared" si="23"/>
        <v>0</v>
      </c>
      <c r="BN63" s="141">
        <f t="shared" si="24"/>
        <v>0</v>
      </c>
      <c r="BO63" s="141">
        <f t="shared" si="25"/>
        <v>7222</v>
      </c>
      <c r="BP63" s="141">
        <f t="shared" si="26"/>
        <v>440932</v>
      </c>
      <c r="BQ63" s="141">
        <f t="shared" si="27"/>
        <v>31257</v>
      </c>
      <c r="BR63" s="141">
        <f t="shared" si="28"/>
        <v>31257</v>
      </c>
      <c r="BS63" s="141">
        <f t="shared" si="29"/>
        <v>0</v>
      </c>
      <c r="BT63" s="141">
        <f t="shared" si="30"/>
        <v>0</v>
      </c>
      <c r="BU63" s="141">
        <f t="shared" si="31"/>
        <v>0</v>
      </c>
      <c r="BV63" s="141">
        <f t="shared" si="32"/>
        <v>25261</v>
      </c>
      <c r="BW63" s="141">
        <f t="shared" si="33"/>
        <v>22131</v>
      </c>
      <c r="BX63" s="141">
        <f t="shared" si="34"/>
        <v>2246</v>
      </c>
      <c r="BY63" s="141">
        <f t="shared" si="35"/>
        <v>884</v>
      </c>
      <c r="BZ63" s="141">
        <f t="shared" si="36"/>
        <v>0</v>
      </c>
      <c r="CA63" s="141">
        <f t="shared" si="37"/>
        <v>384414</v>
      </c>
      <c r="CB63" s="141">
        <f t="shared" si="38"/>
        <v>149333</v>
      </c>
      <c r="CC63" s="141">
        <f t="shared" si="39"/>
        <v>226955</v>
      </c>
      <c r="CD63" s="141">
        <f t="shared" si="40"/>
        <v>4516</v>
      </c>
      <c r="CE63" s="141">
        <f t="shared" si="41"/>
        <v>3610</v>
      </c>
      <c r="CF63" s="141">
        <f t="shared" si="42"/>
        <v>72761</v>
      </c>
      <c r="CG63" s="141">
        <f t="shared" si="43"/>
        <v>0</v>
      </c>
      <c r="CH63" s="141">
        <f t="shared" si="44"/>
        <v>1680</v>
      </c>
      <c r="CI63" s="141">
        <f t="shared" si="45"/>
        <v>442612</v>
      </c>
    </row>
    <row r="64" spans="1:87" ht="12" customHeight="1">
      <c r="A64" s="142" t="s">
        <v>101</v>
      </c>
      <c r="B64" s="140" t="s">
        <v>382</v>
      </c>
      <c r="C64" s="142" t="s">
        <v>443</v>
      </c>
      <c r="D64" s="141">
        <f t="shared" si="4"/>
        <v>0</v>
      </c>
      <c r="E64" s="141">
        <f t="shared" si="5"/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262697</v>
      </c>
      <c r="L64" s="141">
        <f t="shared" si="6"/>
        <v>579458</v>
      </c>
      <c r="M64" s="141">
        <f t="shared" si="7"/>
        <v>89666</v>
      </c>
      <c r="N64" s="141">
        <v>76857</v>
      </c>
      <c r="O64" s="141">
        <v>12809</v>
      </c>
      <c r="P64" s="141">
        <v>0</v>
      </c>
      <c r="Q64" s="141">
        <v>0</v>
      </c>
      <c r="R64" s="141">
        <f t="shared" si="8"/>
        <v>4806</v>
      </c>
      <c r="S64" s="141">
        <v>0</v>
      </c>
      <c r="T64" s="141">
        <v>0</v>
      </c>
      <c r="U64" s="141">
        <v>4806</v>
      </c>
      <c r="V64" s="141">
        <v>0</v>
      </c>
      <c r="W64" s="141">
        <f t="shared" si="9"/>
        <v>484986</v>
      </c>
      <c r="X64" s="141">
        <v>457860</v>
      </c>
      <c r="Y64" s="141">
        <v>2591</v>
      </c>
      <c r="Z64" s="141">
        <v>0</v>
      </c>
      <c r="AA64" s="141">
        <v>24535</v>
      </c>
      <c r="AB64" s="141">
        <v>279520</v>
      </c>
      <c r="AC64" s="141">
        <v>0</v>
      </c>
      <c r="AD64" s="141">
        <v>66893</v>
      </c>
      <c r="AE64" s="141">
        <f t="shared" si="10"/>
        <v>646351</v>
      </c>
      <c r="AF64" s="141">
        <f t="shared" si="11"/>
        <v>0</v>
      </c>
      <c r="AG64" s="141">
        <f t="shared" si="12"/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f t="shared" si="13"/>
        <v>64440</v>
      </c>
      <c r="AO64" s="141">
        <f t="shared" si="14"/>
        <v>25619</v>
      </c>
      <c r="AP64" s="141">
        <v>25619</v>
      </c>
      <c r="AQ64" s="141">
        <v>0</v>
      </c>
      <c r="AR64" s="141">
        <v>0</v>
      </c>
      <c r="AS64" s="141">
        <v>0</v>
      </c>
      <c r="AT64" s="141">
        <f t="shared" si="15"/>
        <v>0</v>
      </c>
      <c r="AU64" s="141">
        <v>0</v>
      </c>
      <c r="AV64" s="141">
        <v>0</v>
      </c>
      <c r="AW64" s="141">
        <v>0</v>
      </c>
      <c r="AX64" s="141">
        <v>0</v>
      </c>
      <c r="AY64" s="141">
        <f t="shared" si="16"/>
        <v>38821</v>
      </c>
      <c r="AZ64" s="141">
        <v>6780</v>
      </c>
      <c r="BA64" s="141">
        <v>0</v>
      </c>
      <c r="BB64" s="141">
        <v>0</v>
      </c>
      <c r="BC64" s="141">
        <v>32041</v>
      </c>
      <c r="BD64" s="141">
        <v>0</v>
      </c>
      <c r="BE64" s="141">
        <v>0</v>
      </c>
      <c r="BF64" s="141">
        <v>529</v>
      </c>
      <c r="BG64" s="141">
        <f t="shared" si="17"/>
        <v>64969</v>
      </c>
      <c r="BH64" s="141">
        <f t="shared" si="18"/>
        <v>0</v>
      </c>
      <c r="BI64" s="141">
        <f t="shared" si="19"/>
        <v>0</v>
      </c>
      <c r="BJ64" s="141">
        <f t="shared" si="20"/>
        <v>0</v>
      </c>
      <c r="BK64" s="141">
        <f t="shared" si="21"/>
        <v>0</v>
      </c>
      <c r="BL64" s="141">
        <f t="shared" si="22"/>
        <v>0</v>
      </c>
      <c r="BM64" s="141">
        <f t="shared" si="23"/>
        <v>0</v>
      </c>
      <c r="BN64" s="141">
        <f t="shared" si="24"/>
        <v>0</v>
      </c>
      <c r="BO64" s="141">
        <f t="shared" si="25"/>
        <v>262697</v>
      </c>
      <c r="BP64" s="141">
        <f t="shared" si="26"/>
        <v>643898</v>
      </c>
      <c r="BQ64" s="141">
        <f t="shared" si="27"/>
        <v>115285</v>
      </c>
      <c r="BR64" s="141">
        <f t="shared" si="28"/>
        <v>102476</v>
      </c>
      <c r="BS64" s="141">
        <f t="shared" si="29"/>
        <v>12809</v>
      </c>
      <c r="BT64" s="141">
        <f t="shared" si="30"/>
        <v>0</v>
      </c>
      <c r="BU64" s="141">
        <f t="shared" si="31"/>
        <v>0</v>
      </c>
      <c r="BV64" s="141">
        <f t="shared" si="32"/>
        <v>4806</v>
      </c>
      <c r="BW64" s="141">
        <f t="shared" si="33"/>
        <v>0</v>
      </c>
      <c r="BX64" s="141">
        <f t="shared" si="34"/>
        <v>0</v>
      </c>
      <c r="BY64" s="141">
        <f t="shared" si="35"/>
        <v>4806</v>
      </c>
      <c r="BZ64" s="141">
        <f t="shared" si="36"/>
        <v>0</v>
      </c>
      <c r="CA64" s="141">
        <f t="shared" si="37"/>
        <v>523807</v>
      </c>
      <c r="CB64" s="141">
        <f t="shared" si="38"/>
        <v>464640</v>
      </c>
      <c r="CC64" s="141">
        <f t="shared" si="39"/>
        <v>2591</v>
      </c>
      <c r="CD64" s="141">
        <f t="shared" si="40"/>
        <v>0</v>
      </c>
      <c r="CE64" s="141">
        <f t="shared" si="41"/>
        <v>56576</v>
      </c>
      <c r="CF64" s="141">
        <f t="shared" si="42"/>
        <v>279520</v>
      </c>
      <c r="CG64" s="141">
        <f t="shared" si="43"/>
        <v>0</v>
      </c>
      <c r="CH64" s="141">
        <f t="shared" si="44"/>
        <v>67422</v>
      </c>
      <c r="CI64" s="141">
        <f t="shared" si="45"/>
        <v>711320</v>
      </c>
    </row>
    <row r="65" spans="1:87" ht="12" customHeight="1">
      <c r="A65" s="142" t="s">
        <v>101</v>
      </c>
      <c r="B65" s="140" t="s">
        <v>383</v>
      </c>
      <c r="C65" s="142" t="s">
        <v>444</v>
      </c>
      <c r="D65" s="141">
        <f t="shared" si="4"/>
        <v>0</v>
      </c>
      <c r="E65" s="141">
        <f t="shared" si="5"/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f t="shared" si="6"/>
        <v>0</v>
      </c>
      <c r="M65" s="141">
        <f t="shared" si="7"/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f t="shared" si="8"/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f t="shared" si="9"/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112129</v>
      </c>
      <c r="AC65" s="141">
        <v>0</v>
      </c>
      <c r="AD65" s="141">
        <v>0</v>
      </c>
      <c r="AE65" s="141">
        <f t="shared" si="10"/>
        <v>0</v>
      </c>
      <c r="AF65" s="141">
        <f t="shared" si="11"/>
        <v>0</v>
      </c>
      <c r="AG65" s="141">
        <f t="shared" si="12"/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v>915</v>
      </c>
      <c r="AN65" s="141">
        <f t="shared" si="13"/>
        <v>0</v>
      </c>
      <c r="AO65" s="141">
        <f t="shared" si="14"/>
        <v>0</v>
      </c>
      <c r="AP65" s="141">
        <v>0</v>
      </c>
      <c r="AQ65" s="141">
        <v>0</v>
      </c>
      <c r="AR65" s="141">
        <v>0</v>
      </c>
      <c r="AS65" s="141">
        <v>0</v>
      </c>
      <c r="AT65" s="141">
        <f t="shared" si="15"/>
        <v>0</v>
      </c>
      <c r="AU65" s="141">
        <v>0</v>
      </c>
      <c r="AV65" s="141">
        <v>0</v>
      </c>
      <c r="AW65" s="141">
        <v>0</v>
      </c>
      <c r="AX65" s="141">
        <v>0</v>
      </c>
      <c r="AY65" s="141">
        <f t="shared" si="16"/>
        <v>0</v>
      </c>
      <c r="AZ65" s="141">
        <v>0</v>
      </c>
      <c r="BA65" s="141">
        <v>0</v>
      </c>
      <c r="BB65" s="141">
        <v>0</v>
      </c>
      <c r="BC65" s="141">
        <v>0</v>
      </c>
      <c r="BD65" s="141">
        <v>45897</v>
      </c>
      <c r="BE65" s="141">
        <v>0</v>
      </c>
      <c r="BF65" s="141">
        <v>0</v>
      </c>
      <c r="BG65" s="141">
        <f t="shared" si="17"/>
        <v>0</v>
      </c>
      <c r="BH65" s="141">
        <f t="shared" si="18"/>
        <v>0</v>
      </c>
      <c r="BI65" s="141">
        <f t="shared" si="19"/>
        <v>0</v>
      </c>
      <c r="BJ65" s="141">
        <f t="shared" si="20"/>
        <v>0</v>
      </c>
      <c r="BK65" s="141">
        <f t="shared" si="21"/>
        <v>0</v>
      </c>
      <c r="BL65" s="141">
        <f t="shared" si="22"/>
        <v>0</v>
      </c>
      <c r="BM65" s="141">
        <f t="shared" si="23"/>
        <v>0</v>
      </c>
      <c r="BN65" s="141">
        <f t="shared" si="24"/>
        <v>0</v>
      </c>
      <c r="BO65" s="141">
        <f t="shared" si="25"/>
        <v>915</v>
      </c>
      <c r="BP65" s="141">
        <f t="shared" si="26"/>
        <v>0</v>
      </c>
      <c r="BQ65" s="141">
        <f t="shared" si="27"/>
        <v>0</v>
      </c>
      <c r="BR65" s="141">
        <f t="shared" si="28"/>
        <v>0</v>
      </c>
      <c r="BS65" s="141">
        <f t="shared" si="29"/>
        <v>0</v>
      </c>
      <c r="BT65" s="141">
        <f t="shared" si="30"/>
        <v>0</v>
      </c>
      <c r="BU65" s="141">
        <f t="shared" si="31"/>
        <v>0</v>
      </c>
      <c r="BV65" s="141">
        <f t="shared" si="32"/>
        <v>0</v>
      </c>
      <c r="BW65" s="141">
        <f t="shared" si="33"/>
        <v>0</v>
      </c>
      <c r="BX65" s="141">
        <f t="shared" si="34"/>
        <v>0</v>
      </c>
      <c r="BY65" s="141">
        <f t="shared" si="35"/>
        <v>0</v>
      </c>
      <c r="BZ65" s="141">
        <f t="shared" si="36"/>
        <v>0</v>
      </c>
      <c r="CA65" s="141">
        <f t="shared" si="37"/>
        <v>0</v>
      </c>
      <c r="CB65" s="141">
        <f t="shared" si="38"/>
        <v>0</v>
      </c>
      <c r="CC65" s="141">
        <f t="shared" si="39"/>
        <v>0</v>
      </c>
      <c r="CD65" s="141">
        <f t="shared" si="40"/>
        <v>0</v>
      </c>
      <c r="CE65" s="141">
        <f t="shared" si="41"/>
        <v>0</v>
      </c>
      <c r="CF65" s="141">
        <f t="shared" si="42"/>
        <v>158026</v>
      </c>
      <c r="CG65" s="141">
        <f t="shared" si="43"/>
        <v>0</v>
      </c>
      <c r="CH65" s="141">
        <f t="shared" si="44"/>
        <v>0</v>
      </c>
      <c r="CI65" s="141">
        <f t="shared" si="45"/>
        <v>0</v>
      </c>
    </row>
    <row r="66" spans="1:87" ht="12" customHeight="1">
      <c r="A66" s="142" t="s">
        <v>101</v>
      </c>
      <c r="B66" s="140" t="s">
        <v>384</v>
      </c>
      <c r="C66" s="142" t="s">
        <v>445</v>
      </c>
      <c r="D66" s="141">
        <f t="shared" si="4"/>
        <v>0</v>
      </c>
      <c r="E66" s="141">
        <f t="shared" si="5"/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f t="shared" si="6"/>
        <v>4284</v>
      </c>
      <c r="M66" s="141">
        <f t="shared" si="7"/>
        <v>4284</v>
      </c>
      <c r="N66" s="141">
        <v>4284</v>
      </c>
      <c r="O66" s="141">
        <v>0</v>
      </c>
      <c r="P66" s="141">
        <v>0</v>
      </c>
      <c r="Q66" s="141">
        <v>0</v>
      </c>
      <c r="R66" s="141">
        <f t="shared" si="8"/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f t="shared" si="9"/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87553</v>
      </c>
      <c r="AC66" s="141">
        <v>0</v>
      </c>
      <c r="AD66" s="141">
        <v>0</v>
      </c>
      <c r="AE66" s="141">
        <f t="shared" si="10"/>
        <v>4284</v>
      </c>
      <c r="AF66" s="141">
        <f t="shared" si="11"/>
        <v>0</v>
      </c>
      <c r="AG66" s="141">
        <f t="shared" si="12"/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v>379</v>
      </c>
      <c r="AN66" s="141">
        <f t="shared" si="13"/>
        <v>4284</v>
      </c>
      <c r="AO66" s="141">
        <f t="shared" si="14"/>
        <v>4284</v>
      </c>
      <c r="AP66" s="141">
        <v>4284</v>
      </c>
      <c r="AQ66" s="141">
        <v>0</v>
      </c>
      <c r="AR66" s="141">
        <v>0</v>
      </c>
      <c r="AS66" s="141">
        <v>0</v>
      </c>
      <c r="AT66" s="141">
        <f t="shared" si="15"/>
        <v>0</v>
      </c>
      <c r="AU66" s="141">
        <v>0</v>
      </c>
      <c r="AV66" s="141">
        <v>0</v>
      </c>
      <c r="AW66" s="141">
        <v>0</v>
      </c>
      <c r="AX66" s="141">
        <v>0</v>
      </c>
      <c r="AY66" s="141">
        <f t="shared" si="16"/>
        <v>0</v>
      </c>
      <c r="AZ66" s="141">
        <v>0</v>
      </c>
      <c r="BA66" s="141">
        <v>0</v>
      </c>
      <c r="BB66" s="141">
        <v>0</v>
      </c>
      <c r="BC66" s="141">
        <v>0</v>
      </c>
      <c r="BD66" s="141">
        <v>14977</v>
      </c>
      <c r="BE66" s="141">
        <v>0</v>
      </c>
      <c r="BF66" s="141">
        <v>0</v>
      </c>
      <c r="BG66" s="141">
        <f t="shared" si="17"/>
        <v>4284</v>
      </c>
      <c r="BH66" s="141">
        <f t="shared" si="18"/>
        <v>0</v>
      </c>
      <c r="BI66" s="141">
        <f t="shared" si="19"/>
        <v>0</v>
      </c>
      <c r="BJ66" s="141">
        <f t="shared" si="20"/>
        <v>0</v>
      </c>
      <c r="BK66" s="141">
        <f t="shared" si="21"/>
        <v>0</v>
      </c>
      <c r="BL66" s="141">
        <f t="shared" si="22"/>
        <v>0</v>
      </c>
      <c r="BM66" s="141">
        <f t="shared" si="23"/>
        <v>0</v>
      </c>
      <c r="BN66" s="141">
        <f t="shared" si="24"/>
        <v>0</v>
      </c>
      <c r="BO66" s="141">
        <f t="shared" si="25"/>
        <v>379</v>
      </c>
      <c r="BP66" s="141">
        <f t="shared" si="26"/>
        <v>8568</v>
      </c>
      <c r="BQ66" s="141">
        <f t="shared" si="27"/>
        <v>8568</v>
      </c>
      <c r="BR66" s="141">
        <f t="shared" si="28"/>
        <v>8568</v>
      </c>
      <c r="BS66" s="141">
        <f t="shared" si="29"/>
        <v>0</v>
      </c>
      <c r="BT66" s="141">
        <f t="shared" si="30"/>
        <v>0</v>
      </c>
      <c r="BU66" s="141">
        <f t="shared" si="31"/>
        <v>0</v>
      </c>
      <c r="BV66" s="141">
        <f t="shared" si="32"/>
        <v>0</v>
      </c>
      <c r="BW66" s="141">
        <f t="shared" si="33"/>
        <v>0</v>
      </c>
      <c r="BX66" s="141">
        <f t="shared" si="34"/>
        <v>0</v>
      </c>
      <c r="BY66" s="141">
        <f t="shared" si="35"/>
        <v>0</v>
      </c>
      <c r="BZ66" s="141">
        <f t="shared" si="36"/>
        <v>0</v>
      </c>
      <c r="CA66" s="141">
        <f t="shared" si="37"/>
        <v>0</v>
      </c>
      <c r="CB66" s="141">
        <f t="shared" si="38"/>
        <v>0</v>
      </c>
      <c r="CC66" s="141">
        <f t="shared" si="39"/>
        <v>0</v>
      </c>
      <c r="CD66" s="141">
        <f t="shared" si="40"/>
        <v>0</v>
      </c>
      <c r="CE66" s="141">
        <f t="shared" si="41"/>
        <v>0</v>
      </c>
      <c r="CF66" s="141">
        <f t="shared" si="42"/>
        <v>102530</v>
      </c>
      <c r="CG66" s="141">
        <f t="shared" si="43"/>
        <v>0</v>
      </c>
      <c r="CH66" s="141">
        <f t="shared" si="44"/>
        <v>0</v>
      </c>
      <c r="CI66" s="141">
        <f t="shared" si="45"/>
        <v>8568</v>
      </c>
    </row>
    <row r="67" spans="1:87" ht="12" customHeight="1">
      <c r="A67" s="142" t="s">
        <v>101</v>
      </c>
      <c r="B67" s="140" t="s">
        <v>385</v>
      </c>
      <c r="C67" s="142" t="s">
        <v>446</v>
      </c>
      <c r="D67" s="141">
        <f t="shared" si="4"/>
        <v>0</v>
      </c>
      <c r="E67" s="141">
        <f t="shared" si="5"/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f t="shared" si="6"/>
        <v>0</v>
      </c>
      <c r="M67" s="141">
        <f t="shared" si="7"/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f t="shared" si="8"/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f t="shared" si="9"/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27180</v>
      </c>
      <c r="AC67" s="141">
        <v>0</v>
      </c>
      <c r="AD67" s="141">
        <v>0</v>
      </c>
      <c r="AE67" s="141">
        <f t="shared" si="10"/>
        <v>0</v>
      </c>
      <c r="AF67" s="141">
        <f t="shared" si="11"/>
        <v>0</v>
      </c>
      <c r="AG67" s="141">
        <f t="shared" si="12"/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214</v>
      </c>
      <c r="AN67" s="141">
        <f t="shared" si="13"/>
        <v>0</v>
      </c>
      <c r="AO67" s="141">
        <f t="shared" si="14"/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f t="shared" si="15"/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f t="shared" si="16"/>
        <v>0</v>
      </c>
      <c r="AZ67" s="141">
        <v>0</v>
      </c>
      <c r="BA67" s="141">
        <v>0</v>
      </c>
      <c r="BB67" s="141">
        <v>0</v>
      </c>
      <c r="BC67" s="141">
        <v>0</v>
      </c>
      <c r="BD67" s="141">
        <v>15387</v>
      </c>
      <c r="BE67" s="141">
        <v>0</v>
      </c>
      <c r="BF67" s="141">
        <v>0</v>
      </c>
      <c r="BG67" s="141">
        <f t="shared" si="17"/>
        <v>0</v>
      </c>
      <c r="BH67" s="141">
        <f t="shared" si="18"/>
        <v>0</v>
      </c>
      <c r="BI67" s="141">
        <f t="shared" si="19"/>
        <v>0</v>
      </c>
      <c r="BJ67" s="141">
        <f t="shared" si="20"/>
        <v>0</v>
      </c>
      <c r="BK67" s="141">
        <f t="shared" si="21"/>
        <v>0</v>
      </c>
      <c r="BL67" s="141">
        <f t="shared" si="22"/>
        <v>0</v>
      </c>
      <c r="BM67" s="141">
        <f t="shared" si="23"/>
        <v>0</v>
      </c>
      <c r="BN67" s="141">
        <f t="shared" si="24"/>
        <v>0</v>
      </c>
      <c r="BO67" s="141">
        <f t="shared" si="25"/>
        <v>214</v>
      </c>
      <c r="BP67" s="141">
        <f t="shared" si="26"/>
        <v>0</v>
      </c>
      <c r="BQ67" s="141">
        <f t="shared" si="27"/>
        <v>0</v>
      </c>
      <c r="BR67" s="141">
        <f t="shared" si="28"/>
        <v>0</v>
      </c>
      <c r="BS67" s="141">
        <f t="shared" si="29"/>
        <v>0</v>
      </c>
      <c r="BT67" s="141">
        <f t="shared" si="30"/>
        <v>0</v>
      </c>
      <c r="BU67" s="141">
        <f t="shared" si="31"/>
        <v>0</v>
      </c>
      <c r="BV67" s="141">
        <f t="shared" si="32"/>
        <v>0</v>
      </c>
      <c r="BW67" s="141">
        <f t="shared" si="33"/>
        <v>0</v>
      </c>
      <c r="BX67" s="141">
        <f t="shared" si="34"/>
        <v>0</v>
      </c>
      <c r="BY67" s="141">
        <f t="shared" si="35"/>
        <v>0</v>
      </c>
      <c r="BZ67" s="141">
        <f t="shared" si="36"/>
        <v>0</v>
      </c>
      <c r="CA67" s="141">
        <f t="shared" si="37"/>
        <v>0</v>
      </c>
      <c r="CB67" s="141">
        <f t="shared" si="38"/>
        <v>0</v>
      </c>
      <c r="CC67" s="141">
        <f t="shared" si="39"/>
        <v>0</v>
      </c>
      <c r="CD67" s="141">
        <f t="shared" si="40"/>
        <v>0</v>
      </c>
      <c r="CE67" s="141">
        <f t="shared" si="41"/>
        <v>0</v>
      </c>
      <c r="CF67" s="141">
        <f t="shared" si="42"/>
        <v>42567</v>
      </c>
      <c r="CG67" s="141">
        <f t="shared" si="43"/>
        <v>0</v>
      </c>
      <c r="CH67" s="141">
        <f t="shared" si="44"/>
        <v>0</v>
      </c>
      <c r="CI67" s="141">
        <f t="shared" si="45"/>
        <v>0</v>
      </c>
    </row>
    <row r="68" spans="1:87" ht="12" customHeight="1">
      <c r="A68" s="142" t="s">
        <v>101</v>
      </c>
      <c r="B68" s="140" t="s">
        <v>386</v>
      </c>
      <c r="C68" s="142" t="s">
        <v>447</v>
      </c>
      <c r="D68" s="141">
        <f t="shared" si="4"/>
        <v>0</v>
      </c>
      <c r="E68" s="141">
        <f t="shared" si="5"/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47691</v>
      </c>
      <c r="L68" s="141">
        <f t="shared" si="6"/>
        <v>60324</v>
      </c>
      <c r="M68" s="141">
        <f t="shared" si="7"/>
        <v>7647</v>
      </c>
      <c r="N68" s="141">
        <v>7647</v>
      </c>
      <c r="O68" s="141">
        <v>0</v>
      </c>
      <c r="P68" s="141">
        <v>0</v>
      </c>
      <c r="Q68" s="141">
        <v>0</v>
      </c>
      <c r="R68" s="141">
        <f t="shared" si="8"/>
        <v>9641</v>
      </c>
      <c r="S68" s="141">
        <v>197</v>
      </c>
      <c r="T68" s="141">
        <v>466</v>
      </c>
      <c r="U68" s="141">
        <v>8978</v>
      </c>
      <c r="V68" s="141">
        <v>0</v>
      </c>
      <c r="W68" s="141">
        <f t="shared" si="9"/>
        <v>43036</v>
      </c>
      <c r="X68" s="141">
        <v>29795</v>
      </c>
      <c r="Y68" s="141">
        <v>12243</v>
      </c>
      <c r="Z68" s="141">
        <v>0</v>
      </c>
      <c r="AA68" s="141">
        <v>998</v>
      </c>
      <c r="AB68" s="141">
        <v>159343</v>
      </c>
      <c r="AC68" s="141">
        <v>0</v>
      </c>
      <c r="AD68" s="141">
        <v>1443</v>
      </c>
      <c r="AE68" s="141">
        <f t="shared" si="10"/>
        <v>61767</v>
      </c>
      <c r="AF68" s="141">
        <f t="shared" si="11"/>
        <v>0</v>
      </c>
      <c r="AG68" s="141">
        <f t="shared" si="12"/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>
        <v>0</v>
      </c>
      <c r="AN68" s="141">
        <f t="shared" si="13"/>
        <v>0</v>
      </c>
      <c r="AO68" s="141">
        <f t="shared" si="14"/>
        <v>0</v>
      </c>
      <c r="AP68" s="141">
        <v>0</v>
      </c>
      <c r="AQ68" s="141">
        <v>0</v>
      </c>
      <c r="AR68" s="141">
        <v>0</v>
      </c>
      <c r="AS68" s="141">
        <v>0</v>
      </c>
      <c r="AT68" s="141">
        <f t="shared" si="15"/>
        <v>0</v>
      </c>
      <c r="AU68" s="141">
        <v>0</v>
      </c>
      <c r="AV68" s="141">
        <v>0</v>
      </c>
      <c r="AW68" s="141">
        <v>0</v>
      </c>
      <c r="AX68" s="141">
        <v>0</v>
      </c>
      <c r="AY68" s="141">
        <f t="shared" si="16"/>
        <v>0</v>
      </c>
      <c r="AZ68" s="141">
        <v>0</v>
      </c>
      <c r="BA68" s="141">
        <v>0</v>
      </c>
      <c r="BB68" s="141">
        <v>0</v>
      </c>
      <c r="BC68" s="141">
        <v>0</v>
      </c>
      <c r="BD68" s="141">
        <v>22075</v>
      </c>
      <c r="BE68" s="141">
        <v>0</v>
      </c>
      <c r="BF68" s="141">
        <v>472</v>
      </c>
      <c r="BG68" s="141">
        <f t="shared" si="17"/>
        <v>472</v>
      </c>
      <c r="BH68" s="141">
        <f t="shared" si="18"/>
        <v>0</v>
      </c>
      <c r="BI68" s="141">
        <f t="shared" si="19"/>
        <v>0</v>
      </c>
      <c r="BJ68" s="141">
        <f t="shared" si="20"/>
        <v>0</v>
      </c>
      <c r="BK68" s="141">
        <f t="shared" si="21"/>
        <v>0</v>
      </c>
      <c r="BL68" s="141">
        <f t="shared" si="22"/>
        <v>0</v>
      </c>
      <c r="BM68" s="141">
        <f t="shared" si="23"/>
        <v>0</v>
      </c>
      <c r="BN68" s="141">
        <f t="shared" si="24"/>
        <v>0</v>
      </c>
      <c r="BO68" s="141">
        <f t="shared" si="25"/>
        <v>47691</v>
      </c>
      <c r="BP68" s="141">
        <f t="shared" si="26"/>
        <v>60324</v>
      </c>
      <c r="BQ68" s="141">
        <f t="shared" si="27"/>
        <v>7647</v>
      </c>
      <c r="BR68" s="141">
        <f t="shared" si="28"/>
        <v>7647</v>
      </c>
      <c r="BS68" s="141">
        <f t="shared" si="29"/>
        <v>0</v>
      </c>
      <c r="BT68" s="141">
        <f t="shared" si="30"/>
        <v>0</v>
      </c>
      <c r="BU68" s="141">
        <f t="shared" si="31"/>
        <v>0</v>
      </c>
      <c r="BV68" s="141">
        <f t="shared" si="32"/>
        <v>9641</v>
      </c>
      <c r="BW68" s="141">
        <f t="shared" si="33"/>
        <v>197</v>
      </c>
      <c r="BX68" s="141">
        <f t="shared" si="34"/>
        <v>466</v>
      </c>
      <c r="BY68" s="141">
        <f t="shared" si="35"/>
        <v>8978</v>
      </c>
      <c r="BZ68" s="141">
        <f t="shared" si="36"/>
        <v>0</v>
      </c>
      <c r="CA68" s="141">
        <f t="shared" si="37"/>
        <v>43036</v>
      </c>
      <c r="CB68" s="141">
        <f t="shared" si="38"/>
        <v>29795</v>
      </c>
      <c r="CC68" s="141">
        <f t="shared" si="39"/>
        <v>12243</v>
      </c>
      <c r="CD68" s="141">
        <f t="shared" si="40"/>
        <v>0</v>
      </c>
      <c r="CE68" s="141">
        <f t="shared" si="41"/>
        <v>998</v>
      </c>
      <c r="CF68" s="141">
        <f t="shared" si="42"/>
        <v>181418</v>
      </c>
      <c r="CG68" s="141">
        <f t="shared" si="43"/>
        <v>0</v>
      </c>
      <c r="CH68" s="141">
        <f t="shared" si="44"/>
        <v>1915</v>
      </c>
      <c r="CI68" s="141">
        <f t="shared" si="45"/>
        <v>62239</v>
      </c>
    </row>
    <row r="69" spans="1:87" ht="12" customHeight="1">
      <c r="A69" s="142" t="s">
        <v>101</v>
      </c>
      <c r="B69" s="140" t="s">
        <v>450</v>
      </c>
      <c r="C69" s="142" t="s">
        <v>472</v>
      </c>
      <c r="D69" s="141">
        <f t="shared" si="4"/>
        <v>0</v>
      </c>
      <c r="E69" s="141">
        <f t="shared" si="5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/>
      <c r="L69" s="141">
        <f t="shared" si="6"/>
        <v>0</v>
      </c>
      <c r="M69" s="141">
        <f t="shared" si="7"/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f t="shared" si="8"/>
        <v>0</v>
      </c>
      <c r="S69" s="141">
        <v>0</v>
      </c>
      <c r="T69" s="141">
        <v>0</v>
      </c>
      <c r="U69" s="141">
        <v>0</v>
      </c>
      <c r="V69" s="141">
        <v>0</v>
      </c>
      <c r="W69" s="141">
        <f t="shared" si="9"/>
        <v>0</v>
      </c>
      <c r="X69" s="141">
        <v>0</v>
      </c>
      <c r="Y69" s="141">
        <v>0</v>
      </c>
      <c r="Z69" s="141">
        <v>0</v>
      </c>
      <c r="AA69" s="141">
        <v>0</v>
      </c>
      <c r="AB69" s="141"/>
      <c r="AC69" s="141">
        <v>0</v>
      </c>
      <c r="AD69" s="141">
        <v>0</v>
      </c>
      <c r="AE69" s="141">
        <f t="shared" si="10"/>
        <v>0</v>
      </c>
      <c r="AF69" s="141">
        <f t="shared" si="11"/>
        <v>0</v>
      </c>
      <c r="AG69" s="141">
        <f t="shared" si="12"/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/>
      <c r="AN69" s="141">
        <f t="shared" si="13"/>
        <v>493693</v>
      </c>
      <c r="AO69" s="141">
        <f t="shared" si="14"/>
        <v>112071</v>
      </c>
      <c r="AP69" s="141">
        <v>112071</v>
      </c>
      <c r="AQ69" s="141">
        <v>0</v>
      </c>
      <c r="AR69" s="141">
        <v>0</v>
      </c>
      <c r="AS69" s="141">
        <v>0</v>
      </c>
      <c r="AT69" s="141">
        <f t="shared" si="15"/>
        <v>331563</v>
      </c>
      <c r="AU69" s="141">
        <v>0</v>
      </c>
      <c r="AV69" s="141">
        <v>331563</v>
      </c>
      <c r="AW69" s="141">
        <v>0</v>
      </c>
      <c r="AX69" s="141">
        <v>0</v>
      </c>
      <c r="AY69" s="141">
        <f t="shared" si="16"/>
        <v>50059</v>
      </c>
      <c r="AZ69" s="141">
        <v>0</v>
      </c>
      <c r="BA69" s="141">
        <v>12204</v>
      </c>
      <c r="BB69" s="141">
        <v>8792</v>
      </c>
      <c r="BC69" s="141">
        <v>29063</v>
      </c>
      <c r="BD69" s="141"/>
      <c r="BE69" s="141">
        <v>0</v>
      </c>
      <c r="BF69" s="141">
        <v>49021</v>
      </c>
      <c r="BG69" s="141">
        <f t="shared" si="17"/>
        <v>542714</v>
      </c>
      <c r="BH69" s="141">
        <f t="shared" si="18"/>
        <v>0</v>
      </c>
      <c r="BI69" s="141">
        <f t="shared" si="19"/>
        <v>0</v>
      </c>
      <c r="BJ69" s="141">
        <f t="shared" si="20"/>
        <v>0</v>
      </c>
      <c r="BK69" s="141">
        <f t="shared" si="21"/>
        <v>0</v>
      </c>
      <c r="BL69" s="141">
        <f t="shared" si="22"/>
        <v>0</v>
      </c>
      <c r="BM69" s="141">
        <f t="shared" si="23"/>
        <v>0</v>
      </c>
      <c r="BN69" s="141">
        <f t="shared" si="24"/>
        <v>0</v>
      </c>
      <c r="BO69" s="141">
        <f t="shared" si="25"/>
        <v>0</v>
      </c>
      <c r="BP69" s="141">
        <f t="shared" si="26"/>
        <v>493693</v>
      </c>
      <c r="BQ69" s="141">
        <f t="shared" si="27"/>
        <v>112071</v>
      </c>
      <c r="BR69" s="141">
        <f t="shared" si="28"/>
        <v>112071</v>
      </c>
      <c r="BS69" s="141">
        <f t="shared" si="29"/>
        <v>0</v>
      </c>
      <c r="BT69" s="141">
        <f t="shared" si="30"/>
        <v>0</v>
      </c>
      <c r="BU69" s="141">
        <f t="shared" si="31"/>
        <v>0</v>
      </c>
      <c r="BV69" s="141">
        <f t="shared" si="32"/>
        <v>331563</v>
      </c>
      <c r="BW69" s="141">
        <f t="shared" si="33"/>
        <v>0</v>
      </c>
      <c r="BX69" s="141">
        <f t="shared" si="34"/>
        <v>331563</v>
      </c>
      <c r="BY69" s="141">
        <f t="shared" si="35"/>
        <v>0</v>
      </c>
      <c r="BZ69" s="141">
        <f t="shared" si="36"/>
        <v>0</v>
      </c>
      <c r="CA69" s="141">
        <f t="shared" si="37"/>
        <v>50059</v>
      </c>
      <c r="CB69" s="141">
        <f t="shared" si="38"/>
        <v>0</v>
      </c>
      <c r="CC69" s="141">
        <f t="shared" si="39"/>
        <v>12204</v>
      </c>
      <c r="CD69" s="141">
        <f t="shared" si="40"/>
        <v>8792</v>
      </c>
      <c r="CE69" s="141">
        <f t="shared" si="41"/>
        <v>29063</v>
      </c>
      <c r="CF69" s="141">
        <f t="shared" si="42"/>
        <v>0</v>
      </c>
      <c r="CG69" s="141">
        <f t="shared" si="43"/>
        <v>0</v>
      </c>
      <c r="CH69" s="141">
        <f t="shared" si="44"/>
        <v>49021</v>
      </c>
      <c r="CI69" s="141">
        <f t="shared" si="45"/>
        <v>542714</v>
      </c>
    </row>
    <row r="70" spans="1:87" ht="12" customHeight="1">
      <c r="A70" s="142" t="s">
        <v>101</v>
      </c>
      <c r="B70" s="140" t="s">
        <v>451</v>
      </c>
      <c r="C70" s="142" t="s">
        <v>473</v>
      </c>
      <c r="D70" s="141">
        <f t="shared" si="4"/>
        <v>0</v>
      </c>
      <c r="E70" s="141">
        <f t="shared" si="5"/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/>
      <c r="L70" s="141">
        <f t="shared" si="6"/>
        <v>0</v>
      </c>
      <c r="M70" s="141">
        <f t="shared" si="7"/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f t="shared" si="8"/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f t="shared" si="9"/>
        <v>0</v>
      </c>
      <c r="X70" s="141">
        <v>0</v>
      </c>
      <c r="Y70" s="141">
        <v>0</v>
      </c>
      <c r="Z70" s="141">
        <v>0</v>
      </c>
      <c r="AA70" s="141">
        <v>0</v>
      </c>
      <c r="AB70" s="141"/>
      <c r="AC70" s="141">
        <v>0</v>
      </c>
      <c r="AD70" s="141">
        <v>0</v>
      </c>
      <c r="AE70" s="141">
        <f t="shared" si="10"/>
        <v>0</v>
      </c>
      <c r="AF70" s="141">
        <f t="shared" si="11"/>
        <v>0</v>
      </c>
      <c r="AG70" s="141">
        <f t="shared" si="12"/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/>
      <c r="AN70" s="141">
        <f t="shared" si="13"/>
        <v>336521</v>
      </c>
      <c r="AO70" s="141">
        <f t="shared" si="14"/>
        <v>58831</v>
      </c>
      <c r="AP70" s="141">
        <v>58831</v>
      </c>
      <c r="AQ70" s="141">
        <v>0</v>
      </c>
      <c r="AR70" s="141">
        <v>0</v>
      </c>
      <c r="AS70" s="141">
        <v>0</v>
      </c>
      <c r="AT70" s="141">
        <f t="shared" si="15"/>
        <v>233411</v>
      </c>
      <c r="AU70" s="141">
        <v>0</v>
      </c>
      <c r="AV70" s="141">
        <v>233411</v>
      </c>
      <c r="AW70" s="141">
        <v>0</v>
      </c>
      <c r="AX70" s="141">
        <v>0</v>
      </c>
      <c r="AY70" s="141">
        <f t="shared" si="16"/>
        <v>44279</v>
      </c>
      <c r="AZ70" s="141">
        <v>0</v>
      </c>
      <c r="BA70" s="141">
        <v>41794</v>
      </c>
      <c r="BB70" s="141">
        <v>2485</v>
      </c>
      <c r="BC70" s="141">
        <v>0</v>
      </c>
      <c r="BD70" s="141"/>
      <c r="BE70" s="141">
        <v>0</v>
      </c>
      <c r="BF70" s="141">
        <v>31735</v>
      </c>
      <c r="BG70" s="141">
        <f t="shared" si="17"/>
        <v>368256</v>
      </c>
      <c r="BH70" s="141">
        <f t="shared" si="18"/>
        <v>0</v>
      </c>
      <c r="BI70" s="141">
        <f t="shared" si="19"/>
        <v>0</v>
      </c>
      <c r="BJ70" s="141">
        <f t="shared" si="20"/>
        <v>0</v>
      </c>
      <c r="BK70" s="141">
        <f t="shared" si="21"/>
        <v>0</v>
      </c>
      <c r="BL70" s="141">
        <f t="shared" si="22"/>
        <v>0</v>
      </c>
      <c r="BM70" s="141">
        <f t="shared" si="23"/>
        <v>0</v>
      </c>
      <c r="BN70" s="141">
        <f t="shared" si="24"/>
        <v>0</v>
      </c>
      <c r="BO70" s="141">
        <f t="shared" si="25"/>
        <v>0</v>
      </c>
      <c r="BP70" s="141">
        <f t="shared" si="26"/>
        <v>336521</v>
      </c>
      <c r="BQ70" s="141">
        <f t="shared" si="27"/>
        <v>58831</v>
      </c>
      <c r="BR70" s="141">
        <f t="shared" si="28"/>
        <v>58831</v>
      </c>
      <c r="BS70" s="141">
        <f t="shared" si="29"/>
        <v>0</v>
      </c>
      <c r="BT70" s="141">
        <f t="shared" si="30"/>
        <v>0</v>
      </c>
      <c r="BU70" s="141">
        <f t="shared" si="31"/>
        <v>0</v>
      </c>
      <c r="BV70" s="141">
        <f t="shared" si="32"/>
        <v>233411</v>
      </c>
      <c r="BW70" s="141">
        <f t="shared" si="33"/>
        <v>0</v>
      </c>
      <c r="BX70" s="141">
        <f t="shared" si="34"/>
        <v>233411</v>
      </c>
      <c r="BY70" s="141">
        <f t="shared" si="35"/>
        <v>0</v>
      </c>
      <c r="BZ70" s="141">
        <f t="shared" si="36"/>
        <v>0</v>
      </c>
      <c r="CA70" s="141">
        <f t="shared" si="37"/>
        <v>44279</v>
      </c>
      <c r="CB70" s="141">
        <f t="shared" si="38"/>
        <v>0</v>
      </c>
      <c r="CC70" s="141">
        <f t="shared" si="39"/>
        <v>41794</v>
      </c>
      <c r="CD70" s="141">
        <f t="shared" si="40"/>
        <v>2485</v>
      </c>
      <c r="CE70" s="141">
        <f t="shared" si="41"/>
        <v>0</v>
      </c>
      <c r="CF70" s="141">
        <f t="shared" si="42"/>
        <v>0</v>
      </c>
      <c r="CG70" s="141">
        <f t="shared" si="43"/>
        <v>0</v>
      </c>
      <c r="CH70" s="141">
        <f t="shared" si="44"/>
        <v>31735</v>
      </c>
      <c r="CI70" s="141">
        <f t="shared" si="45"/>
        <v>368256</v>
      </c>
    </row>
    <row r="71" spans="1:87" ht="12" customHeight="1">
      <c r="A71" s="142" t="s">
        <v>101</v>
      </c>
      <c r="B71" s="140" t="s">
        <v>452</v>
      </c>
      <c r="C71" s="142" t="s">
        <v>474</v>
      </c>
      <c r="D71" s="141">
        <f t="shared" si="4"/>
        <v>0</v>
      </c>
      <c r="E71" s="141">
        <f t="shared" si="5"/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/>
      <c r="L71" s="141">
        <f t="shared" si="6"/>
        <v>1001267</v>
      </c>
      <c r="M71" s="141">
        <f t="shared" si="7"/>
        <v>83589</v>
      </c>
      <c r="N71" s="141">
        <v>53193</v>
      </c>
      <c r="O71" s="141">
        <v>0</v>
      </c>
      <c r="P71" s="141">
        <v>22797</v>
      </c>
      <c r="Q71" s="141">
        <v>7599</v>
      </c>
      <c r="R71" s="141">
        <f t="shared" si="8"/>
        <v>549325</v>
      </c>
      <c r="S71" s="141">
        <v>0</v>
      </c>
      <c r="T71" s="141">
        <v>549107</v>
      </c>
      <c r="U71" s="141">
        <v>218</v>
      </c>
      <c r="V71" s="141">
        <v>0</v>
      </c>
      <c r="W71" s="141">
        <f t="shared" si="9"/>
        <v>368353</v>
      </c>
      <c r="X71" s="141">
        <v>0</v>
      </c>
      <c r="Y71" s="141">
        <v>283744</v>
      </c>
      <c r="Z71" s="141">
        <v>84609</v>
      </c>
      <c r="AA71" s="141">
        <v>0</v>
      </c>
      <c r="AB71" s="141"/>
      <c r="AC71" s="141">
        <v>0</v>
      </c>
      <c r="AD71" s="141">
        <v>0</v>
      </c>
      <c r="AE71" s="141">
        <f t="shared" si="10"/>
        <v>1001267</v>
      </c>
      <c r="AF71" s="141">
        <f t="shared" si="11"/>
        <v>0</v>
      </c>
      <c r="AG71" s="141">
        <f t="shared" si="12"/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/>
      <c r="AN71" s="141">
        <f t="shared" si="13"/>
        <v>217380</v>
      </c>
      <c r="AO71" s="141">
        <f t="shared" si="14"/>
        <v>83589</v>
      </c>
      <c r="AP71" s="141">
        <v>37995</v>
      </c>
      <c r="AQ71" s="141">
        <v>0</v>
      </c>
      <c r="AR71" s="141">
        <v>37995</v>
      </c>
      <c r="AS71" s="141">
        <v>7599</v>
      </c>
      <c r="AT71" s="141">
        <f t="shared" si="15"/>
        <v>120396</v>
      </c>
      <c r="AU71" s="141">
        <v>0</v>
      </c>
      <c r="AV71" s="141">
        <v>119935</v>
      </c>
      <c r="AW71" s="141">
        <v>461</v>
      </c>
      <c r="AX71" s="141">
        <v>0</v>
      </c>
      <c r="AY71" s="141">
        <f t="shared" si="16"/>
        <v>13395</v>
      </c>
      <c r="AZ71" s="141">
        <v>0</v>
      </c>
      <c r="BA71" s="141">
        <v>13395</v>
      </c>
      <c r="BB71" s="141">
        <v>0</v>
      </c>
      <c r="BC71" s="141">
        <v>0</v>
      </c>
      <c r="BD71" s="141"/>
      <c r="BE71" s="141">
        <v>0</v>
      </c>
      <c r="BF71" s="141">
        <v>0</v>
      </c>
      <c r="BG71" s="141">
        <f t="shared" si="17"/>
        <v>217380</v>
      </c>
      <c r="BH71" s="141">
        <f t="shared" si="18"/>
        <v>0</v>
      </c>
      <c r="BI71" s="141">
        <f t="shared" si="19"/>
        <v>0</v>
      </c>
      <c r="BJ71" s="141">
        <f t="shared" si="20"/>
        <v>0</v>
      </c>
      <c r="BK71" s="141">
        <f t="shared" si="21"/>
        <v>0</v>
      </c>
      <c r="BL71" s="141">
        <f t="shared" si="22"/>
        <v>0</v>
      </c>
      <c r="BM71" s="141">
        <f t="shared" si="23"/>
        <v>0</v>
      </c>
      <c r="BN71" s="141">
        <f t="shared" si="24"/>
        <v>0</v>
      </c>
      <c r="BO71" s="141">
        <f t="shared" si="25"/>
        <v>0</v>
      </c>
      <c r="BP71" s="141">
        <f t="shared" si="26"/>
        <v>1218647</v>
      </c>
      <c r="BQ71" s="141">
        <f t="shared" si="27"/>
        <v>167178</v>
      </c>
      <c r="BR71" s="141">
        <f t="shared" si="28"/>
        <v>91188</v>
      </c>
      <c r="BS71" s="141">
        <f t="shared" si="29"/>
        <v>0</v>
      </c>
      <c r="BT71" s="141">
        <f t="shared" si="30"/>
        <v>60792</v>
      </c>
      <c r="BU71" s="141">
        <f t="shared" si="31"/>
        <v>15198</v>
      </c>
      <c r="BV71" s="141">
        <f t="shared" si="32"/>
        <v>669721</v>
      </c>
      <c r="BW71" s="141">
        <f t="shared" si="33"/>
        <v>0</v>
      </c>
      <c r="BX71" s="141">
        <f t="shared" si="34"/>
        <v>669042</v>
      </c>
      <c r="BY71" s="141">
        <f t="shared" si="35"/>
        <v>679</v>
      </c>
      <c r="BZ71" s="141">
        <f t="shared" si="36"/>
        <v>0</v>
      </c>
      <c r="CA71" s="141">
        <f t="shared" si="37"/>
        <v>381748</v>
      </c>
      <c r="CB71" s="141">
        <f t="shared" si="38"/>
        <v>0</v>
      </c>
      <c r="CC71" s="141">
        <f t="shared" si="39"/>
        <v>297139</v>
      </c>
      <c r="CD71" s="141">
        <f t="shared" si="40"/>
        <v>84609</v>
      </c>
      <c r="CE71" s="141">
        <f t="shared" si="41"/>
        <v>0</v>
      </c>
      <c r="CF71" s="141">
        <f t="shared" si="42"/>
        <v>0</v>
      </c>
      <c r="CG71" s="141">
        <f t="shared" si="43"/>
        <v>0</v>
      </c>
      <c r="CH71" s="141">
        <f t="shared" si="44"/>
        <v>0</v>
      </c>
      <c r="CI71" s="141">
        <f t="shared" si="45"/>
        <v>1218647</v>
      </c>
    </row>
    <row r="72" spans="1:87" ht="12" customHeight="1">
      <c r="A72" s="142" t="s">
        <v>101</v>
      </c>
      <c r="B72" s="140" t="s">
        <v>453</v>
      </c>
      <c r="C72" s="142" t="s">
        <v>475</v>
      </c>
      <c r="D72" s="141">
        <f t="shared" si="4"/>
        <v>0</v>
      </c>
      <c r="E72" s="141">
        <f t="shared" si="5"/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/>
      <c r="L72" s="141">
        <f t="shared" si="6"/>
        <v>1163796</v>
      </c>
      <c r="M72" s="141">
        <f t="shared" si="7"/>
        <v>181923</v>
      </c>
      <c r="N72" s="141">
        <v>181923</v>
      </c>
      <c r="O72" s="141">
        <v>0</v>
      </c>
      <c r="P72" s="141">
        <v>0</v>
      </c>
      <c r="Q72" s="141">
        <v>0</v>
      </c>
      <c r="R72" s="141">
        <f t="shared" si="8"/>
        <v>628145</v>
      </c>
      <c r="S72" s="141">
        <v>0</v>
      </c>
      <c r="T72" s="141">
        <v>628145</v>
      </c>
      <c r="U72" s="141">
        <v>0</v>
      </c>
      <c r="V72" s="141">
        <v>0</v>
      </c>
      <c r="W72" s="141">
        <f t="shared" si="9"/>
        <v>353728</v>
      </c>
      <c r="X72" s="141">
        <v>0</v>
      </c>
      <c r="Y72" s="141">
        <v>217036</v>
      </c>
      <c r="Z72" s="141">
        <v>136692</v>
      </c>
      <c r="AA72" s="141">
        <v>0</v>
      </c>
      <c r="AB72" s="141"/>
      <c r="AC72" s="141">
        <v>0</v>
      </c>
      <c r="AD72" s="141">
        <v>141780</v>
      </c>
      <c r="AE72" s="141">
        <f t="shared" si="10"/>
        <v>1305576</v>
      </c>
      <c r="AF72" s="141">
        <f t="shared" si="11"/>
        <v>1533</v>
      </c>
      <c r="AG72" s="141">
        <f t="shared" si="12"/>
        <v>1533</v>
      </c>
      <c r="AH72" s="141">
        <v>0</v>
      </c>
      <c r="AI72" s="141">
        <v>1533</v>
      </c>
      <c r="AJ72" s="141">
        <v>0</v>
      </c>
      <c r="AK72" s="141">
        <v>0</v>
      </c>
      <c r="AL72" s="141">
        <v>0</v>
      </c>
      <c r="AM72" s="141"/>
      <c r="AN72" s="141">
        <f t="shared" si="13"/>
        <v>232883</v>
      </c>
      <c r="AO72" s="141">
        <f t="shared" si="14"/>
        <v>34827</v>
      </c>
      <c r="AP72" s="141">
        <v>34827</v>
      </c>
      <c r="AQ72" s="141">
        <v>0</v>
      </c>
      <c r="AR72" s="141">
        <v>0</v>
      </c>
      <c r="AS72" s="141">
        <v>0</v>
      </c>
      <c r="AT72" s="141">
        <f t="shared" si="15"/>
        <v>143836</v>
      </c>
      <c r="AU72" s="141">
        <v>0</v>
      </c>
      <c r="AV72" s="141">
        <v>143836</v>
      </c>
      <c r="AW72" s="141">
        <v>0</v>
      </c>
      <c r="AX72" s="141">
        <v>0</v>
      </c>
      <c r="AY72" s="141">
        <f t="shared" si="16"/>
        <v>54220</v>
      </c>
      <c r="AZ72" s="141">
        <v>0</v>
      </c>
      <c r="BA72" s="141">
        <v>52376</v>
      </c>
      <c r="BB72" s="141">
        <v>1844</v>
      </c>
      <c r="BC72" s="141">
        <v>0</v>
      </c>
      <c r="BD72" s="141"/>
      <c r="BE72" s="141">
        <v>0</v>
      </c>
      <c r="BF72" s="141">
        <v>30378</v>
      </c>
      <c r="BG72" s="141">
        <f t="shared" si="17"/>
        <v>264794</v>
      </c>
      <c r="BH72" s="141">
        <f t="shared" si="18"/>
        <v>1533</v>
      </c>
      <c r="BI72" s="141">
        <f t="shared" si="19"/>
        <v>1533</v>
      </c>
      <c r="BJ72" s="141">
        <f t="shared" si="20"/>
        <v>0</v>
      </c>
      <c r="BK72" s="141">
        <f t="shared" si="21"/>
        <v>1533</v>
      </c>
      <c r="BL72" s="141">
        <f t="shared" si="22"/>
        <v>0</v>
      </c>
      <c r="BM72" s="141">
        <f t="shared" si="23"/>
        <v>0</v>
      </c>
      <c r="BN72" s="141">
        <f t="shared" si="24"/>
        <v>0</v>
      </c>
      <c r="BO72" s="141">
        <f t="shared" si="25"/>
        <v>0</v>
      </c>
      <c r="BP72" s="141">
        <f t="shared" si="26"/>
        <v>1396679</v>
      </c>
      <c r="BQ72" s="141">
        <f t="shared" si="27"/>
        <v>216750</v>
      </c>
      <c r="BR72" s="141">
        <f t="shared" si="28"/>
        <v>216750</v>
      </c>
      <c r="BS72" s="141">
        <f t="shared" si="29"/>
        <v>0</v>
      </c>
      <c r="BT72" s="141">
        <f t="shared" si="30"/>
        <v>0</v>
      </c>
      <c r="BU72" s="141">
        <f t="shared" si="31"/>
        <v>0</v>
      </c>
      <c r="BV72" s="141">
        <f t="shared" si="32"/>
        <v>771981</v>
      </c>
      <c r="BW72" s="141">
        <f t="shared" si="33"/>
        <v>0</v>
      </c>
      <c r="BX72" s="141">
        <f t="shared" si="34"/>
        <v>771981</v>
      </c>
      <c r="BY72" s="141">
        <f t="shared" si="35"/>
        <v>0</v>
      </c>
      <c r="BZ72" s="141">
        <f t="shared" si="36"/>
        <v>0</v>
      </c>
      <c r="CA72" s="141">
        <f t="shared" si="37"/>
        <v>407948</v>
      </c>
      <c r="CB72" s="141">
        <f t="shared" si="38"/>
        <v>0</v>
      </c>
      <c r="CC72" s="141">
        <f t="shared" si="39"/>
        <v>269412</v>
      </c>
      <c r="CD72" s="141">
        <f t="shared" si="40"/>
        <v>138536</v>
      </c>
      <c r="CE72" s="141">
        <f t="shared" si="41"/>
        <v>0</v>
      </c>
      <c r="CF72" s="141">
        <f t="shared" si="42"/>
        <v>0</v>
      </c>
      <c r="CG72" s="141">
        <f t="shared" si="43"/>
        <v>0</v>
      </c>
      <c r="CH72" s="141">
        <f t="shared" si="44"/>
        <v>172158</v>
      </c>
      <c r="CI72" s="141">
        <f t="shared" si="45"/>
        <v>1570370</v>
      </c>
    </row>
    <row r="73" spans="1:87" ht="12" customHeight="1">
      <c r="A73" s="142" t="s">
        <v>101</v>
      </c>
      <c r="B73" s="140" t="s">
        <v>454</v>
      </c>
      <c r="C73" s="142" t="s">
        <v>476</v>
      </c>
      <c r="D73" s="141">
        <f aca="true" t="shared" si="46" ref="D73:D90">+SUM(E73,J73)</f>
        <v>0</v>
      </c>
      <c r="E73" s="141">
        <f aca="true" t="shared" si="47" ref="E73:E90">+SUM(F73:I73)</f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/>
      <c r="L73" s="141">
        <f aca="true" t="shared" si="48" ref="L73:L90">+SUM(M73,R73,V73,W73,AC73)</f>
        <v>841902</v>
      </c>
      <c r="M73" s="141">
        <f aca="true" t="shared" si="49" ref="M73:M90">+SUM(N73:Q73)</f>
        <v>39192</v>
      </c>
      <c r="N73" s="141">
        <v>39192</v>
      </c>
      <c r="O73" s="141">
        <v>0</v>
      </c>
      <c r="P73" s="141">
        <v>0</v>
      </c>
      <c r="Q73" s="141">
        <v>0</v>
      </c>
      <c r="R73" s="141">
        <f aca="true" t="shared" si="50" ref="R73:R90">+SUM(S73:U73)</f>
        <v>404503</v>
      </c>
      <c r="S73" s="141">
        <v>0</v>
      </c>
      <c r="T73" s="141">
        <v>404359</v>
      </c>
      <c r="U73" s="141">
        <v>144</v>
      </c>
      <c r="V73" s="141">
        <v>0</v>
      </c>
      <c r="W73" s="141">
        <f aca="true" t="shared" si="51" ref="W73:W90">+SUM(X73:AA73)</f>
        <v>398207</v>
      </c>
      <c r="X73" s="141">
        <v>0</v>
      </c>
      <c r="Y73" s="141">
        <v>321411</v>
      </c>
      <c r="Z73" s="141">
        <v>76796</v>
      </c>
      <c r="AA73" s="141">
        <v>0</v>
      </c>
      <c r="AB73" s="141"/>
      <c r="AC73" s="141">
        <v>0</v>
      </c>
      <c r="AD73" s="141">
        <v>167680</v>
      </c>
      <c r="AE73" s="141">
        <f aca="true" t="shared" si="52" ref="AE73:AE90">+SUM(D73,L73,AD73)</f>
        <v>1009582</v>
      </c>
      <c r="AF73" s="141">
        <f aca="true" t="shared" si="53" ref="AF73:AF90">+SUM(AG73,AL73)</f>
        <v>0</v>
      </c>
      <c r="AG73" s="141">
        <f aca="true" t="shared" si="54" ref="AG73:AG90">+SUM(AH73:AK73)</f>
        <v>0</v>
      </c>
      <c r="AH73" s="141">
        <v>0</v>
      </c>
      <c r="AI73" s="141">
        <v>0</v>
      </c>
      <c r="AJ73" s="141">
        <v>0</v>
      </c>
      <c r="AK73" s="141">
        <v>0</v>
      </c>
      <c r="AL73" s="141">
        <v>0</v>
      </c>
      <c r="AM73" s="141"/>
      <c r="AN73" s="141">
        <f aca="true" t="shared" si="55" ref="AN73:AN90">+SUM(AO73,AT73,AX73,AY73,BE73)</f>
        <v>0</v>
      </c>
      <c r="AO73" s="141">
        <f aca="true" t="shared" si="56" ref="AO73:AO90">+SUM(AP73:AS73)</f>
        <v>0</v>
      </c>
      <c r="AP73" s="141">
        <v>0</v>
      </c>
      <c r="AQ73" s="141">
        <v>0</v>
      </c>
      <c r="AR73" s="141">
        <v>0</v>
      </c>
      <c r="AS73" s="141">
        <v>0</v>
      </c>
      <c r="AT73" s="141">
        <f aca="true" t="shared" si="57" ref="AT73:AT90">+SUM(AU73:AW73)</f>
        <v>0</v>
      </c>
      <c r="AU73" s="141">
        <v>0</v>
      </c>
      <c r="AV73" s="141">
        <v>0</v>
      </c>
      <c r="AW73" s="141">
        <v>0</v>
      </c>
      <c r="AX73" s="141">
        <v>0</v>
      </c>
      <c r="AY73" s="141">
        <f aca="true" t="shared" si="58" ref="AY73:AY90">+SUM(AZ73:BC73)</f>
        <v>0</v>
      </c>
      <c r="AZ73" s="141">
        <v>0</v>
      </c>
      <c r="BA73" s="141">
        <v>0</v>
      </c>
      <c r="BB73" s="141">
        <v>0</v>
      </c>
      <c r="BC73" s="141">
        <v>0</v>
      </c>
      <c r="BD73" s="141"/>
      <c r="BE73" s="141">
        <v>0</v>
      </c>
      <c r="BF73" s="141">
        <v>0</v>
      </c>
      <c r="BG73" s="141">
        <f aca="true" t="shared" si="59" ref="BG73:BG90">+SUM(BF73,AN73,AF73)</f>
        <v>0</v>
      </c>
      <c r="BH73" s="141">
        <f aca="true" t="shared" si="60" ref="BH73:BH90">SUM(D73,AF73)</f>
        <v>0</v>
      </c>
      <c r="BI73" s="141">
        <f aca="true" t="shared" si="61" ref="BI73:BI90">SUM(E73,AG73)</f>
        <v>0</v>
      </c>
      <c r="BJ73" s="141">
        <f aca="true" t="shared" si="62" ref="BJ73:BJ90">SUM(F73,AH73)</f>
        <v>0</v>
      </c>
      <c r="BK73" s="141">
        <f aca="true" t="shared" si="63" ref="BK73:BK90">SUM(G73,AI73)</f>
        <v>0</v>
      </c>
      <c r="BL73" s="141">
        <f aca="true" t="shared" si="64" ref="BL73:BL90">SUM(H73,AJ73)</f>
        <v>0</v>
      </c>
      <c r="BM73" s="141">
        <f aca="true" t="shared" si="65" ref="BM73:BM90">SUM(I73,AK73)</f>
        <v>0</v>
      </c>
      <c r="BN73" s="141">
        <f aca="true" t="shared" si="66" ref="BN73:BN90">SUM(J73,AL73)</f>
        <v>0</v>
      </c>
      <c r="BO73" s="141">
        <f aca="true" t="shared" si="67" ref="BO73:BO90">SUM(K73,AM73)</f>
        <v>0</v>
      </c>
      <c r="BP73" s="141">
        <f aca="true" t="shared" si="68" ref="BP73:BP90">SUM(L73,AN73)</f>
        <v>841902</v>
      </c>
      <c r="BQ73" s="141">
        <f aca="true" t="shared" si="69" ref="BQ73:BQ90">SUM(M73,AO73)</f>
        <v>39192</v>
      </c>
      <c r="BR73" s="141">
        <f aca="true" t="shared" si="70" ref="BR73:BR90">SUM(N73,AP73)</f>
        <v>39192</v>
      </c>
      <c r="BS73" s="141">
        <f aca="true" t="shared" si="71" ref="BS73:BS90">SUM(O73,AQ73)</f>
        <v>0</v>
      </c>
      <c r="BT73" s="141">
        <f aca="true" t="shared" si="72" ref="BT73:BT90">SUM(P73,AR73)</f>
        <v>0</v>
      </c>
      <c r="BU73" s="141">
        <f aca="true" t="shared" si="73" ref="BU73:BU90">SUM(Q73,AS73)</f>
        <v>0</v>
      </c>
      <c r="BV73" s="141">
        <f aca="true" t="shared" si="74" ref="BV73:BV90">SUM(R73,AT73)</f>
        <v>404503</v>
      </c>
      <c r="BW73" s="141">
        <f aca="true" t="shared" si="75" ref="BW73:BW90">SUM(S73,AU73)</f>
        <v>0</v>
      </c>
      <c r="BX73" s="141">
        <f aca="true" t="shared" si="76" ref="BX73:BX90">SUM(T73,AV73)</f>
        <v>404359</v>
      </c>
      <c r="BY73" s="141">
        <f aca="true" t="shared" si="77" ref="BY73:BY90">SUM(U73,AW73)</f>
        <v>144</v>
      </c>
      <c r="BZ73" s="141">
        <f aca="true" t="shared" si="78" ref="BZ73:BZ90">SUM(V73,AX73)</f>
        <v>0</v>
      </c>
      <c r="CA73" s="141">
        <f aca="true" t="shared" si="79" ref="CA73:CA90">SUM(W73,AY73)</f>
        <v>398207</v>
      </c>
      <c r="CB73" s="141">
        <f aca="true" t="shared" si="80" ref="CB73:CB90">SUM(X73,AZ73)</f>
        <v>0</v>
      </c>
      <c r="CC73" s="141">
        <f aca="true" t="shared" si="81" ref="CC73:CC90">SUM(Y73,BA73)</f>
        <v>321411</v>
      </c>
      <c r="CD73" s="141">
        <f aca="true" t="shared" si="82" ref="CD73:CD90">SUM(Z73,BB73)</f>
        <v>76796</v>
      </c>
      <c r="CE73" s="141">
        <f aca="true" t="shared" si="83" ref="CE73:CE90">SUM(AA73,BC73)</f>
        <v>0</v>
      </c>
      <c r="CF73" s="141">
        <f aca="true" t="shared" si="84" ref="CF73:CF90">SUM(AB73,BD73)</f>
        <v>0</v>
      </c>
      <c r="CG73" s="141">
        <f aca="true" t="shared" si="85" ref="CG73:CG90">SUM(AC73,BE73)</f>
        <v>0</v>
      </c>
      <c r="CH73" s="141">
        <f aca="true" t="shared" si="86" ref="CH73:CH90">SUM(AD73,BF73)</f>
        <v>167680</v>
      </c>
      <c r="CI73" s="141">
        <f aca="true" t="shared" si="87" ref="CI73:CI90">SUM(AE73,BG73)</f>
        <v>1009582</v>
      </c>
    </row>
    <row r="74" spans="1:87" ht="12" customHeight="1">
      <c r="A74" s="142" t="s">
        <v>101</v>
      </c>
      <c r="B74" s="140" t="s">
        <v>455</v>
      </c>
      <c r="C74" s="142" t="s">
        <v>477</v>
      </c>
      <c r="D74" s="141">
        <f t="shared" si="46"/>
        <v>0</v>
      </c>
      <c r="E74" s="141">
        <f t="shared" si="47"/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/>
      <c r="L74" s="141">
        <f t="shared" si="48"/>
        <v>0</v>
      </c>
      <c r="M74" s="141">
        <f t="shared" si="49"/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f t="shared" si="50"/>
        <v>0</v>
      </c>
      <c r="S74" s="141">
        <v>0</v>
      </c>
      <c r="T74" s="141">
        <v>0</v>
      </c>
      <c r="U74" s="141">
        <v>0</v>
      </c>
      <c r="V74" s="141">
        <v>0</v>
      </c>
      <c r="W74" s="141">
        <f t="shared" si="51"/>
        <v>0</v>
      </c>
      <c r="X74" s="141">
        <v>0</v>
      </c>
      <c r="Y74" s="141">
        <v>0</v>
      </c>
      <c r="Z74" s="141">
        <v>0</v>
      </c>
      <c r="AA74" s="141">
        <v>0</v>
      </c>
      <c r="AB74" s="141"/>
      <c r="AC74" s="141">
        <v>0</v>
      </c>
      <c r="AD74" s="141">
        <v>0</v>
      </c>
      <c r="AE74" s="141">
        <f t="shared" si="52"/>
        <v>0</v>
      </c>
      <c r="AF74" s="141">
        <f t="shared" si="53"/>
        <v>23000</v>
      </c>
      <c r="AG74" s="141">
        <f t="shared" si="54"/>
        <v>23000</v>
      </c>
      <c r="AH74" s="141">
        <v>0</v>
      </c>
      <c r="AI74" s="141">
        <v>23000</v>
      </c>
      <c r="AJ74" s="141">
        <v>0</v>
      </c>
      <c r="AK74" s="141">
        <v>0</v>
      </c>
      <c r="AL74" s="141">
        <v>0</v>
      </c>
      <c r="AM74" s="141"/>
      <c r="AN74" s="141">
        <f t="shared" si="55"/>
        <v>204556</v>
      </c>
      <c r="AO74" s="141">
        <f t="shared" si="56"/>
        <v>6949</v>
      </c>
      <c r="AP74" s="141">
        <v>6949</v>
      </c>
      <c r="AQ74" s="141">
        <v>0</v>
      </c>
      <c r="AR74" s="141">
        <v>0</v>
      </c>
      <c r="AS74" s="141">
        <v>0</v>
      </c>
      <c r="AT74" s="141">
        <f t="shared" si="57"/>
        <v>135913</v>
      </c>
      <c r="AU74" s="141">
        <v>0</v>
      </c>
      <c r="AV74" s="141">
        <v>134169</v>
      </c>
      <c r="AW74" s="141">
        <v>1744</v>
      </c>
      <c r="AX74" s="141">
        <v>0</v>
      </c>
      <c r="AY74" s="141">
        <f t="shared" si="58"/>
        <v>61694</v>
      </c>
      <c r="AZ74" s="141">
        <v>0</v>
      </c>
      <c r="BA74" s="141">
        <v>61694</v>
      </c>
      <c r="BB74" s="141">
        <v>0</v>
      </c>
      <c r="BC74" s="141">
        <v>0</v>
      </c>
      <c r="BD74" s="141"/>
      <c r="BE74" s="141">
        <v>0</v>
      </c>
      <c r="BF74" s="141">
        <v>0</v>
      </c>
      <c r="BG74" s="141">
        <f t="shared" si="59"/>
        <v>227556</v>
      </c>
      <c r="BH74" s="141">
        <f t="shared" si="60"/>
        <v>23000</v>
      </c>
      <c r="BI74" s="141">
        <f t="shared" si="61"/>
        <v>23000</v>
      </c>
      <c r="BJ74" s="141">
        <f t="shared" si="62"/>
        <v>0</v>
      </c>
      <c r="BK74" s="141">
        <f t="shared" si="63"/>
        <v>23000</v>
      </c>
      <c r="BL74" s="141">
        <f t="shared" si="64"/>
        <v>0</v>
      </c>
      <c r="BM74" s="141">
        <f t="shared" si="65"/>
        <v>0</v>
      </c>
      <c r="BN74" s="141">
        <f t="shared" si="66"/>
        <v>0</v>
      </c>
      <c r="BO74" s="141">
        <f t="shared" si="67"/>
        <v>0</v>
      </c>
      <c r="BP74" s="141">
        <f t="shared" si="68"/>
        <v>204556</v>
      </c>
      <c r="BQ74" s="141">
        <f t="shared" si="69"/>
        <v>6949</v>
      </c>
      <c r="BR74" s="141">
        <f t="shared" si="70"/>
        <v>6949</v>
      </c>
      <c r="BS74" s="141">
        <f t="shared" si="71"/>
        <v>0</v>
      </c>
      <c r="BT74" s="141">
        <f t="shared" si="72"/>
        <v>0</v>
      </c>
      <c r="BU74" s="141">
        <f t="shared" si="73"/>
        <v>0</v>
      </c>
      <c r="BV74" s="141">
        <f t="shared" si="74"/>
        <v>135913</v>
      </c>
      <c r="BW74" s="141">
        <f t="shared" si="75"/>
        <v>0</v>
      </c>
      <c r="BX74" s="141">
        <f t="shared" si="76"/>
        <v>134169</v>
      </c>
      <c r="BY74" s="141">
        <f t="shared" si="77"/>
        <v>1744</v>
      </c>
      <c r="BZ74" s="141">
        <f t="shared" si="78"/>
        <v>0</v>
      </c>
      <c r="CA74" s="141">
        <f t="shared" si="79"/>
        <v>61694</v>
      </c>
      <c r="CB74" s="141">
        <f t="shared" si="80"/>
        <v>0</v>
      </c>
      <c r="CC74" s="141">
        <f t="shared" si="81"/>
        <v>61694</v>
      </c>
      <c r="CD74" s="141">
        <f t="shared" si="82"/>
        <v>0</v>
      </c>
      <c r="CE74" s="141">
        <f t="shared" si="83"/>
        <v>0</v>
      </c>
      <c r="CF74" s="141">
        <f t="shared" si="84"/>
        <v>0</v>
      </c>
      <c r="CG74" s="141">
        <f t="shared" si="85"/>
        <v>0</v>
      </c>
      <c r="CH74" s="141">
        <f t="shared" si="86"/>
        <v>0</v>
      </c>
      <c r="CI74" s="141">
        <f t="shared" si="87"/>
        <v>227556</v>
      </c>
    </row>
    <row r="75" spans="1:87" ht="12" customHeight="1">
      <c r="A75" s="142" t="s">
        <v>101</v>
      </c>
      <c r="B75" s="140" t="s">
        <v>456</v>
      </c>
      <c r="C75" s="142" t="s">
        <v>478</v>
      </c>
      <c r="D75" s="141">
        <f t="shared" si="46"/>
        <v>414703</v>
      </c>
      <c r="E75" s="141">
        <f t="shared" si="47"/>
        <v>414703</v>
      </c>
      <c r="F75" s="141">
        <v>13691</v>
      </c>
      <c r="G75" s="141">
        <v>374342</v>
      </c>
      <c r="H75" s="141">
        <v>26670</v>
      </c>
      <c r="I75" s="141">
        <v>0</v>
      </c>
      <c r="J75" s="141">
        <v>0</v>
      </c>
      <c r="K75" s="141"/>
      <c r="L75" s="141">
        <f t="shared" si="48"/>
        <v>1615936</v>
      </c>
      <c r="M75" s="141">
        <f t="shared" si="49"/>
        <v>369196</v>
      </c>
      <c r="N75" s="141">
        <v>171902</v>
      </c>
      <c r="O75" s="141">
        <v>110403</v>
      </c>
      <c r="P75" s="141">
        <v>80581</v>
      </c>
      <c r="Q75" s="141">
        <v>6310</v>
      </c>
      <c r="R75" s="141">
        <f t="shared" si="50"/>
        <v>175419</v>
      </c>
      <c r="S75" s="141">
        <v>8449</v>
      </c>
      <c r="T75" s="141">
        <v>127971</v>
      </c>
      <c r="U75" s="141">
        <v>38999</v>
      </c>
      <c r="V75" s="141">
        <v>16590</v>
      </c>
      <c r="W75" s="141">
        <f t="shared" si="51"/>
        <v>1054731</v>
      </c>
      <c r="X75" s="141">
        <v>311070</v>
      </c>
      <c r="Y75" s="141">
        <v>711658</v>
      </c>
      <c r="Z75" s="141">
        <v>32003</v>
      </c>
      <c r="AA75" s="141">
        <v>0</v>
      </c>
      <c r="AB75" s="141"/>
      <c r="AC75" s="141">
        <v>0</v>
      </c>
      <c r="AD75" s="141">
        <v>109</v>
      </c>
      <c r="AE75" s="141">
        <f t="shared" si="52"/>
        <v>2030748</v>
      </c>
      <c r="AF75" s="141">
        <f t="shared" si="53"/>
        <v>0</v>
      </c>
      <c r="AG75" s="141">
        <f t="shared" si="54"/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/>
      <c r="AN75" s="141">
        <f t="shared" si="55"/>
        <v>193311</v>
      </c>
      <c r="AO75" s="141">
        <f t="shared" si="56"/>
        <v>11171</v>
      </c>
      <c r="AP75" s="141">
        <v>11171</v>
      </c>
      <c r="AQ75" s="141">
        <v>0</v>
      </c>
      <c r="AR75" s="141">
        <v>0</v>
      </c>
      <c r="AS75" s="141">
        <v>0</v>
      </c>
      <c r="AT75" s="141">
        <f t="shared" si="57"/>
        <v>2414</v>
      </c>
      <c r="AU75" s="141">
        <v>0</v>
      </c>
      <c r="AV75" s="141">
        <v>2414</v>
      </c>
      <c r="AW75" s="141">
        <v>0</v>
      </c>
      <c r="AX75" s="141">
        <v>0</v>
      </c>
      <c r="AY75" s="141">
        <f t="shared" si="58"/>
        <v>179726</v>
      </c>
      <c r="AZ75" s="141">
        <v>0</v>
      </c>
      <c r="BA75" s="141">
        <v>179726</v>
      </c>
      <c r="BB75" s="141">
        <v>0</v>
      </c>
      <c r="BC75" s="141">
        <v>0</v>
      </c>
      <c r="BD75" s="141"/>
      <c r="BE75" s="141">
        <v>0</v>
      </c>
      <c r="BF75" s="141">
        <v>0</v>
      </c>
      <c r="BG75" s="141">
        <f t="shared" si="59"/>
        <v>193311</v>
      </c>
      <c r="BH75" s="141">
        <f t="shared" si="60"/>
        <v>414703</v>
      </c>
      <c r="BI75" s="141">
        <f t="shared" si="61"/>
        <v>414703</v>
      </c>
      <c r="BJ75" s="141">
        <f t="shared" si="62"/>
        <v>13691</v>
      </c>
      <c r="BK75" s="141">
        <f t="shared" si="63"/>
        <v>374342</v>
      </c>
      <c r="BL75" s="141">
        <f t="shared" si="64"/>
        <v>26670</v>
      </c>
      <c r="BM75" s="141">
        <f t="shared" si="65"/>
        <v>0</v>
      </c>
      <c r="BN75" s="141">
        <f t="shared" si="66"/>
        <v>0</v>
      </c>
      <c r="BO75" s="141">
        <f t="shared" si="67"/>
        <v>0</v>
      </c>
      <c r="BP75" s="141">
        <f t="shared" si="68"/>
        <v>1809247</v>
      </c>
      <c r="BQ75" s="141">
        <f t="shared" si="69"/>
        <v>380367</v>
      </c>
      <c r="BR75" s="141">
        <f t="shared" si="70"/>
        <v>183073</v>
      </c>
      <c r="BS75" s="141">
        <f t="shared" si="71"/>
        <v>110403</v>
      </c>
      <c r="BT75" s="141">
        <f t="shared" si="72"/>
        <v>80581</v>
      </c>
      <c r="BU75" s="141">
        <f t="shared" si="73"/>
        <v>6310</v>
      </c>
      <c r="BV75" s="141">
        <f t="shared" si="74"/>
        <v>177833</v>
      </c>
      <c r="BW75" s="141">
        <f t="shared" si="75"/>
        <v>8449</v>
      </c>
      <c r="BX75" s="141">
        <f t="shared" si="76"/>
        <v>130385</v>
      </c>
      <c r="BY75" s="141">
        <f t="shared" si="77"/>
        <v>38999</v>
      </c>
      <c r="BZ75" s="141">
        <f t="shared" si="78"/>
        <v>16590</v>
      </c>
      <c r="CA75" s="141">
        <f t="shared" si="79"/>
        <v>1234457</v>
      </c>
      <c r="CB75" s="141">
        <f t="shared" si="80"/>
        <v>311070</v>
      </c>
      <c r="CC75" s="141">
        <f t="shared" si="81"/>
        <v>891384</v>
      </c>
      <c r="CD75" s="141">
        <f t="shared" si="82"/>
        <v>32003</v>
      </c>
      <c r="CE75" s="141">
        <f t="shared" si="83"/>
        <v>0</v>
      </c>
      <c r="CF75" s="141">
        <f t="shared" si="84"/>
        <v>0</v>
      </c>
      <c r="CG75" s="141">
        <f t="shared" si="85"/>
        <v>0</v>
      </c>
      <c r="CH75" s="141">
        <f t="shared" si="86"/>
        <v>109</v>
      </c>
      <c r="CI75" s="141">
        <f t="shared" si="87"/>
        <v>2224059</v>
      </c>
    </row>
    <row r="76" spans="1:87" ht="12" customHeight="1">
      <c r="A76" s="142" t="s">
        <v>101</v>
      </c>
      <c r="B76" s="140" t="s">
        <v>457</v>
      </c>
      <c r="C76" s="142" t="s">
        <v>479</v>
      </c>
      <c r="D76" s="141">
        <f t="shared" si="46"/>
        <v>0</v>
      </c>
      <c r="E76" s="141">
        <f t="shared" si="47"/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/>
      <c r="L76" s="141">
        <f t="shared" si="48"/>
        <v>0</v>
      </c>
      <c r="M76" s="141">
        <f t="shared" si="49"/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f t="shared" si="50"/>
        <v>0</v>
      </c>
      <c r="S76" s="141">
        <v>0</v>
      </c>
      <c r="T76" s="141">
        <v>0</v>
      </c>
      <c r="U76" s="141">
        <v>0</v>
      </c>
      <c r="V76" s="141">
        <v>0</v>
      </c>
      <c r="W76" s="141">
        <f t="shared" si="51"/>
        <v>0</v>
      </c>
      <c r="X76" s="141">
        <v>0</v>
      </c>
      <c r="Y76" s="141">
        <v>0</v>
      </c>
      <c r="Z76" s="141">
        <v>0</v>
      </c>
      <c r="AA76" s="141">
        <v>0</v>
      </c>
      <c r="AB76" s="141"/>
      <c r="AC76" s="141">
        <v>0</v>
      </c>
      <c r="AD76" s="141">
        <v>0</v>
      </c>
      <c r="AE76" s="141">
        <f t="shared" si="52"/>
        <v>0</v>
      </c>
      <c r="AF76" s="141">
        <f t="shared" si="53"/>
        <v>0</v>
      </c>
      <c r="AG76" s="141">
        <f t="shared" si="54"/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/>
      <c r="AN76" s="141">
        <f t="shared" si="55"/>
        <v>493269</v>
      </c>
      <c r="AO76" s="141">
        <f t="shared" si="56"/>
        <v>80617</v>
      </c>
      <c r="AP76" s="141">
        <v>80617</v>
      </c>
      <c r="AQ76" s="141">
        <v>0</v>
      </c>
      <c r="AR76" s="141">
        <v>0</v>
      </c>
      <c r="AS76" s="141">
        <v>0</v>
      </c>
      <c r="AT76" s="141">
        <f t="shared" si="57"/>
        <v>217205</v>
      </c>
      <c r="AU76" s="141">
        <v>0</v>
      </c>
      <c r="AV76" s="141">
        <v>217205</v>
      </c>
      <c r="AW76" s="141">
        <v>0</v>
      </c>
      <c r="AX76" s="141">
        <v>0</v>
      </c>
      <c r="AY76" s="141">
        <f t="shared" si="58"/>
        <v>195447</v>
      </c>
      <c r="AZ76" s="141">
        <v>0</v>
      </c>
      <c r="BA76" s="141">
        <v>195447</v>
      </c>
      <c r="BB76" s="141">
        <v>0</v>
      </c>
      <c r="BC76" s="141">
        <v>0</v>
      </c>
      <c r="BD76" s="141"/>
      <c r="BE76" s="141">
        <v>0</v>
      </c>
      <c r="BF76" s="141">
        <v>36881</v>
      </c>
      <c r="BG76" s="141">
        <f t="shared" si="59"/>
        <v>530150</v>
      </c>
      <c r="BH76" s="141">
        <f t="shared" si="60"/>
        <v>0</v>
      </c>
      <c r="BI76" s="141">
        <f t="shared" si="61"/>
        <v>0</v>
      </c>
      <c r="BJ76" s="141">
        <f t="shared" si="62"/>
        <v>0</v>
      </c>
      <c r="BK76" s="141">
        <f t="shared" si="63"/>
        <v>0</v>
      </c>
      <c r="BL76" s="141">
        <f t="shared" si="64"/>
        <v>0</v>
      </c>
      <c r="BM76" s="141">
        <f t="shared" si="65"/>
        <v>0</v>
      </c>
      <c r="BN76" s="141">
        <f t="shared" si="66"/>
        <v>0</v>
      </c>
      <c r="BO76" s="141">
        <f t="shared" si="67"/>
        <v>0</v>
      </c>
      <c r="BP76" s="141">
        <f t="shared" si="68"/>
        <v>493269</v>
      </c>
      <c r="BQ76" s="141">
        <f t="shared" si="69"/>
        <v>80617</v>
      </c>
      <c r="BR76" s="141">
        <f t="shared" si="70"/>
        <v>80617</v>
      </c>
      <c r="BS76" s="141">
        <f t="shared" si="71"/>
        <v>0</v>
      </c>
      <c r="BT76" s="141">
        <f t="shared" si="72"/>
        <v>0</v>
      </c>
      <c r="BU76" s="141">
        <f t="shared" si="73"/>
        <v>0</v>
      </c>
      <c r="BV76" s="141">
        <f t="shared" si="74"/>
        <v>217205</v>
      </c>
      <c r="BW76" s="141">
        <f t="shared" si="75"/>
        <v>0</v>
      </c>
      <c r="BX76" s="141">
        <f t="shared" si="76"/>
        <v>217205</v>
      </c>
      <c r="BY76" s="141">
        <f t="shared" si="77"/>
        <v>0</v>
      </c>
      <c r="BZ76" s="141">
        <f t="shared" si="78"/>
        <v>0</v>
      </c>
      <c r="CA76" s="141">
        <f t="shared" si="79"/>
        <v>195447</v>
      </c>
      <c r="CB76" s="141">
        <f t="shared" si="80"/>
        <v>0</v>
      </c>
      <c r="CC76" s="141">
        <f t="shared" si="81"/>
        <v>195447</v>
      </c>
      <c r="CD76" s="141">
        <f t="shared" si="82"/>
        <v>0</v>
      </c>
      <c r="CE76" s="141">
        <f t="shared" si="83"/>
        <v>0</v>
      </c>
      <c r="CF76" s="141">
        <f t="shared" si="84"/>
        <v>0</v>
      </c>
      <c r="CG76" s="141">
        <f t="shared" si="85"/>
        <v>0</v>
      </c>
      <c r="CH76" s="141">
        <f t="shared" si="86"/>
        <v>36881</v>
      </c>
      <c r="CI76" s="141">
        <f t="shared" si="87"/>
        <v>530150</v>
      </c>
    </row>
    <row r="77" spans="1:87" ht="12" customHeight="1">
      <c r="A77" s="142" t="s">
        <v>101</v>
      </c>
      <c r="B77" s="140" t="s">
        <v>458</v>
      </c>
      <c r="C77" s="142" t="s">
        <v>480</v>
      </c>
      <c r="D77" s="141">
        <f t="shared" si="46"/>
        <v>0</v>
      </c>
      <c r="E77" s="141">
        <f t="shared" si="47"/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/>
      <c r="L77" s="141">
        <f t="shared" si="48"/>
        <v>0</v>
      </c>
      <c r="M77" s="141">
        <f t="shared" si="49"/>
        <v>0</v>
      </c>
      <c r="N77" s="141">
        <v>0</v>
      </c>
      <c r="O77" s="141">
        <v>0</v>
      </c>
      <c r="P77" s="141">
        <v>0</v>
      </c>
      <c r="Q77" s="141">
        <v>0</v>
      </c>
      <c r="R77" s="141">
        <f t="shared" si="50"/>
        <v>0</v>
      </c>
      <c r="S77" s="141">
        <v>0</v>
      </c>
      <c r="T77" s="141">
        <v>0</v>
      </c>
      <c r="U77" s="141">
        <v>0</v>
      </c>
      <c r="V77" s="141">
        <v>0</v>
      </c>
      <c r="W77" s="141">
        <f t="shared" si="51"/>
        <v>0</v>
      </c>
      <c r="X77" s="141">
        <v>0</v>
      </c>
      <c r="Y77" s="141">
        <v>0</v>
      </c>
      <c r="Z77" s="141">
        <v>0</v>
      </c>
      <c r="AA77" s="141">
        <v>0</v>
      </c>
      <c r="AB77" s="141"/>
      <c r="AC77" s="141">
        <v>0</v>
      </c>
      <c r="AD77" s="141">
        <v>0</v>
      </c>
      <c r="AE77" s="141">
        <f t="shared" si="52"/>
        <v>0</v>
      </c>
      <c r="AF77" s="141">
        <f t="shared" si="53"/>
        <v>0</v>
      </c>
      <c r="AG77" s="141">
        <f t="shared" si="54"/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0</v>
      </c>
      <c r="AM77" s="141"/>
      <c r="AN77" s="141">
        <f t="shared" si="55"/>
        <v>258551</v>
      </c>
      <c r="AO77" s="141">
        <f t="shared" si="56"/>
        <v>111432</v>
      </c>
      <c r="AP77" s="141">
        <v>111432</v>
      </c>
      <c r="AQ77" s="141">
        <v>0</v>
      </c>
      <c r="AR77" s="141">
        <v>0</v>
      </c>
      <c r="AS77" s="141">
        <v>0</v>
      </c>
      <c r="AT77" s="141">
        <f t="shared" si="57"/>
        <v>146104</v>
      </c>
      <c r="AU77" s="141">
        <v>0</v>
      </c>
      <c r="AV77" s="141">
        <v>145228</v>
      </c>
      <c r="AW77" s="141">
        <v>876</v>
      </c>
      <c r="AX77" s="141">
        <v>0</v>
      </c>
      <c r="AY77" s="141">
        <f t="shared" si="58"/>
        <v>1015</v>
      </c>
      <c r="AZ77" s="141">
        <v>0</v>
      </c>
      <c r="BA77" s="141">
        <v>0</v>
      </c>
      <c r="BB77" s="141">
        <v>1015</v>
      </c>
      <c r="BC77" s="141">
        <v>0</v>
      </c>
      <c r="BD77" s="141"/>
      <c r="BE77" s="141">
        <v>0</v>
      </c>
      <c r="BF77" s="141">
        <v>0</v>
      </c>
      <c r="BG77" s="141">
        <f t="shared" si="59"/>
        <v>258551</v>
      </c>
      <c r="BH77" s="141">
        <f t="shared" si="60"/>
        <v>0</v>
      </c>
      <c r="BI77" s="141">
        <f t="shared" si="61"/>
        <v>0</v>
      </c>
      <c r="BJ77" s="141">
        <f t="shared" si="62"/>
        <v>0</v>
      </c>
      <c r="BK77" s="141">
        <f t="shared" si="63"/>
        <v>0</v>
      </c>
      <c r="BL77" s="141">
        <f t="shared" si="64"/>
        <v>0</v>
      </c>
      <c r="BM77" s="141">
        <f t="shared" si="65"/>
        <v>0</v>
      </c>
      <c r="BN77" s="141">
        <f t="shared" si="66"/>
        <v>0</v>
      </c>
      <c r="BO77" s="141">
        <f t="shared" si="67"/>
        <v>0</v>
      </c>
      <c r="BP77" s="141">
        <f t="shared" si="68"/>
        <v>258551</v>
      </c>
      <c r="BQ77" s="141">
        <f t="shared" si="69"/>
        <v>111432</v>
      </c>
      <c r="BR77" s="141">
        <f t="shared" si="70"/>
        <v>111432</v>
      </c>
      <c r="BS77" s="141">
        <f t="shared" si="71"/>
        <v>0</v>
      </c>
      <c r="BT77" s="141">
        <f t="shared" si="72"/>
        <v>0</v>
      </c>
      <c r="BU77" s="141">
        <f t="shared" si="73"/>
        <v>0</v>
      </c>
      <c r="BV77" s="141">
        <f t="shared" si="74"/>
        <v>146104</v>
      </c>
      <c r="BW77" s="141">
        <f t="shared" si="75"/>
        <v>0</v>
      </c>
      <c r="BX77" s="141">
        <f t="shared" si="76"/>
        <v>145228</v>
      </c>
      <c r="BY77" s="141">
        <f t="shared" si="77"/>
        <v>876</v>
      </c>
      <c r="BZ77" s="141">
        <f t="shared" si="78"/>
        <v>0</v>
      </c>
      <c r="CA77" s="141">
        <f t="shared" si="79"/>
        <v>1015</v>
      </c>
      <c r="CB77" s="141">
        <f t="shared" si="80"/>
        <v>0</v>
      </c>
      <c r="CC77" s="141">
        <f t="shared" si="81"/>
        <v>0</v>
      </c>
      <c r="CD77" s="141">
        <f t="shared" si="82"/>
        <v>1015</v>
      </c>
      <c r="CE77" s="141">
        <f t="shared" si="83"/>
        <v>0</v>
      </c>
      <c r="CF77" s="141">
        <f t="shared" si="84"/>
        <v>0</v>
      </c>
      <c r="CG77" s="141">
        <f t="shared" si="85"/>
        <v>0</v>
      </c>
      <c r="CH77" s="141">
        <f t="shared" si="86"/>
        <v>0</v>
      </c>
      <c r="CI77" s="141">
        <f t="shared" si="87"/>
        <v>258551</v>
      </c>
    </row>
    <row r="78" spans="1:87" ht="12" customHeight="1">
      <c r="A78" s="142" t="s">
        <v>101</v>
      </c>
      <c r="B78" s="140" t="s">
        <v>459</v>
      </c>
      <c r="C78" s="142" t="s">
        <v>481</v>
      </c>
      <c r="D78" s="141">
        <f t="shared" si="46"/>
        <v>0</v>
      </c>
      <c r="E78" s="141">
        <f t="shared" si="47"/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/>
      <c r="L78" s="141">
        <f t="shared" si="48"/>
        <v>943304</v>
      </c>
      <c r="M78" s="141">
        <f t="shared" si="49"/>
        <v>292142</v>
      </c>
      <c r="N78" s="141">
        <v>119922</v>
      </c>
      <c r="O78" s="141">
        <v>0</v>
      </c>
      <c r="P78" s="141">
        <v>172220</v>
      </c>
      <c r="Q78" s="141">
        <v>0</v>
      </c>
      <c r="R78" s="141">
        <f t="shared" si="50"/>
        <v>566150</v>
      </c>
      <c r="S78" s="141">
        <v>0</v>
      </c>
      <c r="T78" s="141">
        <v>532851</v>
      </c>
      <c r="U78" s="141">
        <v>33299</v>
      </c>
      <c r="V78" s="141">
        <v>0</v>
      </c>
      <c r="W78" s="141">
        <f t="shared" si="51"/>
        <v>85012</v>
      </c>
      <c r="X78" s="141">
        <v>0</v>
      </c>
      <c r="Y78" s="141">
        <v>20160</v>
      </c>
      <c r="Z78" s="141">
        <v>64852</v>
      </c>
      <c r="AA78" s="141">
        <v>0</v>
      </c>
      <c r="AB78" s="141"/>
      <c r="AC78" s="141">
        <v>0</v>
      </c>
      <c r="AD78" s="141">
        <v>232392</v>
      </c>
      <c r="AE78" s="141">
        <f t="shared" si="52"/>
        <v>1175696</v>
      </c>
      <c r="AF78" s="141">
        <f t="shared" si="53"/>
        <v>0</v>
      </c>
      <c r="AG78" s="141">
        <f t="shared" si="54"/>
        <v>0</v>
      </c>
      <c r="AH78" s="141">
        <v>0</v>
      </c>
      <c r="AI78" s="141">
        <v>0</v>
      </c>
      <c r="AJ78" s="141">
        <v>0</v>
      </c>
      <c r="AK78" s="141">
        <v>0</v>
      </c>
      <c r="AL78" s="141">
        <v>0</v>
      </c>
      <c r="AM78" s="141"/>
      <c r="AN78" s="141">
        <f t="shared" si="55"/>
        <v>0</v>
      </c>
      <c r="AO78" s="141">
        <f t="shared" si="56"/>
        <v>0</v>
      </c>
      <c r="AP78" s="141">
        <v>0</v>
      </c>
      <c r="AQ78" s="141">
        <v>0</v>
      </c>
      <c r="AR78" s="141">
        <v>0</v>
      </c>
      <c r="AS78" s="141">
        <v>0</v>
      </c>
      <c r="AT78" s="141">
        <f t="shared" si="57"/>
        <v>0</v>
      </c>
      <c r="AU78" s="141">
        <v>0</v>
      </c>
      <c r="AV78" s="141">
        <v>0</v>
      </c>
      <c r="AW78" s="141">
        <v>0</v>
      </c>
      <c r="AX78" s="141">
        <v>0</v>
      </c>
      <c r="AY78" s="141">
        <f t="shared" si="58"/>
        <v>0</v>
      </c>
      <c r="AZ78" s="141">
        <v>0</v>
      </c>
      <c r="BA78" s="141">
        <v>0</v>
      </c>
      <c r="BB78" s="141">
        <v>0</v>
      </c>
      <c r="BC78" s="141">
        <v>0</v>
      </c>
      <c r="BD78" s="141"/>
      <c r="BE78" s="141">
        <v>0</v>
      </c>
      <c r="BF78" s="141">
        <v>0</v>
      </c>
      <c r="BG78" s="141">
        <f t="shared" si="59"/>
        <v>0</v>
      </c>
      <c r="BH78" s="141">
        <f t="shared" si="60"/>
        <v>0</v>
      </c>
      <c r="BI78" s="141">
        <f t="shared" si="61"/>
        <v>0</v>
      </c>
      <c r="BJ78" s="141">
        <f t="shared" si="62"/>
        <v>0</v>
      </c>
      <c r="BK78" s="141">
        <f t="shared" si="63"/>
        <v>0</v>
      </c>
      <c r="BL78" s="141">
        <f t="shared" si="64"/>
        <v>0</v>
      </c>
      <c r="BM78" s="141">
        <f t="shared" si="65"/>
        <v>0</v>
      </c>
      <c r="BN78" s="141">
        <f t="shared" si="66"/>
        <v>0</v>
      </c>
      <c r="BO78" s="141">
        <f t="shared" si="67"/>
        <v>0</v>
      </c>
      <c r="BP78" s="141">
        <f t="shared" si="68"/>
        <v>943304</v>
      </c>
      <c r="BQ78" s="141">
        <f t="shared" si="69"/>
        <v>292142</v>
      </c>
      <c r="BR78" s="141">
        <f t="shared" si="70"/>
        <v>119922</v>
      </c>
      <c r="BS78" s="141">
        <f t="shared" si="71"/>
        <v>0</v>
      </c>
      <c r="BT78" s="141">
        <f t="shared" si="72"/>
        <v>172220</v>
      </c>
      <c r="BU78" s="141">
        <f t="shared" si="73"/>
        <v>0</v>
      </c>
      <c r="BV78" s="141">
        <f t="shared" si="74"/>
        <v>566150</v>
      </c>
      <c r="BW78" s="141">
        <f t="shared" si="75"/>
        <v>0</v>
      </c>
      <c r="BX78" s="141">
        <f t="shared" si="76"/>
        <v>532851</v>
      </c>
      <c r="BY78" s="141">
        <f t="shared" si="77"/>
        <v>33299</v>
      </c>
      <c r="BZ78" s="141">
        <f t="shared" si="78"/>
        <v>0</v>
      </c>
      <c r="CA78" s="141">
        <f t="shared" si="79"/>
        <v>85012</v>
      </c>
      <c r="CB78" s="141">
        <f t="shared" si="80"/>
        <v>0</v>
      </c>
      <c r="CC78" s="141">
        <f t="shared" si="81"/>
        <v>20160</v>
      </c>
      <c r="CD78" s="141">
        <f t="shared" si="82"/>
        <v>64852</v>
      </c>
      <c r="CE78" s="141">
        <f t="shared" si="83"/>
        <v>0</v>
      </c>
      <c r="CF78" s="141">
        <f t="shared" si="84"/>
        <v>0</v>
      </c>
      <c r="CG78" s="141">
        <f t="shared" si="85"/>
        <v>0</v>
      </c>
      <c r="CH78" s="141">
        <f t="shared" si="86"/>
        <v>232392</v>
      </c>
      <c r="CI78" s="141">
        <f t="shared" si="87"/>
        <v>1175696</v>
      </c>
    </row>
    <row r="79" spans="1:87" ht="12" customHeight="1">
      <c r="A79" s="142" t="s">
        <v>101</v>
      </c>
      <c r="B79" s="140" t="s">
        <v>460</v>
      </c>
      <c r="C79" s="142" t="s">
        <v>482</v>
      </c>
      <c r="D79" s="141">
        <f t="shared" si="46"/>
        <v>10017</v>
      </c>
      <c r="E79" s="141">
        <f t="shared" si="47"/>
        <v>10017</v>
      </c>
      <c r="F79" s="141">
        <v>0</v>
      </c>
      <c r="G79" s="141">
        <v>10017</v>
      </c>
      <c r="H79" s="141">
        <v>0</v>
      </c>
      <c r="I79" s="141">
        <v>0</v>
      </c>
      <c r="J79" s="141">
        <v>0</v>
      </c>
      <c r="K79" s="141"/>
      <c r="L79" s="141">
        <f t="shared" si="48"/>
        <v>1812143</v>
      </c>
      <c r="M79" s="141">
        <f t="shared" si="49"/>
        <v>364168</v>
      </c>
      <c r="N79" s="141">
        <v>281112</v>
      </c>
      <c r="O79" s="141">
        <v>0</v>
      </c>
      <c r="P79" s="141">
        <v>83056</v>
      </c>
      <c r="Q79" s="141">
        <v>0</v>
      </c>
      <c r="R79" s="141">
        <f t="shared" si="50"/>
        <v>532293</v>
      </c>
      <c r="S79" s="141">
        <v>0</v>
      </c>
      <c r="T79" s="141">
        <v>441541</v>
      </c>
      <c r="U79" s="141">
        <v>90752</v>
      </c>
      <c r="V79" s="141">
        <v>0</v>
      </c>
      <c r="W79" s="141">
        <f t="shared" si="51"/>
        <v>915682</v>
      </c>
      <c r="X79" s="141">
        <v>0</v>
      </c>
      <c r="Y79" s="141">
        <v>741571</v>
      </c>
      <c r="Z79" s="141">
        <v>174111</v>
      </c>
      <c r="AA79" s="141">
        <v>0</v>
      </c>
      <c r="AB79" s="141"/>
      <c r="AC79" s="141">
        <v>0</v>
      </c>
      <c r="AD79" s="141">
        <v>295150</v>
      </c>
      <c r="AE79" s="141">
        <f t="shared" si="52"/>
        <v>2117310</v>
      </c>
      <c r="AF79" s="141">
        <f t="shared" si="53"/>
        <v>0</v>
      </c>
      <c r="AG79" s="141">
        <f t="shared" si="54"/>
        <v>0</v>
      </c>
      <c r="AH79" s="141">
        <v>0</v>
      </c>
      <c r="AI79" s="141">
        <v>0</v>
      </c>
      <c r="AJ79" s="141">
        <v>0</v>
      </c>
      <c r="AK79" s="141">
        <v>0</v>
      </c>
      <c r="AL79" s="141">
        <v>0</v>
      </c>
      <c r="AM79" s="141"/>
      <c r="AN79" s="141">
        <f t="shared" si="55"/>
        <v>413153</v>
      </c>
      <c r="AO79" s="141">
        <f t="shared" si="56"/>
        <v>99677</v>
      </c>
      <c r="AP79" s="141">
        <v>76944</v>
      </c>
      <c r="AQ79" s="141">
        <v>0</v>
      </c>
      <c r="AR79" s="141">
        <v>22733</v>
      </c>
      <c r="AS79" s="141">
        <v>0</v>
      </c>
      <c r="AT79" s="141">
        <f t="shared" si="57"/>
        <v>249570</v>
      </c>
      <c r="AU79" s="141">
        <v>0</v>
      </c>
      <c r="AV79" s="141">
        <v>249570</v>
      </c>
      <c r="AW79" s="141">
        <v>0</v>
      </c>
      <c r="AX79" s="141">
        <v>0</v>
      </c>
      <c r="AY79" s="141">
        <f t="shared" si="58"/>
        <v>63906</v>
      </c>
      <c r="AZ79" s="141">
        <v>0</v>
      </c>
      <c r="BA79" s="141">
        <v>39553</v>
      </c>
      <c r="BB79" s="141">
        <v>24353</v>
      </c>
      <c r="BC79" s="141">
        <v>0</v>
      </c>
      <c r="BD79" s="141"/>
      <c r="BE79" s="141">
        <v>0</v>
      </c>
      <c r="BF79" s="141">
        <v>74988</v>
      </c>
      <c r="BG79" s="141">
        <f t="shared" si="59"/>
        <v>488141</v>
      </c>
      <c r="BH79" s="141">
        <f t="shared" si="60"/>
        <v>10017</v>
      </c>
      <c r="BI79" s="141">
        <f t="shared" si="61"/>
        <v>10017</v>
      </c>
      <c r="BJ79" s="141">
        <f t="shared" si="62"/>
        <v>0</v>
      </c>
      <c r="BK79" s="141">
        <f t="shared" si="63"/>
        <v>10017</v>
      </c>
      <c r="BL79" s="141">
        <f t="shared" si="64"/>
        <v>0</v>
      </c>
      <c r="BM79" s="141">
        <f t="shared" si="65"/>
        <v>0</v>
      </c>
      <c r="BN79" s="141">
        <f t="shared" si="66"/>
        <v>0</v>
      </c>
      <c r="BO79" s="141">
        <f t="shared" si="67"/>
        <v>0</v>
      </c>
      <c r="BP79" s="141">
        <f t="shared" si="68"/>
        <v>2225296</v>
      </c>
      <c r="BQ79" s="141">
        <f t="shared" si="69"/>
        <v>463845</v>
      </c>
      <c r="BR79" s="141">
        <f t="shared" si="70"/>
        <v>358056</v>
      </c>
      <c r="BS79" s="141">
        <f t="shared" si="71"/>
        <v>0</v>
      </c>
      <c r="BT79" s="141">
        <f t="shared" si="72"/>
        <v>105789</v>
      </c>
      <c r="BU79" s="141">
        <f t="shared" si="73"/>
        <v>0</v>
      </c>
      <c r="BV79" s="141">
        <f t="shared" si="74"/>
        <v>781863</v>
      </c>
      <c r="BW79" s="141">
        <f t="shared" si="75"/>
        <v>0</v>
      </c>
      <c r="BX79" s="141">
        <f t="shared" si="76"/>
        <v>691111</v>
      </c>
      <c r="BY79" s="141">
        <f t="shared" si="77"/>
        <v>90752</v>
      </c>
      <c r="BZ79" s="141">
        <f t="shared" si="78"/>
        <v>0</v>
      </c>
      <c r="CA79" s="141">
        <f t="shared" si="79"/>
        <v>979588</v>
      </c>
      <c r="CB79" s="141">
        <f t="shared" si="80"/>
        <v>0</v>
      </c>
      <c r="CC79" s="141">
        <f t="shared" si="81"/>
        <v>781124</v>
      </c>
      <c r="CD79" s="141">
        <f t="shared" si="82"/>
        <v>198464</v>
      </c>
      <c r="CE79" s="141">
        <f t="shared" si="83"/>
        <v>0</v>
      </c>
      <c r="CF79" s="141">
        <f t="shared" si="84"/>
        <v>0</v>
      </c>
      <c r="CG79" s="141">
        <f t="shared" si="85"/>
        <v>0</v>
      </c>
      <c r="CH79" s="141">
        <f t="shared" si="86"/>
        <v>370138</v>
      </c>
      <c r="CI79" s="141">
        <f t="shared" si="87"/>
        <v>2605451</v>
      </c>
    </row>
    <row r="80" spans="1:87" ht="12" customHeight="1">
      <c r="A80" s="142" t="s">
        <v>101</v>
      </c>
      <c r="B80" s="140" t="s">
        <v>461</v>
      </c>
      <c r="C80" s="142" t="s">
        <v>483</v>
      </c>
      <c r="D80" s="141">
        <f t="shared" si="46"/>
        <v>266105</v>
      </c>
      <c r="E80" s="141">
        <f t="shared" si="47"/>
        <v>251720</v>
      </c>
      <c r="F80" s="141">
        <v>0</v>
      </c>
      <c r="G80" s="141">
        <v>225257</v>
      </c>
      <c r="H80" s="141">
        <v>22631</v>
      </c>
      <c r="I80" s="141">
        <v>3832</v>
      </c>
      <c r="J80" s="141">
        <v>14385</v>
      </c>
      <c r="K80" s="141"/>
      <c r="L80" s="141">
        <f t="shared" si="48"/>
        <v>1149016</v>
      </c>
      <c r="M80" s="141">
        <f t="shared" si="49"/>
        <v>339182</v>
      </c>
      <c r="N80" s="141">
        <v>330889</v>
      </c>
      <c r="O80" s="141">
        <v>0</v>
      </c>
      <c r="P80" s="141">
        <v>8293</v>
      </c>
      <c r="Q80" s="141">
        <v>0</v>
      </c>
      <c r="R80" s="141">
        <f t="shared" si="50"/>
        <v>185846</v>
      </c>
      <c r="S80" s="141">
        <v>0</v>
      </c>
      <c r="T80" s="141">
        <v>170690</v>
      </c>
      <c r="U80" s="141">
        <v>15156</v>
      </c>
      <c r="V80" s="141">
        <v>0</v>
      </c>
      <c r="W80" s="141">
        <f t="shared" si="51"/>
        <v>623988</v>
      </c>
      <c r="X80" s="141">
        <v>0</v>
      </c>
      <c r="Y80" s="141">
        <v>533710</v>
      </c>
      <c r="Z80" s="141">
        <v>47484</v>
      </c>
      <c r="AA80" s="141">
        <v>42794</v>
      </c>
      <c r="AB80" s="141"/>
      <c r="AC80" s="141">
        <v>0</v>
      </c>
      <c r="AD80" s="141">
        <v>42725</v>
      </c>
      <c r="AE80" s="141">
        <f t="shared" si="52"/>
        <v>1457846</v>
      </c>
      <c r="AF80" s="141">
        <f t="shared" si="53"/>
        <v>0</v>
      </c>
      <c r="AG80" s="141">
        <f t="shared" si="54"/>
        <v>0</v>
      </c>
      <c r="AH80" s="141">
        <v>0</v>
      </c>
      <c r="AI80" s="141">
        <v>0</v>
      </c>
      <c r="AJ80" s="141">
        <v>0</v>
      </c>
      <c r="AK80" s="141">
        <v>0</v>
      </c>
      <c r="AL80" s="141">
        <v>0</v>
      </c>
      <c r="AM80" s="141"/>
      <c r="AN80" s="141">
        <f t="shared" si="55"/>
        <v>0</v>
      </c>
      <c r="AO80" s="141">
        <f t="shared" si="56"/>
        <v>0</v>
      </c>
      <c r="AP80" s="141">
        <v>0</v>
      </c>
      <c r="AQ80" s="141">
        <v>0</v>
      </c>
      <c r="AR80" s="141">
        <v>0</v>
      </c>
      <c r="AS80" s="141">
        <v>0</v>
      </c>
      <c r="AT80" s="141">
        <f t="shared" si="57"/>
        <v>0</v>
      </c>
      <c r="AU80" s="141">
        <v>0</v>
      </c>
      <c r="AV80" s="141">
        <v>0</v>
      </c>
      <c r="AW80" s="141">
        <v>0</v>
      </c>
      <c r="AX80" s="141">
        <v>0</v>
      </c>
      <c r="AY80" s="141">
        <f t="shared" si="58"/>
        <v>0</v>
      </c>
      <c r="AZ80" s="141">
        <v>0</v>
      </c>
      <c r="BA80" s="141">
        <v>0</v>
      </c>
      <c r="BB80" s="141">
        <v>0</v>
      </c>
      <c r="BC80" s="141">
        <v>0</v>
      </c>
      <c r="BD80" s="141"/>
      <c r="BE80" s="141">
        <v>0</v>
      </c>
      <c r="BF80" s="141">
        <v>0</v>
      </c>
      <c r="BG80" s="141">
        <f t="shared" si="59"/>
        <v>0</v>
      </c>
      <c r="BH80" s="141">
        <f t="shared" si="60"/>
        <v>266105</v>
      </c>
      <c r="BI80" s="141">
        <f t="shared" si="61"/>
        <v>251720</v>
      </c>
      <c r="BJ80" s="141">
        <f t="shared" si="62"/>
        <v>0</v>
      </c>
      <c r="BK80" s="141">
        <f t="shared" si="63"/>
        <v>225257</v>
      </c>
      <c r="BL80" s="141">
        <f t="shared" si="64"/>
        <v>22631</v>
      </c>
      <c r="BM80" s="141">
        <f t="shared" si="65"/>
        <v>3832</v>
      </c>
      <c r="BN80" s="141">
        <f t="shared" si="66"/>
        <v>14385</v>
      </c>
      <c r="BO80" s="141">
        <f t="shared" si="67"/>
        <v>0</v>
      </c>
      <c r="BP80" s="141">
        <f t="shared" si="68"/>
        <v>1149016</v>
      </c>
      <c r="BQ80" s="141">
        <f t="shared" si="69"/>
        <v>339182</v>
      </c>
      <c r="BR80" s="141">
        <f t="shared" si="70"/>
        <v>330889</v>
      </c>
      <c r="BS80" s="141">
        <f t="shared" si="71"/>
        <v>0</v>
      </c>
      <c r="BT80" s="141">
        <f t="shared" si="72"/>
        <v>8293</v>
      </c>
      <c r="BU80" s="141">
        <f t="shared" si="73"/>
        <v>0</v>
      </c>
      <c r="BV80" s="141">
        <f t="shared" si="74"/>
        <v>185846</v>
      </c>
      <c r="BW80" s="141">
        <f t="shared" si="75"/>
        <v>0</v>
      </c>
      <c r="BX80" s="141">
        <f t="shared" si="76"/>
        <v>170690</v>
      </c>
      <c r="BY80" s="141">
        <f t="shared" si="77"/>
        <v>15156</v>
      </c>
      <c r="BZ80" s="141">
        <f t="shared" si="78"/>
        <v>0</v>
      </c>
      <c r="CA80" s="141">
        <f t="shared" si="79"/>
        <v>623988</v>
      </c>
      <c r="CB80" s="141">
        <f t="shared" si="80"/>
        <v>0</v>
      </c>
      <c r="CC80" s="141">
        <f t="shared" si="81"/>
        <v>533710</v>
      </c>
      <c r="CD80" s="141">
        <f t="shared" si="82"/>
        <v>47484</v>
      </c>
      <c r="CE80" s="141">
        <f t="shared" si="83"/>
        <v>42794</v>
      </c>
      <c r="CF80" s="141">
        <f t="shared" si="84"/>
        <v>0</v>
      </c>
      <c r="CG80" s="141">
        <f t="shared" si="85"/>
        <v>0</v>
      </c>
      <c r="CH80" s="141">
        <f t="shared" si="86"/>
        <v>42725</v>
      </c>
      <c r="CI80" s="141">
        <f t="shared" si="87"/>
        <v>1457846</v>
      </c>
    </row>
    <row r="81" spans="1:87" ht="12" customHeight="1">
      <c r="A81" s="142" t="s">
        <v>101</v>
      </c>
      <c r="B81" s="140" t="s">
        <v>462</v>
      </c>
      <c r="C81" s="142" t="s">
        <v>484</v>
      </c>
      <c r="D81" s="141">
        <f t="shared" si="46"/>
        <v>95949</v>
      </c>
      <c r="E81" s="141">
        <f t="shared" si="47"/>
        <v>71925</v>
      </c>
      <c r="F81" s="141">
        <v>0</v>
      </c>
      <c r="G81" s="141">
        <v>71925</v>
      </c>
      <c r="H81" s="141">
        <v>0</v>
      </c>
      <c r="I81" s="141">
        <v>0</v>
      </c>
      <c r="J81" s="141">
        <v>24024</v>
      </c>
      <c r="K81" s="141"/>
      <c r="L81" s="141">
        <f t="shared" si="48"/>
        <v>717207</v>
      </c>
      <c r="M81" s="141">
        <f t="shared" si="49"/>
        <v>152703</v>
      </c>
      <c r="N81" s="141">
        <v>37173</v>
      </c>
      <c r="O81" s="141">
        <v>0</v>
      </c>
      <c r="P81" s="141">
        <v>115530</v>
      </c>
      <c r="Q81" s="141">
        <v>0</v>
      </c>
      <c r="R81" s="141">
        <f t="shared" si="50"/>
        <v>236055</v>
      </c>
      <c r="S81" s="141">
        <v>0</v>
      </c>
      <c r="T81" s="141">
        <v>227821</v>
      </c>
      <c r="U81" s="141">
        <v>8234</v>
      </c>
      <c r="V81" s="141">
        <v>0</v>
      </c>
      <c r="W81" s="141">
        <f t="shared" si="51"/>
        <v>328449</v>
      </c>
      <c r="X81" s="141">
        <v>245319</v>
      </c>
      <c r="Y81" s="141">
        <v>75648</v>
      </c>
      <c r="Z81" s="141">
        <v>7482</v>
      </c>
      <c r="AA81" s="141">
        <v>0</v>
      </c>
      <c r="AB81" s="141"/>
      <c r="AC81" s="141">
        <v>0</v>
      </c>
      <c r="AD81" s="141">
        <v>0</v>
      </c>
      <c r="AE81" s="141">
        <f t="shared" si="52"/>
        <v>813156</v>
      </c>
      <c r="AF81" s="141">
        <f t="shared" si="53"/>
        <v>0</v>
      </c>
      <c r="AG81" s="141">
        <f t="shared" si="54"/>
        <v>0</v>
      </c>
      <c r="AH81" s="141">
        <v>0</v>
      </c>
      <c r="AI81" s="141">
        <v>0</v>
      </c>
      <c r="AJ81" s="141">
        <v>0</v>
      </c>
      <c r="AK81" s="141">
        <v>0</v>
      </c>
      <c r="AL81" s="141">
        <v>0</v>
      </c>
      <c r="AM81" s="141"/>
      <c r="AN81" s="141">
        <f t="shared" si="55"/>
        <v>170773</v>
      </c>
      <c r="AO81" s="141">
        <f t="shared" si="56"/>
        <v>9258</v>
      </c>
      <c r="AP81" s="141">
        <v>9258</v>
      </c>
      <c r="AQ81" s="141">
        <v>0</v>
      </c>
      <c r="AR81" s="141">
        <v>0</v>
      </c>
      <c r="AS81" s="141">
        <v>0</v>
      </c>
      <c r="AT81" s="141">
        <f t="shared" si="57"/>
        <v>127664</v>
      </c>
      <c r="AU81" s="141">
        <v>0</v>
      </c>
      <c r="AV81" s="141">
        <v>127664</v>
      </c>
      <c r="AW81" s="141">
        <v>0</v>
      </c>
      <c r="AX81" s="141">
        <v>0</v>
      </c>
      <c r="AY81" s="141">
        <f t="shared" si="58"/>
        <v>33851</v>
      </c>
      <c r="AZ81" s="141">
        <v>0</v>
      </c>
      <c r="BA81" s="141">
        <v>33851</v>
      </c>
      <c r="BB81" s="141">
        <v>0</v>
      </c>
      <c r="BC81" s="141">
        <v>0</v>
      </c>
      <c r="BD81" s="141"/>
      <c r="BE81" s="141">
        <v>0</v>
      </c>
      <c r="BF81" s="141">
        <v>0</v>
      </c>
      <c r="BG81" s="141">
        <f t="shared" si="59"/>
        <v>170773</v>
      </c>
      <c r="BH81" s="141">
        <f t="shared" si="60"/>
        <v>95949</v>
      </c>
      <c r="BI81" s="141">
        <f t="shared" si="61"/>
        <v>71925</v>
      </c>
      <c r="BJ81" s="141">
        <f t="shared" si="62"/>
        <v>0</v>
      </c>
      <c r="BK81" s="141">
        <f t="shared" si="63"/>
        <v>71925</v>
      </c>
      <c r="BL81" s="141">
        <f t="shared" si="64"/>
        <v>0</v>
      </c>
      <c r="BM81" s="141">
        <f t="shared" si="65"/>
        <v>0</v>
      </c>
      <c r="BN81" s="141">
        <f t="shared" si="66"/>
        <v>24024</v>
      </c>
      <c r="BO81" s="141">
        <f t="shared" si="67"/>
        <v>0</v>
      </c>
      <c r="BP81" s="141">
        <f t="shared" si="68"/>
        <v>887980</v>
      </c>
      <c r="BQ81" s="141">
        <f t="shared" si="69"/>
        <v>161961</v>
      </c>
      <c r="BR81" s="141">
        <f t="shared" si="70"/>
        <v>46431</v>
      </c>
      <c r="BS81" s="141">
        <f t="shared" si="71"/>
        <v>0</v>
      </c>
      <c r="BT81" s="141">
        <f t="shared" si="72"/>
        <v>115530</v>
      </c>
      <c r="BU81" s="141">
        <f t="shared" si="73"/>
        <v>0</v>
      </c>
      <c r="BV81" s="141">
        <f t="shared" si="74"/>
        <v>363719</v>
      </c>
      <c r="BW81" s="141">
        <f t="shared" si="75"/>
        <v>0</v>
      </c>
      <c r="BX81" s="141">
        <f t="shared" si="76"/>
        <v>355485</v>
      </c>
      <c r="BY81" s="141">
        <f t="shared" si="77"/>
        <v>8234</v>
      </c>
      <c r="BZ81" s="141">
        <f t="shared" si="78"/>
        <v>0</v>
      </c>
      <c r="CA81" s="141">
        <f t="shared" si="79"/>
        <v>362300</v>
      </c>
      <c r="CB81" s="141">
        <f t="shared" si="80"/>
        <v>245319</v>
      </c>
      <c r="CC81" s="141">
        <f t="shared" si="81"/>
        <v>109499</v>
      </c>
      <c r="CD81" s="141">
        <f t="shared" si="82"/>
        <v>7482</v>
      </c>
      <c r="CE81" s="141">
        <f t="shared" si="83"/>
        <v>0</v>
      </c>
      <c r="CF81" s="141">
        <f t="shared" si="84"/>
        <v>0</v>
      </c>
      <c r="CG81" s="141">
        <f t="shared" si="85"/>
        <v>0</v>
      </c>
      <c r="CH81" s="141">
        <f t="shared" si="86"/>
        <v>0</v>
      </c>
      <c r="CI81" s="141">
        <f t="shared" si="87"/>
        <v>983929</v>
      </c>
    </row>
    <row r="82" spans="1:87" ht="12" customHeight="1">
      <c r="A82" s="142" t="s">
        <v>101</v>
      </c>
      <c r="B82" s="140" t="s">
        <v>463</v>
      </c>
      <c r="C82" s="142" t="s">
        <v>485</v>
      </c>
      <c r="D82" s="141">
        <f t="shared" si="46"/>
        <v>0</v>
      </c>
      <c r="E82" s="141">
        <f t="shared" si="47"/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/>
      <c r="L82" s="141">
        <f t="shared" si="48"/>
        <v>0</v>
      </c>
      <c r="M82" s="141">
        <f t="shared" si="49"/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f t="shared" si="50"/>
        <v>0</v>
      </c>
      <c r="S82" s="141">
        <v>0</v>
      </c>
      <c r="T82" s="141">
        <v>0</v>
      </c>
      <c r="U82" s="141">
        <v>0</v>
      </c>
      <c r="V82" s="141">
        <v>0</v>
      </c>
      <c r="W82" s="141">
        <f t="shared" si="51"/>
        <v>0</v>
      </c>
      <c r="X82" s="141">
        <v>0</v>
      </c>
      <c r="Y82" s="141">
        <v>0</v>
      </c>
      <c r="Z82" s="141">
        <v>0</v>
      </c>
      <c r="AA82" s="141">
        <v>0</v>
      </c>
      <c r="AB82" s="141"/>
      <c r="AC82" s="141">
        <v>0</v>
      </c>
      <c r="AD82" s="141">
        <v>0</v>
      </c>
      <c r="AE82" s="141">
        <f t="shared" si="52"/>
        <v>0</v>
      </c>
      <c r="AF82" s="141">
        <f t="shared" si="53"/>
        <v>16800</v>
      </c>
      <c r="AG82" s="141">
        <f t="shared" si="54"/>
        <v>16800</v>
      </c>
      <c r="AH82" s="141">
        <v>16800</v>
      </c>
      <c r="AI82" s="141">
        <v>0</v>
      </c>
      <c r="AJ82" s="141">
        <v>0</v>
      </c>
      <c r="AK82" s="141">
        <v>0</v>
      </c>
      <c r="AL82" s="141">
        <v>0</v>
      </c>
      <c r="AM82" s="141"/>
      <c r="AN82" s="141">
        <f t="shared" si="55"/>
        <v>205988</v>
      </c>
      <c r="AO82" s="141">
        <f t="shared" si="56"/>
        <v>154323</v>
      </c>
      <c r="AP82" s="141">
        <v>94980</v>
      </c>
      <c r="AQ82" s="141">
        <v>0</v>
      </c>
      <c r="AR82" s="141">
        <v>59343</v>
      </c>
      <c r="AS82" s="141">
        <v>0</v>
      </c>
      <c r="AT82" s="141">
        <f t="shared" si="57"/>
        <v>0</v>
      </c>
      <c r="AU82" s="141">
        <v>0</v>
      </c>
      <c r="AV82" s="141">
        <v>0</v>
      </c>
      <c r="AW82" s="141">
        <v>0</v>
      </c>
      <c r="AX82" s="141">
        <v>0</v>
      </c>
      <c r="AY82" s="141">
        <f t="shared" si="58"/>
        <v>51665</v>
      </c>
      <c r="AZ82" s="141">
        <v>0</v>
      </c>
      <c r="BA82" s="141">
        <v>44453</v>
      </c>
      <c r="BB82" s="141">
        <v>0</v>
      </c>
      <c r="BC82" s="141">
        <v>7212</v>
      </c>
      <c r="BD82" s="141"/>
      <c r="BE82" s="141">
        <v>0</v>
      </c>
      <c r="BF82" s="141">
        <v>108708</v>
      </c>
      <c r="BG82" s="141">
        <f t="shared" si="59"/>
        <v>331496</v>
      </c>
      <c r="BH82" s="141">
        <f t="shared" si="60"/>
        <v>16800</v>
      </c>
      <c r="BI82" s="141">
        <f t="shared" si="61"/>
        <v>16800</v>
      </c>
      <c r="BJ82" s="141">
        <f t="shared" si="62"/>
        <v>16800</v>
      </c>
      <c r="BK82" s="141">
        <f t="shared" si="63"/>
        <v>0</v>
      </c>
      <c r="BL82" s="141">
        <f t="shared" si="64"/>
        <v>0</v>
      </c>
      <c r="BM82" s="141">
        <f t="shared" si="65"/>
        <v>0</v>
      </c>
      <c r="BN82" s="141">
        <f t="shared" si="66"/>
        <v>0</v>
      </c>
      <c r="BO82" s="141">
        <f t="shared" si="67"/>
        <v>0</v>
      </c>
      <c r="BP82" s="141">
        <f t="shared" si="68"/>
        <v>205988</v>
      </c>
      <c r="BQ82" s="141">
        <f t="shared" si="69"/>
        <v>154323</v>
      </c>
      <c r="BR82" s="141">
        <f t="shared" si="70"/>
        <v>94980</v>
      </c>
      <c r="BS82" s="141">
        <f t="shared" si="71"/>
        <v>0</v>
      </c>
      <c r="BT82" s="141">
        <f t="shared" si="72"/>
        <v>59343</v>
      </c>
      <c r="BU82" s="141">
        <f t="shared" si="73"/>
        <v>0</v>
      </c>
      <c r="BV82" s="141">
        <f t="shared" si="74"/>
        <v>0</v>
      </c>
      <c r="BW82" s="141">
        <f t="shared" si="75"/>
        <v>0</v>
      </c>
      <c r="BX82" s="141">
        <f t="shared" si="76"/>
        <v>0</v>
      </c>
      <c r="BY82" s="141">
        <f t="shared" si="77"/>
        <v>0</v>
      </c>
      <c r="BZ82" s="141">
        <f t="shared" si="78"/>
        <v>0</v>
      </c>
      <c r="CA82" s="141">
        <f t="shared" si="79"/>
        <v>51665</v>
      </c>
      <c r="CB82" s="141">
        <f t="shared" si="80"/>
        <v>0</v>
      </c>
      <c r="CC82" s="141">
        <f t="shared" si="81"/>
        <v>44453</v>
      </c>
      <c r="CD82" s="141">
        <f t="shared" si="82"/>
        <v>0</v>
      </c>
      <c r="CE82" s="141">
        <f t="shared" si="83"/>
        <v>7212</v>
      </c>
      <c r="CF82" s="141">
        <f t="shared" si="84"/>
        <v>0</v>
      </c>
      <c r="CG82" s="141">
        <f t="shared" si="85"/>
        <v>0</v>
      </c>
      <c r="CH82" s="141">
        <f t="shared" si="86"/>
        <v>108708</v>
      </c>
      <c r="CI82" s="141">
        <f t="shared" si="87"/>
        <v>331496</v>
      </c>
    </row>
    <row r="83" spans="1:87" ht="12" customHeight="1">
      <c r="A83" s="142" t="s">
        <v>101</v>
      </c>
      <c r="B83" s="140" t="s">
        <v>464</v>
      </c>
      <c r="C83" s="142" t="s">
        <v>486</v>
      </c>
      <c r="D83" s="141">
        <f t="shared" si="46"/>
        <v>3053075</v>
      </c>
      <c r="E83" s="141">
        <f t="shared" si="47"/>
        <v>3053075</v>
      </c>
      <c r="F83" s="141">
        <v>0</v>
      </c>
      <c r="G83" s="141">
        <v>3053075</v>
      </c>
      <c r="H83" s="141">
        <v>0</v>
      </c>
      <c r="I83" s="141">
        <v>0</v>
      </c>
      <c r="J83" s="141">
        <v>0</v>
      </c>
      <c r="K83" s="141"/>
      <c r="L83" s="141">
        <f t="shared" si="48"/>
        <v>911338</v>
      </c>
      <c r="M83" s="141">
        <f t="shared" si="49"/>
        <v>156293</v>
      </c>
      <c r="N83" s="141">
        <v>156293</v>
      </c>
      <c r="O83" s="141">
        <v>0</v>
      </c>
      <c r="P83" s="141">
        <v>0</v>
      </c>
      <c r="Q83" s="141">
        <v>0</v>
      </c>
      <c r="R83" s="141">
        <f t="shared" si="50"/>
        <v>218917</v>
      </c>
      <c r="S83" s="141">
        <v>0</v>
      </c>
      <c r="T83" s="141">
        <v>218917</v>
      </c>
      <c r="U83" s="141">
        <v>0</v>
      </c>
      <c r="V83" s="141">
        <v>0</v>
      </c>
      <c r="W83" s="141">
        <f t="shared" si="51"/>
        <v>536128</v>
      </c>
      <c r="X83" s="141">
        <v>0</v>
      </c>
      <c r="Y83" s="141">
        <v>409411</v>
      </c>
      <c r="Z83" s="141">
        <v>126717</v>
      </c>
      <c r="AA83" s="141">
        <v>0</v>
      </c>
      <c r="AB83" s="141"/>
      <c r="AC83" s="141">
        <v>0</v>
      </c>
      <c r="AD83" s="141">
        <v>17214</v>
      </c>
      <c r="AE83" s="141">
        <f t="shared" si="52"/>
        <v>3981627</v>
      </c>
      <c r="AF83" s="141">
        <f t="shared" si="53"/>
        <v>0</v>
      </c>
      <c r="AG83" s="141">
        <f t="shared" si="54"/>
        <v>0</v>
      </c>
      <c r="AH83" s="141">
        <v>0</v>
      </c>
      <c r="AI83" s="141">
        <v>0</v>
      </c>
      <c r="AJ83" s="141">
        <v>0</v>
      </c>
      <c r="AK83" s="141">
        <v>0</v>
      </c>
      <c r="AL83" s="141">
        <v>0</v>
      </c>
      <c r="AM83" s="141"/>
      <c r="AN83" s="141">
        <f t="shared" si="55"/>
        <v>0</v>
      </c>
      <c r="AO83" s="141">
        <f t="shared" si="56"/>
        <v>0</v>
      </c>
      <c r="AP83" s="141">
        <v>0</v>
      </c>
      <c r="AQ83" s="141">
        <v>0</v>
      </c>
      <c r="AR83" s="141">
        <v>0</v>
      </c>
      <c r="AS83" s="141">
        <v>0</v>
      </c>
      <c r="AT83" s="141">
        <f t="shared" si="57"/>
        <v>0</v>
      </c>
      <c r="AU83" s="141">
        <v>0</v>
      </c>
      <c r="AV83" s="141">
        <v>0</v>
      </c>
      <c r="AW83" s="141">
        <v>0</v>
      </c>
      <c r="AX83" s="141">
        <v>0</v>
      </c>
      <c r="AY83" s="141">
        <f t="shared" si="58"/>
        <v>0</v>
      </c>
      <c r="AZ83" s="141">
        <v>0</v>
      </c>
      <c r="BA83" s="141">
        <v>0</v>
      </c>
      <c r="BB83" s="141">
        <v>0</v>
      </c>
      <c r="BC83" s="141">
        <v>0</v>
      </c>
      <c r="BD83" s="141"/>
      <c r="BE83" s="141">
        <v>0</v>
      </c>
      <c r="BF83" s="141">
        <v>0</v>
      </c>
      <c r="BG83" s="141">
        <f t="shared" si="59"/>
        <v>0</v>
      </c>
      <c r="BH83" s="141">
        <f t="shared" si="60"/>
        <v>3053075</v>
      </c>
      <c r="BI83" s="141">
        <f t="shared" si="61"/>
        <v>3053075</v>
      </c>
      <c r="BJ83" s="141">
        <f t="shared" si="62"/>
        <v>0</v>
      </c>
      <c r="BK83" s="141">
        <f t="shared" si="63"/>
        <v>3053075</v>
      </c>
      <c r="BL83" s="141">
        <f t="shared" si="64"/>
        <v>0</v>
      </c>
      <c r="BM83" s="141">
        <f t="shared" si="65"/>
        <v>0</v>
      </c>
      <c r="BN83" s="141">
        <f t="shared" si="66"/>
        <v>0</v>
      </c>
      <c r="BO83" s="141">
        <f t="shared" si="67"/>
        <v>0</v>
      </c>
      <c r="BP83" s="141">
        <f t="shared" si="68"/>
        <v>911338</v>
      </c>
      <c r="BQ83" s="141">
        <f t="shared" si="69"/>
        <v>156293</v>
      </c>
      <c r="BR83" s="141">
        <f t="shared" si="70"/>
        <v>156293</v>
      </c>
      <c r="BS83" s="141">
        <f t="shared" si="71"/>
        <v>0</v>
      </c>
      <c r="BT83" s="141">
        <f t="shared" si="72"/>
        <v>0</v>
      </c>
      <c r="BU83" s="141">
        <f t="shared" si="73"/>
        <v>0</v>
      </c>
      <c r="BV83" s="141">
        <f t="shared" si="74"/>
        <v>218917</v>
      </c>
      <c r="BW83" s="141">
        <f t="shared" si="75"/>
        <v>0</v>
      </c>
      <c r="BX83" s="141">
        <f t="shared" si="76"/>
        <v>218917</v>
      </c>
      <c r="BY83" s="141">
        <f t="shared" si="77"/>
        <v>0</v>
      </c>
      <c r="BZ83" s="141">
        <f t="shared" si="78"/>
        <v>0</v>
      </c>
      <c r="CA83" s="141">
        <f t="shared" si="79"/>
        <v>536128</v>
      </c>
      <c r="CB83" s="141">
        <f t="shared" si="80"/>
        <v>0</v>
      </c>
      <c r="CC83" s="141">
        <f t="shared" si="81"/>
        <v>409411</v>
      </c>
      <c r="CD83" s="141">
        <f t="shared" si="82"/>
        <v>126717</v>
      </c>
      <c r="CE83" s="141">
        <f t="shared" si="83"/>
        <v>0</v>
      </c>
      <c r="CF83" s="141">
        <f t="shared" si="84"/>
        <v>0</v>
      </c>
      <c r="CG83" s="141">
        <f t="shared" si="85"/>
        <v>0</v>
      </c>
      <c r="CH83" s="141">
        <f t="shared" si="86"/>
        <v>17214</v>
      </c>
      <c r="CI83" s="141">
        <f t="shared" si="87"/>
        <v>3981627</v>
      </c>
    </row>
    <row r="84" spans="1:87" ht="12" customHeight="1">
      <c r="A84" s="142" t="s">
        <v>101</v>
      </c>
      <c r="B84" s="140" t="s">
        <v>465</v>
      </c>
      <c r="C84" s="142" t="s">
        <v>487</v>
      </c>
      <c r="D84" s="141">
        <f t="shared" si="46"/>
        <v>0</v>
      </c>
      <c r="E84" s="141">
        <f t="shared" si="47"/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/>
      <c r="L84" s="141">
        <f t="shared" si="48"/>
        <v>927880</v>
      </c>
      <c r="M84" s="141">
        <f t="shared" si="49"/>
        <v>162864</v>
      </c>
      <c r="N84" s="141">
        <v>65593</v>
      </c>
      <c r="O84" s="141">
        <v>0</v>
      </c>
      <c r="P84" s="141">
        <v>97271</v>
      </c>
      <c r="Q84" s="141">
        <v>0</v>
      </c>
      <c r="R84" s="141">
        <f t="shared" si="50"/>
        <v>438635</v>
      </c>
      <c r="S84" s="141">
        <v>0</v>
      </c>
      <c r="T84" s="141">
        <v>436566</v>
      </c>
      <c r="U84" s="141">
        <v>2069</v>
      </c>
      <c r="V84" s="141">
        <v>0</v>
      </c>
      <c r="W84" s="141">
        <f t="shared" si="51"/>
        <v>326381</v>
      </c>
      <c r="X84" s="141">
        <v>0</v>
      </c>
      <c r="Y84" s="141">
        <v>284224</v>
      </c>
      <c r="Z84" s="141">
        <v>31332</v>
      </c>
      <c r="AA84" s="141">
        <v>10825</v>
      </c>
      <c r="AB84" s="141"/>
      <c r="AC84" s="141">
        <v>0</v>
      </c>
      <c r="AD84" s="141">
        <v>45570</v>
      </c>
      <c r="AE84" s="141">
        <f t="shared" si="52"/>
        <v>973450</v>
      </c>
      <c r="AF84" s="141">
        <f t="shared" si="53"/>
        <v>0</v>
      </c>
      <c r="AG84" s="141">
        <f t="shared" si="54"/>
        <v>0</v>
      </c>
      <c r="AH84" s="141">
        <v>0</v>
      </c>
      <c r="AI84" s="141">
        <v>0</v>
      </c>
      <c r="AJ84" s="141">
        <v>0</v>
      </c>
      <c r="AK84" s="141">
        <v>0</v>
      </c>
      <c r="AL84" s="141">
        <v>0</v>
      </c>
      <c r="AM84" s="141"/>
      <c r="AN84" s="141">
        <f t="shared" si="55"/>
        <v>0</v>
      </c>
      <c r="AO84" s="141">
        <f t="shared" si="56"/>
        <v>0</v>
      </c>
      <c r="AP84" s="141">
        <v>0</v>
      </c>
      <c r="AQ84" s="141">
        <v>0</v>
      </c>
      <c r="AR84" s="141">
        <v>0</v>
      </c>
      <c r="AS84" s="141">
        <v>0</v>
      </c>
      <c r="AT84" s="141">
        <f t="shared" si="57"/>
        <v>0</v>
      </c>
      <c r="AU84" s="141">
        <v>0</v>
      </c>
      <c r="AV84" s="141">
        <v>0</v>
      </c>
      <c r="AW84" s="141">
        <v>0</v>
      </c>
      <c r="AX84" s="141">
        <v>0</v>
      </c>
      <c r="AY84" s="141">
        <f t="shared" si="58"/>
        <v>0</v>
      </c>
      <c r="AZ84" s="141">
        <v>0</v>
      </c>
      <c r="BA84" s="141">
        <v>0</v>
      </c>
      <c r="BB84" s="141">
        <v>0</v>
      </c>
      <c r="BC84" s="141">
        <v>0</v>
      </c>
      <c r="BD84" s="141"/>
      <c r="BE84" s="141">
        <v>0</v>
      </c>
      <c r="BF84" s="141">
        <v>0</v>
      </c>
      <c r="BG84" s="141">
        <f t="shared" si="59"/>
        <v>0</v>
      </c>
      <c r="BH84" s="141">
        <f t="shared" si="60"/>
        <v>0</v>
      </c>
      <c r="BI84" s="141">
        <f t="shared" si="61"/>
        <v>0</v>
      </c>
      <c r="BJ84" s="141">
        <f t="shared" si="62"/>
        <v>0</v>
      </c>
      <c r="BK84" s="141">
        <f t="shared" si="63"/>
        <v>0</v>
      </c>
      <c r="BL84" s="141">
        <f t="shared" si="64"/>
        <v>0</v>
      </c>
      <c r="BM84" s="141">
        <f t="shared" si="65"/>
        <v>0</v>
      </c>
      <c r="BN84" s="141">
        <f t="shared" si="66"/>
        <v>0</v>
      </c>
      <c r="BO84" s="141">
        <f t="shared" si="67"/>
        <v>0</v>
      </c>
      <c r="BP84" s="141">
        <f t="shared" si="68"/>
        <v>927880</v>
      </c>
      <c r="BQ84" s="141">
        <f t="shared" si="69"/>
        <v>162864</v>
      </c>
      <c r="BR84" s="141">
        <f t="shared" si="70"/>
        <v>65593</v>
      </c>
      <c r="BS84" s="141">
        <f t="shared" si="71"/>
        <v>0</v>
      </c>
      <c r="BT84" s="141">
        <f t="shared" si="72"/>
        <v>97271</v>
      </c>
      <c r="BU84" s="141">
        <f t="shared" si="73"/>
        <v>0</v>
      </c>
      <c r="BV84" s="141">
        <f t="shared" si="74"/>
        <v>438635</v>
      </c>
      <c r="BW84" s="141">
        <f t="shared" si="75"/>
        <v>0</v>
      </c>
      <c r="BX84" s="141">
        <f t="shared" si="76"/>
        <v>436566</v>
      </c>
      <c r="BY84" s="141">
        <f t="shared" si="77"/>
        <v>2069</v>
      </c>
      <c r="BZ84" s="141">
        <f t="shared" si="78"/>
        <v>0</v>
      </c>
      <c r="CA84" s="141">
        <f t="shared" si="79"/>
        <v>326381</v>
      </c>
      <c r="CB84" s="141">
        <f t="shared" si="80"/>
        <v>0</v>
      </c>
      <c r="CC84" s="141">
        <f t="shared" si="81"/>
        <v>284224</v>
      </c>
      <c r="CD84" s="141">
        <f t="shared" si="82"/>
        <v>31332</v>
      </c>
      <c r="CE84" s="141">
        <f t="shared" si="83"/>
        <v>10825</v>
      </c>
      <c r="CF84" s="141">
        <f t="shared" si="84"/>
        <v>0</v>
      </c>
      <c r="CG84" s="141">
        <f t="shared" si="85"/>
        <v>0</v>
      </c>
      <c r="CH84" s="141">
        <f t="shared" si="86"/>
        <v>45570</v>
      </c>
      <c r="CI84" s="141">
        <f t="shared" si="87"/>
        <v>973450</v>
      </c>
    </row>
    <row r="85" spans="1:87" ht="12" customHeight="1">
      <c r="A85" s="142" t="s">
        <v>101</v>
      </c>
      <c r="B85" s="140" t="s">
        <v>466</v>
      </c>
      <c r="C85" s="142" t="s">
        <v>488</v>
      </c>
      <c r="D85" s="141">
        <f t="shared" si="46"/>
        <v>0</v>
      </c>
      <c r="E85" s="141">
        <f t="shared" si="47"/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/>
      <c r="L85" s="141">
        <f t="shared" si="48"/>
        <v>253749</v>
      </c>
      <c r="M85" s="141">
        <f t="shared" si="49"/>
        <v>82421</v>
      </c>
      <c r="N85" s="141">
        <v>44218</v>
      </c>
      <c r="O85" s="141">
        <v>0</v>
      </c>
      <c r="P85" s="141">
        <v>38203</v>
      </c>
      <c r="Q85" s="141">
        <v>0</v>
      </c>
      <c r="R85" s="141">
        <f t="shared" si="50"/>
        <v>68884</v>
      </c>
      <c r="S85" s="141">
        <v>0</v>
      </c>
      <c r="T85" s="141">
        <v>68884</v>
      </c>
      <c r="U85" s="141">
        <v>0</v>
      </c>
      <c r="V85" s="141">
        <v>0</v>
      </c>
      <c r="W85" s="141">
        <f t="shared" si="51"/>
        <v>102444</v>
      </c>
      <c r="X85" s="141">
        <v>30641</v>
      </c>
      <c r="Y85" s="141">
        <v>0</v>
      </c>
      <c r="Z85" s="141">
        <v>14211</v>
      </c>
      <c r="AA85" s="141">
        <v>57592</v>
      </c>
      <c r="AB85" s="141"/>
      <c r="AC85" s="141">
        <v>0</v>
      </c>
      <c r="AD85" s="141">
        <v>7685</v>
      </c>
      <c r="AE85" s="141">
        <f t="shared" si="52"/>
        <v>261434</v>
      </c>
      <c r="AF85" s="141">
        <f t="shared" si="53"/>
        <v>1575</v>
      </c>
      <c r="AG85" s="141">
        <f t="shared" si="54"/>
        <v>0</v>
      </c>
      <c r="AH85" s="141">
        <v>0</v>
      </c>
      <c r="AI85" s="141">
        <v>0</v>
      </c>
      <c r="AJ85" s="141">
        <v>0</v>
      </c>
      <c r="AK85" s="141">
        <v>0</v>
      </c>
      <c r="AL85" s="141">
        <v>1575</v>
      </c>
      <c r="AM85" s="141"/>
      <c r="AN85" s="141">
        <f t="shared" si="55"/>
        <v>86611</v>
      </c>
      <c r="AO85" s="141">
        <f t="shared" si="56"/>
        <v>28226</v>
      </c>
      <c r="AP85" s="141">
        <v>15456</v>
      </c>
      <c r="AQ85" s="141">
        <v>0</v>
      </c>
      <c r="AR85" s="141">
        <v>12770</v>
      </c>
      <c r="AS85" s="141">
        <v>0</v>
      </c>
      <c r="AT85" s="141">
        <f t="shared" si="57"/>
        <v>47749</v>
      </c>
      <c r="AU85" s="141">
        <v>0</v>
      </c>
      <c r="AV85" s="141">
        <v>47749</v>
      </c>
      <c r="AW85" s="141">
        <v>0</v>
      </c>
      <c r="AX85" s="141">
        <v>0</v>
      </c>
      <c r="AY85" s="141">
        <f t="shared" si="58"/>
        <v>10636</v>
      </c>
      <c r="AZ85" s="141">
        <v>0</v>
      </c>
      <c r="BA85" s="141">
        <v>0</v>
      </c>
      <c r="BB85" s="141">
        <v>0</v>
      </c>
      <c r="BC85" s="141">
        <v>10636</v>
      </c>
      <c r="BD85" s="141"/>
      <c r="BE85" s="141">
        <v>0</v>
      </c>
      <c r="BF85" s="141">
        <v>3678</v>
      </c>
      <c r="BG85" s="141">
        <f t="shared" si="59"/>
        <v>91864</v>
      </c>
      <c r="BH85" s="141">
        <f t="shared" si="60"/>
        <v>1575</v>
      </c>
      <c r="BI85" s="141">
        <f t="shared" si="61"/>
        <v>0</v>
      </c>
      <c r="BJ85" s="141">
        <f t="shared" si="62"/>
        <v>0</v>
      </c>
      <c r="BK85" s="141">
        <f t="shared" si="63"/>
        <v>0</v>
      </c>
      <c r="BL85" s="141">
        <f t="shared" si="64"/>
        <v>0</v>
      </c>
      <c r="BM85" s="141">
        <f t="shared" si="65"/>
        <v>0</v>
      </c>
      <c r="BN85" s="141">
        <f t="shared" si="66"/>
        <v>1575</v>
      </c>
      <c r="BO85" s="141">
        <f t="shared" si="67"/>
        <v>0</v>
      </c>
      <c r="BP85" s="141">
        <f t="shared" si="68"/>
        <v>340360</v>
      </c>
      <c r="BQ85" s="141">
        <f t="shared" si="69"/>
        <v>110647</v>
      </c>
      <c r="BR85" s="141">
        <f t="shared" si="70"/>
        <v>59674</v>
      </c>
      <c r="BS85" s="141">
        <f t="shared" si="71"/>
        <v>0</v>
      </c>
      <c r="BT85" s="141">
        <f t="shared" si="72"/>
        <v>50973</v>
      </c>
      <c r="BU85" s="141">
        <f t="shared" si="73"/>
        <v>0</v>
      </c>
      <c r="BV85" s="141">
        <f t="shared" si="74"/>
        <v>116633</v>
      </c>
      <c r="BW85" s="141">
        <f t="shared" si="75"/>
        <v>0</v>
      </c>
      <c r="BX85" s="141">
        <f t="shared" si="76"/>
        <v>116633</v>
      </c>
      <c r="BY85" s="141">
        <f t="shared" si="77"/>
        <v>0</v>
      </c>
      <c r="BZ85" s="141">
        <f t="shared" si="78"/>
        <v>0</v>
      </c>
      <c r="CA85" s="141">
        <f t="shared" si="79"/>
        <v>113080</v>
      </c>
      <c r="CB85" s="141">
        <f t="shared" si="80"/>
        <v>30641</v>
      </c>
      <c r="CC85" s="141">
        <f t="shared" si="81"/>
        <v>0</v>
      </c>
      <c r="CD85" s="141">
        <f t="shared" si="82"/>
        <v>14211</v>
      </c>
      <c r="CE85" s="141">
        <f t="shared" si="83"/>
        <v>68228</v>
      </c>
      <c r="CF85" s="141">
        <f t="shared" si="84"/>
        <v>0</v>
      </c>
      <c r="CG85" s="141">
        <f t="shared" si="85"/>
        <v>0</v>
      </c>
      <c r="CH85" s="141">
        <f t="shared" si="86"/>
        <v>11363</v>
      </c>
      <c r="CI85" s="141">
        <f t="shared" si="87"/>
        <v>353298</v>
      </c>
    </row>
    <row r="86" spans="1:87" ht="12" customHeight="1">
      <c r="A86" s="142" t="s">
        <v>101</v>
      </c>
      <c r="B86" s="140" t="s">
        <v>467</v>
      </c>
      <c r="C86" s="142" t="s">
        <v>489</v>
      </c>
      <c r="D86" s="141">
        <f t="shared" si="46"/>
        <v>0</v>
      </c>
      <c r="E86" s="141">
        <f t="shared" si="47"/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/>
      <c r="L86" s="141">
        <f t="shared" si="48"/>
        <v>793553</v>
      </c>
      <c r="M86" s="141">
        <f t="shared" si="49"/>
        <v>282979</v>
      </c>
      <c r="N86" s="141">
        <v>102187</v>
      </c>
      <c r="O86" s="141">
        <v>0</v>
      </c>
      <c r="P86" s="141">
        <v>180792</v>
      </c>
      <c r="Q86" s="141">
        <v>0</v>
      </c>
      <c r="R86" s="141">
        <f t="shared" si="50"/>
        <v>422551</v>
      </c>
      <c r="S86" s="141">
        <v>0</v>
      </c>
      <c r="T86" s="141">
        <v>404632</v>
      </c>
      <c r="U86" s="141">
        <v>17919</v>
      </c>
      <c r="V86" s="141">
        <v>0</v>
      </c>
      <c r="W86" s="141">
        <f t="shared" si="51"/>
        <v>88023</v>
      </c>
      <c r="X86" s="141">
        <v>0</v>
      </c>
      <c r="Y86" s="141">
        <v>1448</v>
      </c>
      <c r="Z86" s="141">
        <v>74190</v>
      </c>
      <c r="AA86" s="141">
        <v>12385</v>
      </c>
      <c r="AB86" s="141"/>
      <c r="AC86" s="141">
        <v>0</v>
      </c>
      <c r="AD86" s="141">
        <v>418124</v>
      </c>
      <c r="AE86" s="141">
        <f t="shared" si="52"/>
        <v>1211677</v>
      </c>
      <c r="AF86" s="141">
        <f t="shared" si="53"/>
        <v>0</v>
      </c>
      <c r="AG86" s="141">
        <f t="shared" si="54"/>
        <v>0</v>
      </c>
      <c r="AH86" s="141">
        <v>0</v>
      </c>
      <c r="AI86" s="141">
        <v>0</v>
      </c>
      <c r="AJ86" s="141">
        <v>0</v>
      </c>
      <c r="AK86" s="141">
        <v>0</v>
      </c>
      <c r="AL86" s="141">
        <v>0</v>
      </c>
      <c r="AM86" s="141"/>
      <c r="AN86" s="141">
        <f t="shared" si="55"/>
        <v>270045</v>
      </c>
      <c r="AO86" s="141">
        <f t="shared" si="56"/>
        <v>23582</v>
      </c>
      <c r="AP86" s="141">
        <v>23582</v>
      </c>
      <c r="AQ86" s="141">
        <v>0</v>
      </c>
      <c r="AR86" s="141">
        <v>0</v>
      </c>
      <c r="AS86" s="141">
        <v>0</v>
      </c>
      <c r="AT86" s="141">
        <f t="shared" si="57"/>
        <v>189641</v>
      </c>
      <c r="AU86" s="141">
        <v>0</v>
      </c>
      <c r="AV86" s="141">
        <v>189641</v>
      </c>
      <c r="AW86" s="141">
        <v>0</v>
      </c>
      <c r="AX86" s="141">
        <v>0</v>
      </c>
      <c r="AY86" s="141">
        <f t="shared" si="58"/>
        <v>56822</v>
      </c>
      <c r="AZ86" s="141">
        <v>0</v>
      </c>
      <c r="BA86" s="141">
        <v>51283</v>
      </c>
      <c r="BB86" s="141">
        <v>0</v>
      </c>
      <c r="BC86" s="141">
        <v>5539</v>
      </c>
      <c r="BD86" s="141"/>
      <c r="BE86" s="141">
        <v>0</v>
      </c>
      <c r="BF86" s="141">
        <v>283406</v>
      </c>
      <c r="BG86" s="141">
        <f t="shared" si="59"/>
        <v>553451</v>
      </c>
      <c r="BH86" s="141">
        <f t="shared" si="60"/>
        <v>0</v>
      </c>
      <c r="BI86" s="141">
        <f t="shared" si="61"/>
        <v>0</v>
      </c>
      <c r="BJ86" s="141">
        <f t="shared" si="62"/>
        <v>0</v>
      </c>
      <c r="BK86" s="141">
        <f t="shared" si="63"/>
        <v>0</v>
      </c>
      <c r="BL86" s="141">
        <f t="shared" si="64"/>
        <v>0</v>
      </c>
      <c r="BM86" s="141">
        <f t="shared" si="65"/>
        <v>0</v>
      </c>
      <c r="BN86" s="141">
        <f t="shared" si="66"/>
        <v>0</v>
      </c>
      <c r="BO86" s="141">
        <f t="shared" si="67"/>
        <v>0</v>
      </c>
      <c r="BP86" s="141">
        <f t="shared" si="68"/>
        <v>1063598</v>
      </c>
      <c r="BQ86" s="141">
        <f t="shared" si="69"/>
        <v>306561</v>
      </c>
      <c r="BR86" s="141">
        <f t="shared" si="70"/>
        <v>125769</v>
      </c>
      <c r="BS86" s="141">
        <f t="shared" si="71"/>
        <v>0</v>
      </c>
      <c r="BT86" s="141">
        <f t="shared" si="72"/>
        <v>180792</v>
      </c>
      <c r="BU86" s="141">
        <f t="shared" si="73"/>
        <v>0</v>
      </c>
      <c r="BV86" s="141">
        <f t="shared" si="74"/>
        <v>612192</v>
      </c>
      <c r="BW86" s="141">
        <f t="shared" si="75"/>
        <v>0</v>
      </c>
      <c r="BX86" s="141">
        <f t="shared" si="76"/>
        <v>594273</v>
      </c>
      <c r="BY86" s="141">
        <f t="shared" si="77"/>
        <v>17919</v>
      </c>
      <c r="BZ86" s="141">
        <f t="shared" si="78"/>
        <v>0</v>
      </c>
      <c r="CA86" s="141">
        <f t="shared" si="79"/>
        <v>144845</v>
      </c>
      <c r="CB86" s="141">
        <f t="shared" si="80"/>
        <v>0</v>
      </c>
      <c r="CC86" s="141">
        <f t="shared" si="81"/>
        <v>52731</v>
      </c>
      <c r="CD86" s="141">
        <f t="shared" si="82"/>
        <v>74190</v>
      </c>
      <c r="CE86" s="141">
        <f t="shared" si="83"/>
        <v>17924</v>
      </c>
      <c r="CF86" s="141">
        <f t="shared" si="84"/>
        <v>0</v>
      </c>
      <c r="CG86" s="141">
        <f t="shared" si="85"/>
        <v>0</v>
      </c>
      <c r="CH86" s="141">
        <f t="shared" si="86"/>
        <v>701530</v>
      </c>
      <c r="CI86" s="141">
        <f t="shared" si="87"/>
        <v>1765128</v>
      </c>
    </row>
    <row r="87" spans="1:87" ht="12" customHeight="1">
      <c r="A87" s="142" t="s">
        <v>101</v>
      </c>
      <c r="B87" s="140" t="s">
        <v>468</v>
      </c>
      <c r="C87" s="142" t="s">
        <v>490</v>
      </c>
      <c r="D87" s="141">
        <f t="shared" si="46"/>
        <v>0</v>
      </c>
      <c r="E87" s="141">
        <f t="shared" si="47"/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/>
      <c r="L87" s="141">
        <f t="shared" si="48"/>
        <v>1014347</v>
      </c>
      <c r="M87" s="141">
        <f t="shared" si="49"/>
        <v>184531</v>
      </c>
      <c r="N87" s="141">
        <v>184531</v>
      </c>
      <c r="O87" s="141">
        <v>0</v>
      </c>
      <c r="P87" s="141">
        <v>0</v>
      </c>
      <c r="Q87" s="141">
        <v>0</v>
      </c>
      <c r="R87" s="141">
        <f t="shared" si="50"/>
        <v>511932</v>
      </c>
      <c r="S87" s="141">
        <v>0</v>
      </c>
      <c r="T87" s="141">
        <v>508208</v>
      </c>
      <c r="U87" s="141">
        <v>3724</v>
      </c>
      <c r="V87" s="141">
        <v>0</v>
      </c>
      <c r="W87" s="141">
        <f t="shared" si="51"/>
        <v>317884</v>
      </c>
      <c r="X87" s="141">
        <v>0</v>
      </c>
      <c r="Y87" s="141">
        <v>156786</v>
      </c>
      <c r="Z87" s="141">
        <v>161098</v>
      </c>
      <c r="AA87" s="141">
        <v>0</v>
      </c>
      <c r="AB87" s="141"/>
      <c r="AC87" s="141">
        <v>0</v>
      </c>
      <c r="AD87" s="141">
        <v>153951</v>
      </c>
      <c r="AE87" s="141">
        <f t="shared" si="52"/>
        <v>1168298</v>
      </c>
      <c r="AF87" s="141">
        <f t="shared" si="53"/>
        <v>0</v>
      </c>
      <c r="AG87" s="141">
        <f t="shared" si="54"/>
        <v>0</v>
      </c>
      <c r="AH87" s="141">
        <v>0</v>
      </c>
      <c r="AI87" s="141">
        <v>0</v>
      </c>
      <c r="AJ87" s="141">
        <v>0</v>
      </c>
      <c r="AK87" s="141">
        <v>0</v>
      </c>
      <c r="AL87" s="141">
        <v>0</v>
      </c>
      <c r="AM87" s="141"/>
      <c r="AN87" s="141">
        <f t="shared" si="55"/>
        <v>0</v>
      </c>
      <c r="AO87" s="141">
        <f t="shared" si="56"/>
        <v>0</v>
      </c>
      <c r="AP87" s="141">
        <v>0</v>
      </c>
      <c r="AQ87" s="141">
        <v>0</v>
      </c>
      <c r="AR87" s="141">
        <v>0</v>
      </c>
      <c r="AS87" s="141">
        <v>0</v>
      </c>
      <c r="AT87" s="141">
        <f t="shared" si="57"/>
        <v>0</v>
      </c>
      <c r="AU87" s="141">
        <v>0</v>
      </c>
      <c r="AV87" s="141">
        <v>0</v>
      </c>
      <c r="AW87" s="141">
        <v>0</v>
      </c>
      <c r="AX87" s="141">
        <v>0</v>
      </c>
      <c r="AY87" s="141">
        <f t="shared" si="58"/>
        <v>0</v>
      </c>
      <c r="AZ87" s="141">
        <v>0</v>
      </c>
      <c r="BA87" s="141">
        <v>0</v>
      </c>
      <c r="BB87" s="141">
        <v>0</v>
      </c>
      <c r="BC87" s="141">
        <v>0</v>
      </c>
      <c r="BD87" s="141"/>
      <c r="BE87" s="141">
        <v>0</v>
      </c>
      <c r="BF87" s="141">
        <v>0</v>
      </c>
      <c r="BG87" s="141">
        <f t="shared" si="59"/>
        <v>0</v>
      </c>
      <c r="BH87" s="141">
        <f t="shared" si="60"/>
        <v>0</v>
      </c>
      <c r="BI87" s="141">
        <f t="shared" si="61"/>
        <v>0</v>
      </c>
      <c r="BJ87" s="141">
        <f t="shared" si="62"/>
        <v>0</v>
      </c>
      <c r="BK87" s="141">
        <f t="shared" si="63"/>
        <v>0</v>
      </c>
      <c r="BL87" s="141">
        <f t="shared" si="64"/>
        <v>0</v>
      </c>
      <c r="BM87" s="141">
        <f t="shared" si="65"/>
        <v>0</v>
      </c>
      <c r="BN87" s="141">
        <f t="shared" si="66"/>
        <v>0</v>
      </c>
      <c r="BO87" s="141">
        <f t="shared" si="67"/>
        <v>0</v>
      </c>
      <c r="BP87" s="141">
        <f t="shared" si="68"/>
        <v>1014347</v>
      </c>
      <c r="BQ87" s="141">
        <f t="shared" si="69"/>
        <v>184531</v>
      </c>
      <c r="BR87" s="141">
        <f t="shared" si="70"/>
        <v>184531</v>
      </c>
      <c r="BS87" s="141">
        <f t="shared" si="71"/>
        <v>0</v>
      </c>
      <c r="BT87" s="141">
        <f t="shared" si="72"/>
        <v>0</v>
      </c>
      <c r="BU87" s="141">
        <f t="shared" si="73"/>
        <v>0</v>
      </c>
      <c r="BV87" s="141">
        <f t="shared" si="74"/>
        <v>511932</v>
      </c>
      <c r="BW87" s="141">
        <f t="shared" si="75"/>
        <v>0</v>
      </c>
      <c r="BX87" s="141">
        <f t="shared" si="76"/>
        <v>508208</v>
      </c>
      <c r="BY87" s="141">
        <f t="shared" si="77"/>
        <v>3724</v>
      </c>
      <c r="BZ87" s="141">
        <f t="shared" si="78"/>
        <v>0</v>
      </c>
      <c r="CA87" s="141">
        <f t="shared" si="79"/>
        <v>317884</v>
      </c>
      <c r="CB87" s="141">
        <f t="shared" si="80"/>
        <v>0</v>
      </c>
      <c r="CC87" s="141">
        <f t="shared" si="81"/>
        <v>156786</v>
      </c>
      <c r="CD87" s="141">
        <f t="shared" si="82"/>
        <v>161098</v>
      </c>
      <c r="CE87" s="141">
        <f t="shared" si="83"/>
        <v>0</v>
      </c>
      <c r="CF87" s="141">
        <f t="shared" si="84"/>
        <v>0</v>
      </c>
      <c r="CG87" s="141">
        <f t="shared" si="85"/>
        <v>0</v>
      </c>
      <c r="CH87" s="141">
        <f t="shared" si="86"/>
        <v>153951</v>
      </c>
      <c r="CI87" s="141">
        <f t="shared" si="87"/>
        <v>1168298</v>
      </c>
    </row>
    <row r="88" spans="1:87" ht="12" customHeight="1">
      <c r="A88" s="142" t="s">
        <v>101</v>
      </c>
      <c r="B88" s="140" t="s">
        <v>469</v>
      </c>
      <c r="C88" s="142" t="s">
        <v>491</v>
      </c>
      <c r="D88" s="141">
        <f t="shared" si="46"/>
        <v>0</v>
      </c>
      <c r="E88" s="141">
        <f t="shared" si="47"/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/>
      <c r="L88" s="141">
        <f t="shared" si="48"/>
        <v>0</v>
      </c>
      <c r="M88" s="141">
        <f t="shared" si="49"/>
        <v>0</v>
      </c>
      <c r="N88" s="141">
        <v>0</v>
      </c>
      <c r="O88" s="141">
        <v>0</v>
      </c>
      <c r="P88" s="141">
        <v>0</v>
      </c>
      <c r="Q88" s="141">
        <v>0</v>
      </c>
      <c r="R88" s="141">
        <f t="shared" si="50"/>
        <v>0</v>
      </c>
      <c r="S88" s="141">
        <v>0</v>
      </c>
      <c r="T88" s="141">
        <v>0</v>
      </c>
      <c r="U88" s="141">
        <v>0</v>
      </c>
      <c r="V88" s="141">
        <v>0</v>
      </c>
      <c r="W88" s="141">
        <f t="shared" si="51"/>
        <v>0</v>
      </c>
      <c r="X88" s="141">
        <v>0</v>
      </c>
      <c r="Y88" s="141">
        <v>0</v>
      </c>
      <c r="Z88" s="141">
        <v>0</v>
      </c>
      <c r="AA88" s="141">
        <v>0</v>
      </c>
      <c r="AB88" s="141"/>
      <c r="AC88" s="141">
        <v>0</v>
      </c>
      <c r="AD88" s="141">
        <v>0</v>
      </c>
      <c r="AE88" s="141">
        <f t="shared" si="52"/>
        <v>0</v>
      </c>
      <c r="AF88" s="141">
        <f t="shared" si="53"/>
        <v>41066</v>
      </c>
      <c r="AG88" s="141">
        <f t="shared" si="54"/>
        <v>41066</v>
      </c>
      <c r="AH88" s="141">
        <v>0</v>
      </c>
      <c r="AI88" s="141">
        <v>41066</v>
      </c>
      <c r="AJ88" s="141">
        <v>0</v>
      </c>
      <c r="AK88" s="141">
        <v>0</v>
      </c>
      <c r="AL88" s="141">
        <v>0</v>
      </c>
      <c r="AM88" s="141"/>
      <c r="AN88" s="141">
        <f t="shared" si="55"/>
        <v>222387</v>
      </c>
      <c r="AO88" s="141">
        <f t="shared" si="56"/>
        <v>119279</v>
      </c>
      <c r="AP88" s="141">
        <v>119279</v>
      </c>
      <c r="AQ88" s="141">
        <v>0</v>
      </c>
      <c r="AR88" s="141">
        <v>0</v>
      </c>
      <c r="AS88" s="141">
        <v>0</v>
      </c>
      <c r="AT88" s="141">
        <f t="shared" si="57"/>
        <v>53391</v>
      </c>
      <c r="AU88" s="141">
        <v>0</v>
      </c>
      <c r="AV88" s="141">
        <v>53391</v>
      </c>
      <c r="AW88" s="141">
        <v>0</v>
      </c>
      <c r="AX88" s="141">
        <v>0</v>
      </c>
      <c r="AY88" s="141">
        <f t="shared" si="58"/>
        <v>49717</v>
      </c>
      <c r="AZ88" s="141">
        <v>0</v>
      </c>
      <c r="BA88" s="141">
        <v>49717</v>
      </c>
      <c r="BB88" s="141">
        <v>0</v>
      </c>
      <c r="BC88" s="141">
        <v>0</v>
      </c>
      <c r="BD88" s="141"/>
      <c r="BE88" s="141">
        <v>0</v>
      </c>
      <c r="BF88" s="141">
        <v>0</v>
      </c>
      <c r="BG88" s="141">
        <f t="shared" si="59"/>
        <v>263453</v>
      </c>
      <c r="BH88" s="141">
        <f t="shared" si="60"/>
        <v>41066</v>
      </c>
      <c r="BI88" s="141">
        <f t="shared" si="61"/>
        <v>41066</v>
      </c>
      <c r="BJ88" s="141">
        <f t="shared" si="62"/>
        <v>0</v>
      </c>
      <c r="BK88" s="141">
        <f t="shared" si="63"/>
        <v>41066</v>
      </c>
      <c r="BL88" s="141">
        <f t="shared" si="64"/>
        <v>0</v>
      </c>
      <c r="BM88" s="141">
        <f t="shared" si="65"/>
        <v>0</v>
      </c>
      <c r="BN88" s="141">
        <f t="shared" si="66"/>
        <v>0</v>
      </c>
      <c r="BO88" s="141">
        <f t="shared" si="67"/>
        <v>0</v>
      </c>
      <c r="BP88" s="141">
        <f t="shared" si="68"/>
        <v>222387</v>
      </c>
      <c r="BQ88" s="141">
        <f t="shared" si="69"/>
        <v>119279</v>
      </c>
      <c r="BR88" s="141">
        <f t="shared" si="70"/>
        <v>119279</v>
      </c>
      <c r="BS88" s="141">
        <f t="shared" si="71"/>
        <v>0</v>
      </c>
      <c r="BT88" s="141">
        <f t="shared" si="72"/>
        <v>0</v>
      </c>
      <c r="BU88" s="141">
        <f t="shared" si="73"/>
        <v>0</v>
      </c>
      <c r="BV88" s="141">
        <f t="shared" si="74"/>
        <v>53391</v>
      </c>
      <c r="BW88" s="141">
        <f t="shared" si="75"/>
        <v>0</v>
      </c>
      <c r="BX88" s="141">
        <f t="shared" si="76"/>
        <v>53391</v>
      </c>
      <c r="BY88" s="141">
        <f t="shared" si="77"/>
        <v>0</v>
      </c>
      <c r="BZ88" s="141">
        <f t="shared" si="78"/>
        <v>0</v>
      </c>
      <c r="CA88" s="141">
        <f t="shared" si="79"/>
        <v>49717</v>
      </c>
      <c r="CB88" s="141">
        <f t="shared" si="80"/>
        <v>0</v>
      </c>
      <c r="CC88" s="141">
        <f t="shared" si="81"/>
        <v>49717</v>
      </c>
      <c r="CD88" s="141">
        <f t="shared" si="82"/>
        <v>0</v>
      </c>
      <c r="CE88" s="141">
        <f t="shared" si="83"/>
        <v>0</v>
      </c>
      <c r="CF88" s="141">
        <f t="shared" si="84"/>
        <v>0</v>
      </c>
      <c r="CG88" s="141">
        <f t="shared" si="85"/>
        <v>0</v>
      </c>
      <c r="CH88" s="141">
        <f t="shared" si="86"/>
        <v>0</v>
      </c>
      <c r="CI88" s="141">
        <f t="shared" si="87"/>
        <v>263453</v>
      </c>
    </row>
    <row r="89" spans="1:87" ht="12" customHeight="1">
      <c r="A89" s="142" t="s">
        <v>101</v>
      </c>
      <c r="B89" s="140" t="s">
        <v>470</v>
      </c>
      <c r="C89" s="142" t="s">
        <v>492</v>
      </c>
      <c r="D89" s="141">
        <f t="shared" si="46"/>
        <v>0</v>
      </c>
      <c r="E89" s="141">
        <f t="shared" si="47"/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/>
      <c r="L89" s="141">
        <f t="shared" si="48"/>
        <v>0</v>
      </c>
      <c r="M89" s="141">
        <f t="shared" si="49"/>
        <v>0</v>
      </c>
      <c r="N89" s="141">
        <v>0</v>
      </c>
      <c r="O89" s="141">
        <v>0</v>
      </c>
      <c r="P89" s="141">
        <v>0</v>
      </c>
      <c r="Q89" s="141">
        <v>0</v>
      </c>
      <c r="R89" s="141">
        <f t="shared" si="50"/>
        <v>0</v>
      </c>
      <c r="S89" s="141">
        <v>0</v>
      </c>
      <c r="T89" s="141">
        <v>0</v>
      </c>
      <c r="U89" s="141">
        <v>0</v>
      </c>
      <c r="V89" s="141">
        <v>0</v>
      </c>
      <c r="W89" s="141">
        <f t="shared" si="51"/>
        <v>0</v>
      </c>
      <c r="X89" s="141">
        <v>0</v>
      </c>
      <c r="Y89" s="141">
        <v>0</v>
      </c>
      <c r="Z89" s="141">
        <v>0</v>
      </c>
      <c r="AA89" s="141">
        <v>0</v>
      </c>
      <c r="AB89" s="141"/>
      <c r="AC89" s="141">
        <v>0</v>
      </c>
      <c r="AD89" s="141">
        <v>0</v>
      </c>
      <c r="AE89" s="141">
        <f t="shared" si="52"/>
        <v>0</v>
      </c>
      <c r="AF89" s="141">
        <f t="shared" si="53"/>
        <v>1187</v>
      </c>
      <c r="AG89" s="141">
        <f t="shared" si="54"/>
        <v>1187</v>
      </c>
      <c r="AH89" s="141">
        <v>0</v>
      </c>
      <c r="AI89" s="141">
        <v>1187</v>
      </c>
      <c r="AJ89" s="141">
        <v>0</v>
      </c>
      <c r="AK89" s="141">
        <v>0</v>
      </c>
      <c r="AL89" s="141">
        <v>0</v>
      </c>
      <c r="AM89" s="141"/>
      <c r="AN89" s="141">
        <f t="shared" si="55"/>
        <v>245835</v>
      </c>
      <c r="AO89" s="141">
        <f t="shared" si="56"/>
        <v>46837</v>
      </c>
      <c r="AP89" s="141">
        <v>46837</v>
      </c>
      <c r="AQ89" s="141">
        <v>0</v>
      </c>
      <c r="AR89" s="141">
        <v>0</v>
      </c>
      <c r="AS89" s="141">
        <v>0</v>
      </c>
      <c r="AT89" s="141">
        <f t="shared" si="57"/>
        <v>118266</v>
      </c>
      <c r="AU89" s="141">
        <v>0</v>
      </c>
      <c r="AV89" s="141">
        <v>118266</v>
      </c>
      <c r="AW89" s="141">
        <v>0</v>
      </c>
      <c r="AX89" s="141">
        <v>0</v>
      </c>
      <c r="AY89" s="141">
        <f t="shared" si="58"/>
        <v>80732</v>
      </c>
      <c r="AZ89" s="141">
        <v>4935</v>
      </c>
      <c r="BA89" s="141">
        <v>51956</v>
      </c>
      <c r="BB89" s="141">
        <v>396</v>
      </c>
      <c r="BC89" s="141">
        <v>23445</v>
      </c>
      <c r="BD89" s="141"/>
      <c r="BE89" s="141">
        <v>0</v>
      </c>
      <c r="BF89" s="141">
        <v>0</v>
      </c>
      <c r="BG89" s="141">
        <f t="shared" si="59"/>
        <v>247022</v>
      </c>
      <c r="BH89" s="141">
        <f t="shared" si="60"/>
        <v>1187</v>
      </c>
      <c r="BI89" s="141">
        <f t="shared" si="61"/>
        <v>1187</v>
      </c>
      <c r="BJ89" s="141">
        <f t="shared" si="62"/>
        <v>0</v>
      </c>
      <c r="BK89" s="141">
        <f t="shared" si="63"/>
        <v>1187</v>
      </c>
      <c r="BL89" s="141">
        <f t="shared" si="64"/>
        <v>0</v>
      </c>
      <c r="BM89" s="141">
        <f t="shared" si="65"/>
        <v>0</v>
      </c>
      <c r="BN89" s="141">
        <f t="shared" si="66"/>
        <v>0</v>
      </c>
      <c r="BO89" s="141">
        <f t="shared" si="67"/>
        <v>0</v>
      </c>
      <c r="BP89" s="141">
        <f t="shared" si="68"/>
        <v>245835</v>
      </c>
      <c r="BQ89" s="141">
        <f t="shared" si="69"/>
        <v>46837</v>
      </c>
      <c r="BR89" s="141">
        <f t="shared" si="70"/>
        <v>46837</v>
      </c>
      <c r="BS89" s="141">
        <f t="shared" si="71"/>
        <v>0</v>
      </c>
      <c r="BT89" s="141">
        <f t="shared" si="72"/>
        <v>0</v>
      </c>
      <c r="BU89" s="141">
        <f t="shared" si="73"/>
        <v>0</v>
      </c>
      <c r="BV89" s="141">
        <f t="shared" si="74"/>
        <v>118266</v>
      </c>
      <c r="BW89" s="141">
        <f t="shared" si="75"/>
        <v>0</v>
      </c>
      <c r="BX89" s="141">
        <f t="shared" si="76"/>
        <v>118266</v>
      </c>
      <c r="BY89" s="141">
        <f t="shared" si="77"/>
        <v>0</v>
      </c>
      <c r="BZ89" s="141">
        <f t="shared" si="78"/>
        <v>0</v>
      </c>
      <c r="CA89" s="141">
        <f t="shared" si="79"/>
        <v>80732</v>
      </c>
      <c r="CB89" s="141">
        <f t="shared" si="80"/>
        <v>4935</v>
      </c>
      <c r="CC89" s="141">
        <f t="shared" si="81"/>
        <v>51956</v>
      </c>
      <c r="CD89" s="141">
        <f t="shared" si="82"/>
        <v>396</v>
      </c>
      <c r="CE89" s="141">
        <f t="shared" si="83"/>
        <v>23445</v>
      </c>
      <c r="CF89" s="141">
        <f t="shared" si="84"/>
        <v>0</v>
      </c>
      <c r="CG89" s="141">
        <f t="shared" si="85"/>
        <v>0</v>
      </c>
      <c r="CH89" s="141">
        <f t="shared" si="86"/>
        <v>0</v>
      </c>
      <c r="CI89" s="141">
        <f t="shared" si="87"/>
        <v>247022</v>
      </c>
    </row>
    <row r="90" spans="1:87" ht="12" customHeight="1">
      <c r="A90" s="142" t="s">
        <v>101</v>
      </c>
      <c r="B90" s="140" t="s">
        <v>471</v>
      </c>
      <c r="C90" s="142" t="s">
        <v>493</v>
      </c>
      <c r="D90" s="141">
        <f t="shared" si="46"/>
        <v>10331</v>
      </c>
      <c r="E90" s="141">
        <f t="shared" si="47"/>
        <v>10331</v>
      </c>
      <c r="F90" s="141">
        <v>0</v>
      </c>
      <c r="G90" s="141">
        <v>10331</v>
      </c>
      <c r="H90" s="141">
        <v>0</v>
      </c>
      <c r="I90" s="141">
        <v>0</v>
      </c>
      <c r="J90" s="141">
        <v>0</v>
      </c>
      <c r="K90" s="141"/>
      <c r="L90" s="141">
        <f t="shared" si="48"/>
        <v>1154187</v>
      </c>
      <c r="M90" s="141">
        <f t="shared" si="49"/>
        <v>357758</v>
      </c>
      <c r="N90" s="141">
        <v>355327</v>
      </c>
      <c r="O90" s="141">
        <v>0</v>
      </c>
      <c r="P90" s="141">
        <v>2431</v>
      </c>
      <c r="Q90" s="141">
        <v>0</v>
      </c>
      <c r="R90" s="141">
        <f t="shared" si="50"/>
        <v>713314</v>
      </c>
      <c r="S90" s="141">
        <v>0</v>
      </c>
      <c r="T90" s="141">
        <v>713314</v>
      </c>
      <c r="U90" s="141">
        <v>0</v>
      </c>
      <c r="V90" s="141">
        <v>0</v>
      </c>
      <c r="W90" s="141">
        <f t="shared" si="51"/>
        <v>83115</v>
      </c>
      <c r="X90" s="141">
        <v>11613</v>
      </c>
      <c r="Y90" s="141">
        <v>8349</v>
      </c>
      <c r="Z90" s="141">
        <v>63153</v>
      </c>
      <c r="AA90" s="141">
        <v>0</v>
      </c>
      <c r="AB90" s="141"/>
      <c r="AC90" s="141">
        <v>0</v>
      </c>
      <c r="AD90" s="141">
        <v>29231</v>
      </c>
      <c r="AE90" s="141">
        <f t="shared" si="52"/>
        <v>1193749</v>
      </c>
      <c r="AF90" s="141">
        <f t="shared" si="53"/>
        <v>26019</v>
      </c>
      <c r="AG90" s="141">
        <f t="shared" si="54"/>
        <v>26019</v>
      </c>
      <c r="AH90" s="141">
        <v>0</v>
      </c>
      <c r="AI90" s="141">
        <v>26019</v>
      </c>
      <c r="AJ90" s="141">
        <v>0</v>
      </c>
      <c r="AK90" s="141">
        <v>0</v>
      </c>
      <c r="AL90" s="141">
        <v>0</v>
      </c>
      <c r="AM90" s="141"/>
      <c r="AN90" s="141">
        <f t="shared" si="55"/>
        <v>176947</v>
      </c>
      <c r="AO90" s="141">
        <f t="shared" si="56"/>
        <v>51443</v>
      </c>
      <c r="AP90" s="141">
        <v>51443</v>
      </c>
      <c r="AQ90" s="141">
        <v>0</v>
      </c>
      <c r="AR90" s="141">
        <v>0</v>
      </c>
      <c r="AS90" s="141">
        <v>0</v>
      </c>
      <c r="AT90" s="141">
        <f t="shared" si="57"/>
        <v>125504</v>
      </c>
      <c r="AU90" s="141">
        <v>0</v>
      </c>
      <c r="AV90" s="141">
        <v>125504</v>
      </c>
      <c r="AW90" s="141">
        <v>0</v>
      </c>
      <c r="AX90" s="141">
        <v>0</v>
      </c>
      <c r="AY90" s="141">
        <f t="shared" si="58"/>
        <v>0</v>
      </c>
      <c r="AZ90" s="141">
        <v>0</v>
      </c>
      <c r="BA90" s="141">
        <v>0</v>
      </c>
      <c r="BB90" s="141">
        <v>0</v>
      </c>
      <c r="BC90" s="141">
        <v>0</v>
      </c>
      <c r="BD90" s="141"/>
      <c r="BE90" s="141">
        <v>0</v>
      </c>
      <c r="BF90" s="141">
        <v>22066</v>
      </c>
      <c r="BG90" s="141">
        <f t="shared" si="59"/>
        <v>225032</v>
      </c>
      <c r="BH90" s="141">
        <f t="shared" si="60"/>
        <v>36350</v>
      </c>
      <c r="BI90" s="141">
        <f t="shared" si="61"/>
        <v>36350</v>
      </c>
      <c r="BJ90" s="141">
        <f t="shared" si="62"/>
        <v>0</v>
      </c>
      <c r="BK90" s="141">
        <f t="shared" si="63"/>
        <v>36350</v>
      </c>
      <c r="BL90" s="141">
        <f t="shared" si="64"/>
        <v>0</v>
      </c>
      <c r="BM90" s="141">
        <f t="shared" si="65"/>
        <v>0</v>
      </c>
      <c r="BN90" s="141">
        <f t="shared" si="66"/>
        <v>0</v>
      </c>
      <c r="BO90" s="141">
        <f t="shared" si="67"/>
        <v>0</v>
      </c>
      <c r="BP90" s="141">
        <f t="shared" si="68"/>
        <v>1331134</v>
      </c>
      <c r="BQ90" s="141">
        <f t="shared" si="69"/>
        <v>409201</v>
      </c>
      <c r="BR90" s="141">
        <f t="shared" si="70"/>
        <v>406770</v>
      </c>
      <c r="BS90" s="141">
        <f t="shared" si="71"/>
        <v>0</v>
      </c>
      <c r="BT90" s="141">
        <f t="shared" si="72"/>
        <v>2431</v>
      </c>
      <c r="BU90" s="141">
        <f t="shared" si="73"/>
        <v>0</v>
      </c>
      <c r="BV90" s="141">
        <f t="shared" si="74"/>
        <v>838818</v>
      </c>
      <c r="BW90" s="141">
        <f t="shared" si="75"/>
        <v>0</v>
      </c>
      <c r="BX90" s="141">
        <f t="shared" si="76"/>
        <v>838818</v>
      </c>
      <c r="BY90" s="141">
        <f t="shared" si="77"/>
        <v>0</v>
      </c>
      <c r="BZ90" s="141">
        <f t="shared" si="78"/>
        <v>0</v>
      </c>
      <c r="CA90" s="141">
        <f t="shared" si="79"/>
        <v>83115</v>
      </c>
      <c r="CB90" s="141">
        <f t="shared" si="80"/>
        <v>11613</v>
      </c>
      <c r="CC90" s="141">
        <f t="shared" si="81"/>
        <v>8349</v>
      </c>
      <c r="CD90" s="141">
        <f t="shared" si="82"/>
        <v>63153</v>
      </c>
      <c r="CE90" s="141">
        <f t="shared" si="83"/>
        <v>0</v>
      </c>
      <c r="CF90" s="141">
        <f t="shared" si="84"/>
        <v>0</v>
      </c>
      <c r="CG90" s="141">
        <f t="shared" si="85"/>
        <v>0</v>
      </c>
      <c r="CH90" s="141">
        <f t="shared" si="86"/>
        <v>51297</v>
      </c>
      <c r="CI90" s="141">
        <f t="shared" si="87"/>
        <v>1418781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505</v>
      </c>
      <c r="B7" s="140" t="s">
        <v>504</v>
      </c>
      <c r="C7" s="139" t="s">
        <v>449</v>
      </c>
      <c r="D7" s="141">
        <f aca="true" t="shared" si="0" ref="D7:I7">SUM(D8:D68)</f>
        <v>2401944</v>
      </c>
      <c r="E7" s="141">
        <f t="shared" si="0"/>
        <v>12151243</v>
      </c>
      <c r="F7" s="141">
        <f t="shared" si="0"/>
        <v>14553187</v>
      </c>
      <c r="G7" s="141">
        <f t="shared" si="0"/>
        <v>25299</v>
      </c>
      <c r="H7" s="141">
        <f t="shared" si="0"/>
        <v>4499858</v>
      </c>
      <c r="I7" s="141">
        <f t="shared" si="0"/>
        <v>4525157</v>
      </c>
      <c r="J7" s="143" t="s">
        <v>497</v>
      </c>
      <c r="K7" s="143" t="s">
        <v>497</v>
      </c>
      <c r="L7" s="141">
        <f aca="true" t="shared" si="1" ref="L7:Q7">SUM(L8:L68)</f>
        <v>2401944</v>
      </c>
      <c r="M7" s="141">
        <f t="shared" si="1"/>
        <v>11959238</v>
      </c>
      <c r="N7" s="141">
        <f t="shared" si="1"/>
        <v>14361182</v>
      </c>
      <c r="O7" s="141">
        <f t="shared" si="1"/>
        <v>25299</v>
      </c>
      <c r="P7" s="141">
        <f t="shared" si="1"/>
        <v>3383412</v>
      </c>
      <c r="Q7" s="141">
        <f t="shared" si="1"/>
        <v>3408711</v>
      </c>
      <c r="R7" s="143" t="s">
        <v>497</v>
      </c>
      <c r="S7" s="143" t="s">
        <v>497</v>
      </c>
      <c r="T7" s="141">
        <f aca="true" t="shared" si="2" ref="T7:Y7">SUM(T8:T68)</f>
        <v>0</v>
      </c>
      <c r="U7" s="141">
        <f t="shared" si="2"/>
        <v>192005</v>
      </c>
      <c r="V7" s="141">
        <f t="shared" si="2"/>
        <v>192005</v>
      </c>
      <c r="W7" s="141">
        <f t="shared" si="2"/>
        <v>0</v>
      </c>
      <c r="X7" s="141">
        <f t="shared" si="2"/>
        <v>1116446</v>
      </c>
      <c r="Y7" s="141">
        <f t="shared" si="2"/>
        <v>1116446</v>
      </c>
      <c r="Z7" s="143" t="s">
        <v>497</v>
      </c>
      <c r="AA7" s="143" t="s">
        <v>497</v>
      </c>
      <c r="AB7" s="141">
        <f>SUM(AB8:AB68)</f>
        <v>0</v>
      </c>
      <c r="AC7" s="141">
        <f>SUM(AC8:AC68)</f>
        <v>0</v>
      </c>
      <c r="AD7" s="141">
        <f>SUM(AD8:AD68)</f>
        <v>0</v>
      </c>
      <c r="AE7" s="141"/>
      <c r="AF7" s="141"/>
      <c r="AG7" s="141"/>
      <c r="AH7" s="143" t="s">
        <v>497</v>
      </c>
      <c r="AI7" s="143" t="s">
        <v>497</v>
      </c>
      <c r="AJ7" s="141">
        <f aca="true" t="shared" si="3" ref="AJ7:AO7">SUM(AJ8:AJ68)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497</v>
      </c>
      <c r="AQ7" s="143" t="s">
        <v>497</v>
      </c>
      <c r="AR7" s="141">
        <f aca="true" t="shared" si="4" ref="AR7:AW7">SUM(AR8:AR68)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497</v>
      </c>
      <c r="AY7" s="143" t="s">
        <v>497</v>
      </c>
      <c r="AZ7" s="141">
        <f aca="true" t="shared" si="5" ref="AZ7:BE7">SUM(AZ8:AZ68)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101</v>
      </c>
      <c r="B8" s="140" t="s">
        <v>326</v>
      </c>
      <c r="C8" s="142" t="s">
        <v>387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101</v>
      </c>
      <c r="B9" s="140" t="s">
        <v>327</v>
      </c>
      <c r="C9" s="142" t="s">
        <v>388</v>
      </c>
      <c r="D9" s="141">
        <f aca="true" t="shared" si="6" ref="D9:D68">SUM(L9,T9,AB9,AJ9,AR9,AZ9)</f>
        <v>0</v>
      </c>
      <c r="E9" s="141">
        <f aca="true" t="shared" si="7" ref="E9:E68">SUM(M9,U9,AC9,AK9,AS9,BA9)</f>
        <v>0</v>
      </c>
      <c r="F9" s="141">
        <f aca="true" t="shared" si="8" ref="F9:F68">SUM(D9:E9)</f>
        <v>0</v>
      </c>
      <c r="G9" s="141">
        <f aca="true" t="shared" si="9" ref="G9:G68">SUM(O9,W9,AE9,AM9,AU9,BC9)</f>
        <v>0</v>
      </c>
      <c r="H9" s="141">
        <f aca="true" t="shared" si="10" ref="H9:H68">SUM(P9,X9,AF9,AN9,AV9,BD9)</f>
        <v>0</v>
      </c>
      <c r="I9" s="141">
        <f aca="true" t="shared" si="11" ref="I9:I68">SUM(G9:H9)</f>
        <v>0</v>
      </c>
      <c r="J9" s="143"/>
      <c r="K9" s="143"/>
      <c r="L9" s="141">
        <v>0</v>
      </c>
      <c r="M9" s="141">
        <v>0</v>
      </c>
      <c r="N9" s="141">
        <f aca="true" t="shared" si="12" ref="N9:N68">SUM(L9,+M9)</f>
        <v>0</v>
      </c>
      <c r="O9" s="141">
        <v>0</v>
      </c>
      <c r="P9" s="141">
        <v>0</v>
      </c>
      <c r="Q9" s="141">
        <f aca="true" t="shared" si="13" ref="Q9:Q68">SUM(O9,+P9)</f>
        <v>0</v>
      </c>
      <c r="R9" s="143"/>
      <c r="S9" s="143"/>
      <c r="T9" s="141">
        <v>0</v>
      </c>
      <c r="U9" s="141">
        <v>0</v>
      </c>
      <c r="V9" s="141">
        <f aca="true" t="shared" si="14" ref="V9:V68">+SUM(T9,U9)</f>
        <v>0</v>
      </c>
      <c r="W9" s="141">
        <v>0</v>
      </c>
      <c r="X9" s="141">
        <v>0</v>
      </c>
      <c r="Y9" s="141">
        <f aca="true" t="shared" si="15" ref="Y9:Y68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68">+SUM(AB9,AC9)</f>
        <v>0</v>
      </c>
      <c r="AE9" s="141">
        <v>0</v>
      </c>
      <c r="AF9" s="141">
        <v>0</v>
      </c>
      <c r="AG9" s="141">
        <f aca="true" t="shared" si="17" ref="AG9:AG68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68">SUM(AJ9,+AK9)</f>
        <v>0</v>
      </c>
      <c r="AM9" s="141">
        <v>0</v>
      </c>
      <c r="AN9" s="141">
        <v>0</v>
      </c>
      <c r="AO9" s="141">
        <f aca="true" t="shared" si="19" ref="AO9:AO68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68">SUM(AR9,+AS9)</f>
        <v>0</v>
      </c>
      <c r="AU9" s="141">
        <v>0</v>
      </c>
      <c r="AV9" s="141">
        <v>0</v>
      </c>
      <c r="AW9" s="141">
        <f aca="true" t="shared" si="21" ref="AW9:AW68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68">SUM(AZ9,BA9)</f>
        <v>0</v>
      </c>
      <c r="BC9" s="141">
        <v>0</v>
      </c>
      <c r="BD9" s="141">
        <v>0</v>
      </c>
      <c r="BE9" s="141">
        <f aca="true" t="shared" si="23" ref="BE9:BE68">SUM(BC9,+BD9)</f>
        <v>0</v>
      </c>
    </row>
    <row r="10" spans="1:57" ht="12" customHeight="1">
      <c r="A10" s="142" t="s">
        <v>101</v>
      </c>
      <c r="B10" s="140" t="s">
        <v>328</v>
      </c>
      <c r="C10" s="142" t="s">
        <v>389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101</v>
      </c>
      <c r="B11" s="140" t="s">
        <v>329</v>
      </c>
      <c r="C11" s="142" t="s">
        <v>390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101</v>
      </c>
      <c r="B12" s="140" t="s">
        <v>330</v>
      </c>
      <c r="C12" s="142" t="s">
        <v>391</v>
      </c>
      <c r="D12" s="141">
        <f t="shared" si="6"/>
        <v>0</v>
      </c>
      <c r="E12" s="141">
        <f t="shared" si="7"/>
        <v>316074</v>
      </c>
      <c r="F12" s="141">
        <f t="shared" si="8"/>
        <v>316074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 t="s">
        <v>459</v>
      </c>
      <c r="K12" s="143" t="s">
        <v>481</v>
      </c>
      <c r="L12" s="141">
        <v>0</v>
      </c>
      <c r="M12" s="141">
        <v>316074</v>
      </c>
      <c r="N12" s="141">
        <f t="shared" si="12"/>
        <v>316074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101</v>
      </c>
      <c r="B13" s="140" t="s">
        <v>331</v>
      </c>
      <c r="C13" s="142" t="s">
        <v>392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158625</v>
      </c>
      <c r="I13" s="141">
        <f t="shared" si="11"/>
        <v>158625</v>
      </c>
      <c r="J13" s="143" t="s">
        <v>451</v>
      </c>
      <c r="K13" s="143" t="s">
        <v>473</v>
      </c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158625</v>
      </c>
      <c r="Q13" s="141">
        <f t="shared" si="13"/>
        <v>158625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101</v>
      </c>
      <c r="B14" s="140" t="s">
        <v>332</v>
      </c>
      <c r="C14" s="142" t="s">
        <v>393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/>
      <c r="K14" s="143"/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101</v>
      </c>
      <c r="B15" s="140" t="s">
        <v>333</v>
      </c>
      <c r="C15" s="142" t="s">
        <v>394</v>
      </c>
      <c r="D15" s="141">
        <f t="shared" si="6"/>
        <v>367012</v>
      </c>
      <c r="E15" s="141">
        <f t="shared" si="7"/>
        <v>1226246</v>
      </c>
      <c r="F15" s="141">
        <f t="shared" si="8"/>
        <v>1593258</v>
      </c>
      <c r="G15" s="141">
        <f t="shared" si="9"/>
        <v>0</v>
      </c>
      <c r="H15" s="141">
        <f t="shared" si="10"/>
        <v>169878</v>
      </c>
      <c r="I15" s="141">
        <f t="shared" si="11"/>
        <v>169878</v>
      </c>
      <c r="J15" s="143" t="s">
        <v>456</v>
      </c>
      <c r="K15" s="143" t="s">
        <v>478</v>
      </c>
      <c r="L15" s="141">
        <v>367012</v>
      </c>
      <c r="M15" s="141">
        <v>1226246</v>
      </c>
      <c r="N15" s="141">
        <f t="shared" si="12"/>
        <v>1593258</v>
      </c>
      <c r="O15" s="141">
        <v>0</v>
      </c>
      <c r="P15" s="141">
        <v>169878</v>
      </c>
      <c r="Q15" s="141">
        <f t="shared" si="13"/>
        <v>169878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101</v>
      </c>
      <c r="B16" s="140" t="s">
        <v>334</v>
      </c>
      <c r="C16" s="142" t="s">
        <v>395</v>
      </c>
      <c r="D16" s="141">
        <f t="shared" si="6"/>
        <v>0</v>
      </c>
      <c r="E16" s="141">
        <f t="shared" si="7"/>
        <v>351623</v>
      </c>
      <c r="F16" s="141">
        <f t="shared" si="8"/>
        <v>351623</v>
      </c>
      <c r="G16" s="141">
        <f t="shared" si="9"/>
        <v>0</v>
      </c>
      <c r="H16" s="141">
        <f t="shared" si="10"/>
        <v>99261</v>
      </c>
      <c r="I16" s="141">
        <f t="shared" si="11"/>
        <v>99261</v>
      </c>
      <c r="J16" s="143" t="s">
        <v>460</v>
      </c>
      <c r="K16" s="143" t="s">
        <v>482</v>
      </c>
      <c r="L16" s="141">
        <v>0</v>
      </c>
      <c r="M16" s="141">
        <v>351623</v>
      </c>
      <c r="N16" s="141">
        <f t="shared" si="12"/>
        <v>351623</v>
      </c>
      <c r="O16" s="141">
        <v>0</v>
      </c>
      <c r="P16" s="141">
        <v>99261</v>
      </c>
      <c r="Q16" s="141">
        <f t="shared" si="13"/>
        <v>99261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101</v>
      </c>
      <c r="B17" s="140" t="s">
        <v>335</v>
      </c>
      <c r="C17" s="142" t="s">
        <v>396</v>
      </c>
      <c r="D17" s="141">
        <f t="shared" si="6"/>
        <v>0</v>
      </c>
      <c r="E17" s="141">
        <f t="shared" si="7"/>
        <v>662793</v>
      </c>
      <c r="F17" s="141">
        <f t="shared" si="8"/>
        <v>662793</v>
      </c>
      <c r="G17" s="141">
        <f t="shared" si="9"/>
        <v>0</v>
      </c>
      <c r="H17" s="141">
        <f t="shared" si="10"/>
        <v>154715</v>
      </c>
      <c r="I17" s="141">
        <f t="shared" si="11"/>
        <v>154715</v>
      </c>
      <c r="J17" s="143" t="s">
        <v>453</v>
      </c>
      <c r="K17" s="143" t="s">
        <v>475</v>
      </c>
      <c r="L17" s="141">
        <v>0</v>
      </c>
      <c r="M17" s="141">
        <v>662793</v>
      </c>
      <c r="N17" s="141">
        <f t="shared" si="12"/>
        <v>662793</v>
      </c>
      <c r="O17" s="141">
        <v>0</v>
      </c>
      <c r="P17" s="141">
        <v>154715</v>
      </c>
      <c r="Q17" s="141">
        <f t="shared" si="13"/>
        <v>154715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101</v>
      </c>
      <c r="B18" s="140" t="s">
        <v>336</v>
      </c>
      <c r="C18" s="142" t="s">
        <v>397</v>
      </c>
      <c r="D18" s="141">
        <f t="shared" si="6"/>
        <v>525511</v>
      </c>
      <c r="E18" s="141">
        <f t="shared" si="7"/>
        <v>362415</v>
      </c>
      <c r="F18" s="141">
        <f t="shared" si="8"/>
        <v>887926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 t="s">
        <v>464</v>
      </c>
      <c r="K18" s="143" t="s">
        <v>486</v>
      </c>
      <c r="L18" s="141">
        <v>525511</v>
      </c>
      <c r="M18" s="141">
        <v>362415</v>
      </c>
      <c r="N18" s="141">
        <f t="shared" si="12"/>
        <v>887926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101</v>
      </c>
      <c r="B19" s="140" t="s">
        <v>337</v>
      </c>
      <c r="C19" s="142" t="s">
        <v>398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392461</v>
      </c>
      <c r="I19" s="141">
        <f t="shared" si="11"/>
        <v>392461</v>
      </c>
      <c r="J19" s="143" t="s">
        <v>457</v>
      </c>
      <c r="K19" s="143" t="s">
        <v>479</v>
      </c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392461</v>
      </c>
      <c r="Q19" s="141">
        <f t="shared" si="13"/>
        <v>392461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101</v>
      </c>
      <c r="B20" s="140" t="s">
        <v>338</v>
      </c>
      <c r="C20" s="142" t="s">
        <v>399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/>
      <c r="K20" s="143"/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101</v>
      </c>
      <c r="B21" s="140" t="s">
        <v>339</v>
      </c>
      <c r="C21" s="142" t="s">
        <v>400</v>
      </c>
      <c r="D21" s="141">
        <f t="shared" si="6"/>
        <v>0</v>
      </c>
      <c r="E21" s="141">
        <f t="shared" si="7"/>
        <v>580680</v>
      </c>
      <c r="F21" s="141">
        <f t="shared" si="8"/>
        <v>580680</v>
      </c>
      <c r="G21" s="141">
        <f t="shared" si="9"/>
        <v>0</v>
      </c>
      <c r="H21" s="141">
        <f t="shared" si="10"/>
        <v>140500</v>
      </c>
      <c r="I21" s="141">
        <f t="shared" si="11"/>
        <v>140500</v>
      </c>
      <c r="J21" s="143"/>
      <c r="K21" s="143"/>
      <c r="L21" s="141">
        <v>0</v>
      </c>
      <c r="M21" s="141">
        <v>580680</v>
      </c>
      <c r="N21" s="141">
        <f t="shared" si="12"/>
        <v>580680</v>
      </c>
      <c r="O21" s="141">
        <v>0</v>
      </c>
      <c r="P21" s="141">
        <v>140500</v>
      </c>
      <c r="Q21" s="141">
        <f t="shared" si="13"/>
        <v>140500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101</v>
      </c>
      <c r="B22" s="140" t="s">
        <v>340</v>
      </c>
      <c r="C22" s="142" t="s">
        <v>401</v>
      </c>
      <c r="D22" s="141">
        <f t="shared" si="6"/>
        <v>0</v>
      </c>
      <c r="E22" s="141">
        <f t="shared" si="7"/>
        <v>0</v>
      </c>
      <c r="F22" s="141">
        <f t="shared" si="8"/>
        <v>0</v>
      </c>
      <c r="G22" s="141">
        <f t="shared" si="9"/>
        <v>15778</v>
      </c>
      <c r="H22" s="141">
        <f t="shared" si="10"/>
        <v>127133</v>
      </c>
      <c r="I22" s="141">
        <f t="shared" si="11"/>
        <v>142911</v>
      </c>
      <c r="J22" s="143"/>
      <c r="K22" s="143"/>
      <c r="L22" s="141">
        <v>0</v>
      </c>
      <c r="M22" s="141">
        <v>0</v>
      </c>
      <c r="N22" s="141">
        <f t="shared" si="12"/>
        <v>0</v>
      </c>
      <c r="O22" s="141">
        <v>15778</v>
      </c>
      <c r="P22" s="141">
        <v>127133</v>
      </c>
      <c r="Q22" s="141">
        <f t="shared" si="13"/>
        <v>142911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101</v>
      </c>
      <c r="B23" s="140" t="s">
        <v>341</v>
      </c>
      <c r="C23" s="142" t="s">
        <v>402</v>
      </c>
      <c r="D23" s="141">
        <f t="shared" si="6"/>
        <v>0</v>
      </c>
      <c r="E23" s="141">
        <f t="shared" si="7"/>
        <v>0</v>
      </c>
      <c r="F23" s="141">
        <f t="shared" si="8"/>
        <v>0</v>
      </c>
      <c r="G23" s="141">
        <f t="shared" si="9"/>
        <v>0</v>
      </c>
      <c r="H23" s="141">
        <f t="shared" si="10"/>
        <v>83134</v>
      </c>
      <c r="I23" s="141">
        <f t="shared" si="11"/>
        <v>83134</v>
      </c>
      <c r="J23" s="143" t="s">
        <v>450</v>
      </c>
      <c r="K23" s="143" t="s">
        <v>472</v>
      </c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83134</v>
      </c>
      <c r="Q23" s="141">
        <f t="shared" si="13"/>
        <v>83134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101</v>
      </c>
      <c r="B24" s="140" t="s">
        <v>342</v>
      </c>
      <c r="C24" s="142" t="s">
        <v>403</v>
      </c>
      <c r="D24" s="141">
        <f t="shared" si="6"/>
        <v>0</v>
      </c>
      <c r="E24" s="141">
        <f t="shared" si="7"/>
        <v>484499</v>
      </c>
      <c r="F24" s="141">
        <f t="shared" si="8"/>
        <v>484499</v>
      </c>
      <c r="G24" s="141">
        <f t="shared" si="9"/>
        <v>0</v>
      </c>
      <c r="H24" s="141">
        <f t="shared" si="10"/>
        <v>108983</v>
      </c>
      <c r="I24" s="141">
        <f t="shared" si="11"/>
        <v>108983</v>
      </c>
      <c r="J24" s="143" t="s">
        <v>454</v>
      </c>
      <c r="K24" s="143" t="s">
        <v>476</v>
      </c>
      <c r="L24" s="141">
        <v>0</v>
      </c>
      <c r="M24" s="141">
        <v>484499</v>
      </c>
      <c r="N24" s="141">
        <f t="shared" si="12"/>
        <v>484499</v>
      </c>
      <c r="O24" s="141">
        <v>0</v>
      </c>
      <c r="P24" s="141">
        <v>0</v>
      </c>
      <c r="Q24" s="141">
        <f t="shared" si="13"/>
        <v>0</v>
      </c>
      <c r="R24" s="143" t="s">
        <v>451</v>
      </c>
      <c r="S24" s="143" t="s">
        <v>473</v>
      </c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108983</v>
      </c>
      <c r="Y24" s="141">
        <f t="shared" si="15"/>
        <v>108983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101</v>
      </c>
      <c r="B25" s="140" t="s">
        <v>343</v>
      </c>
      <c r="C25" s="142" t="s">
        <v>404</v>
      </c>
      <c r="D25" s="141">
        <f t="shared" si="6"/>
        <v>0</v>
      </c>
      <c r="E25" s="141">
        <f t="shared" si="7"/>
        <v>505561</v>
      </c>
      <c r="F25" s="141">
        <f t="shared" si="8"/>
        <v>505561</v>
      </c>
      <c r="G25" s="141">
        <f t="shared" si="9"/>
        <v>0</v>
      </c>
      <c r="H25" s="141">
        <f t="shared" si="10"/>
        <v>186527</v>
      </c>
      <c r="I25" s="141">
        <f t="shared" si="11"/>
        <v>186527</v>
      </c>
      <c r="J25" s="143" t="s">
        <v>494</v>
      </c>
      <c r="K25" s="143" t="s">
        <v>487</v>
      </c>
      <c r="L25" s="141">
        <v>0</v>
      </c>
      <c r="M25" s="141">
        <v>505561</v>
      </c>
      <c r="N25" s="141">
        <f t="shared" si="12"/>
        <v>505561</v>
      </c>
      <c r="O25" s="141">
        <v>0</v>
      </c>
      <c r="P25" s="141">
        <v>0</v>
      </c>
      <c r="Q25" s="141">
        <f t="shared" si="13"/>
        <v>0</v>
      </c>
      <c r="R25" s="143" t="s">
        <v>450</v>
      </c>
      <c r="S25" s="143" t="s">
        <v>472</v>
      </c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186527</v>
      </c>
      <c r="Y25" s="141">
        <f t="shared" si="15"/>
        <v>186527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101</v>
      </c>
      <c r="B26" s="140" t="s">
        <v>344</v>
      </c>
      <c r="C26" s="142" t="s">
        <v>405</v>
      </c>
      <c r="D26" s="141">
        <f t="shared" si="6"/>
        <v>191085</v>
      </c>
      <c r="E26" s="141">
        <f t="shared" si="7"/>
        <v>599021</v>
      </c>
      <c r="F26" s="141">
        <f t="shared" si="8"/>
        <v>790106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 t="s">
        <v>461</v>
      </c>
      <c r="K26" s="143" t="s">
        <v>483</v>
      </c>
      <c r="L26" s="141">
        <v>191085</v>
      </c>
      <c r="M26" s="141">
        <v>599021</v>
      </c>
      <c r="N26" s="141">
        <f t="shared" si="12"/>
        <v>790106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101</v>
      </c>
      <c r="B27" s="140" t="s">
        <v>345</v>
      </c>
      <c r="C27" s="142" t="s">
        <v>406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101</v>
      </c>
      <c r="B28" s="140" t="s">
        <v>346</v>
      </c>
      <c r="C28" s="142" t="s">
        <v>407</v>
      </c>
      <c r="D28" s="141">
        <f t="shared" si="6"/>
        <v>0</v>
      </c>
      <c r="E28" s="141">
        <f t="shared" si="7"/>
        <v>0</v>
      </c>
      <c r="F28" s="141">
        <f t="shared" si="8"/>
        <v>0</v>
      </c>
      <c r="G28" s="141">
        <f t="shared" si="9"/>
        <v>0</v>
      </c>
      <c r="H28" s="141">
        <f t="shared" si="10"/>
        <v>0</v>
      </c>
      <c r="I28" s="141">
        <f t="shared" si="11"/>
        <v>0</v>
      </c>
      <c r="J28" s="143"/>
      <c r="K28" s="143"/>
      <c r="L28" s="141">
        <v>0</v>
      </c>
      <c r="M28" s="141">
        <v>0</v>
      </c>
      <c r="N28" s="141">
        <f t="shared" si="12"/>
        <v>0</v>
      </c>
      <c r="O28" s="141">
        <v>0</v>
      </c>
      <c r="P28" s="141">
        <v>0</v>
      </c>
      <c r="Q28" s="141">
        <f t="shared" si="13"/>
        <v>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101</v>
      </c>
      <c r="B29" s="140" t="s">
        <v>347</v>
      </c>
      <c r="C29" s="142" t="s">
        <v>408</v>
      </c>
      <c r="D29" s="141">
        <f t="shared" si="6"/>
        <v>0</v>
      </c>
      <c r="E29" s="141">
        <f t="shared" si="7"/>
        <v>0</v>
      </c>
      <c r="F29" s="141">
        <f t="shared" si="8"/>
        <v>0</v>
      </c>
      <c r="G29" s="141">
        <f t="shared" si="9"/>
        <v>0</v>
      </c>
      <c r="H29" s="141">
        <f t="shared" si="10"/>
        <v>218012</v>
      </c>
      <c r="I29" s="141">
        <f t="shared" si="11"/>
        <v>218012</v>
      </c>
      <c r="J29" s="143" t="s">
        <v>458</v>
      </c>
      <c r="K29" s="143" t="s">
        <v>480</v>
      </c>
      <c r="L29" s="141">
        <v>0</v>
      </c>
      <c r="M29" s="141">
        <v>0</v>
      </c>
      <c r="N29" s="141">
        <f t="shared" si="12"/>
        <v>0</v>
      </c>
      <c r="O29" s="141">
        <v>0</v>
      </c>
      <c r="P29" s="141">
        <v>218012</v>
      </c>
      <c r="Q29" s="141">
        <f t="shared" si="13"/>
        <v>218012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101</v>
      </c>
      <c r="B30" s="140" t="s">
        <v>348</v>
      </c>
      <c r="C30" s="142" t="s">
        <v>409</v>
      </c>
      <c r="D30" s="141">
        <f t="shared" si="6"/>
        <v>0</v>
      </c>
      <c r="E30" s="141">
        <f t="shared" si="7"/>
        <v>295790</v>
      </c>
      <c r="F30" s="141">
        <f t="shared" si="8"/>
        <v>295790</v>
      </c>
      <c r="G30" s="141">
        <f t="shared" si="9"/>
        <v>0</v>
      </c>
      <c r="H30" s="141">
        <f t="shared" si="10"/>
        <v>93315</v>
      </c>
      <c r="I30" s="141">
        <f t="shared" si="11"/>
        <v>93315</v>
      </c>
      <c r="J30" s="143" t="s">
        <v>452</v>
      </c>
      <c r="K30" s="143" t="s">
        <v>474</v>
      </c>
      <c r="L30" s="141">
        <v>0</v>
      </c>
      <c r="M30" s="141">
        <v>295790</v>
      </c>
      <c r="N30" s="141">
        <f t="shared" si="12"/>
        <v>295790</v>
      </c>
      <c r="O30" s="141">
        <v>0</v>
      </c>
      <c r="P30" s="141">
        <v>93315</v>
      </c>
      <c r="Q30" s="141">
        <f t="shared" si="13"/>
        <v>93315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101</v>
      </c>
      <c r="B31" s="140" t="s">
        <v>349</v>
      </c>
      <c r="C31" s="142" t="s">
        <v>410</v>
      </c>
      <c r="D31" s="141">
        <f t="shared" si="6"/>
        <v>0</v>
      </c>
      <c r="E31" s="141">
        <f t="shared" si="7"/>
        <v>0</v>
      </c>
      <c r="F31" s="141">
        <f t="shared" si="8"/>
        <v>0</v>
      </c>
      <c r="G31" s="141">
        <f t="shared" si="9"/>
        <v>0</v>
      </c>
      <c r="H31" s="141">
        <f t="shared" si="10"/>
        <v>40296</v>
      </c>
      <c r="I31" s="141">
        <f t="shared" si="11"/>
        <v>40296</v>
      </c>
      <c r="J31" s="143" t="s">
        <v>495</v>
      </c>
      <c r="K31" s="143" t="s">
        <v>480</v>
      </c>
      <c r="L31" s="141">
        <v>0</v>
      </c>
      <c r="M31" s="141">
        <v>0</v>
      </c>
      <c r="N31" s="141">
        <f t="shared" si="12"/>
        <v>0</v>
      </c>
      <c r="O31" s="141">
        <v>0</v>
      </c>
      <c r="P31" s="141">
        <v>40296</v>
      </c>
      <c r="Q31" s="141">
        <f t="shared" si="13"/>
        <v>40296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101</v>
      </c>
      <c r="B32" s="140" t="s">
        <v>350</v>
      </c>
      <c r="C32" s="142" t="s">
        <v>411</v>
      </c>
      <c r="D32" s="141">
        <f t="shared" si="6"/>
        <v>287848</v>
      </c>
      <c r="E32" s="141">
        <f t="shared" si="7"/>
        <v>201526</v>
      </c>
      <c r="F32" s="141">
        <f t="shared" si="8"/>
        <v>489374</v>
      </c>
      <c r="G32" s="141">
        <f t="shared" si="9"/>
        <v>0</v>
      </c>
      <c r="H32" s="141">
        <f t="shared" si="10"/>
        <v>127001</v>
      </c>
      <c r="I32" s="141">
        <f t="shared" si="11"/>
        <v>127001</v>
      </c>
      <c r="J32" s="143" t="s">
        <v>464</v>
      </c>
      <c r="K32" s="143" t="s">
        <v>486</v>
      </c>
      <c r="L32" s="141">
        <v>287848</v>
      </c>
      <c r="M32" s="141">
        <v>201526</v>
      </c>
      <c r="N32" s="141">
        <f t="shared" si="12"/>
        <v>489374</v>
      </c>
      <c r="O32" s="141">
        <v>0</v>
      </c>
      <c r="P32" s="141">
        <v>0</v>
      </c>
      <c r="Q32" s="141">
        <f t="shared" si="13"/>
        <v>0</v>
      </c>
      <c r="R32" s="143" t="s">
        <v>457</v>
      </c>
      <c r="S32" s="143" t="s">
        <v>479</v>
      </c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127001</v>
      </c>
      <c r="Y32" s="141">
        <f t="shared" si="15"/>
        <v>127001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101</v>
      </c>
      <c r="B33" s="140" t="s">
        <v>351</v>
      </c>
      <c r="C33" s="142" t="s">
        <v>412</v>
      </c>
      <c r="D33" s="141">
        <f t="shared" si="6"/>
        <v>0</v>
      </c>
      <c r="E33" s="141">
        <f t="shared" si="7"/>
        <v>183529</v>
      </c>
      <c r="F33" s="141">
        <f t="shared" si="8"/>
        <v>183529</v>
      </c>
      <c r="G33" s="141">
        <f t="shared" si="9"/>
        <v>0</v>
      </c>
      <c r="H33" s="141">
        <f t="shared" si="10"/>
        <v>210713</v>
      </c>
      <c r="I33" s="141">
        <f t="shared" si="11"/>
        <v>210713</v>
      </c>
      <c r="J33" s="143" t="s">
        <v>459</v>
      </c>
      <c r="K33" s="143" t="s">
        <v>481</v>
      </c>
      <c r="L33" s="141">
        <v>0</v>
      </c>
      <c r="M33" s="141">
        <v>183529</v>
      </c>
      <c r="N33" s="141">
        <f t="shared" si="12"/>
        <v>183529</v>
      </c>
      <c r="O33" s="141">
        <v>0</v>
      </c>
      <c r="P33" s="141">
        <v>0</v>
      </c>
      <c r="Q33" s="141">
        <f t="shared" si="13"/>
        <v>0</v>
      </c>
      <c r="R33" s="143" t="s">
        <v>463</v>
      </c>
      <c r="S33" s="143" t="s">
        <v>485</v>
      </c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210713</v>
      </c>
      <c r="Y33" s="141">
        <f t="shared" si="15"/>
        <v>210713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101</v>
      </c>
      <c r="B34" s="140" t="s">
        <v>352</v>
      </c>
      <c r="C34" s="142" t="s">
        <v>413</v>
      </c>
      <c r="D34" s="141">
        <f t="shared" si="6"/>
        <v>0</v>
      </c>
      <c r="E34" s="141">
        <f t="shared" si="7"/>
        <v>395807</v>
      </c>
      <c r="F34" s="141">
        <f t="shared" si="8"/>
        <v>395807</v>
      </c>
      <c r="G34" s="141">
        <f t="shared" si="9"/>
        <v>0</v>
      </c>
      <c r="H34" s="141">
        <f t="shared" si="10"/>
        <v>92439</v>
      </c>
      <c r="I34" s="141">
        <f t="shared" si="11"/>
        <v>92439</v>
      </c>
      <c r="J34" s="143" t="s">
        <v>453</v>
      </c>
      <c r="K34" s="143" t="s">
        <v>475</v>
      </c>
      <c r="L34" s="141">
        <v>0</v>
      </c>
      <c r="M34" s="141">
        <v>395807</v>
      </c>
      <c r="N34" s="141">
        <f t="shared" si="12"/>
        <v>395807</v>
      </c>
      <c r="O34" s="141">
        <v>0</v>
      </c>
      <c r="P34" s="141">
        <v>92439</v>
      </c>
      <c r="Q34" s="141">
        <f t="shared" si="13"/>
        <v>92439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101</v>
      </c>
      <c r="B35" s="140" t="s">
        <v>353</v>
      </c>
      <c r="C35" s="142" t="s">
        <v>414</v>
      </c>
      <c r="D35" s="141">
        <f t="shared" si="6"/>
        <v>75020</v>
      </c>
      <c r="E35" s="141">
        <f t="shared" si="7"/>
        <v>234497</v>
      </c>
      <c r="F35" s="141">
        <f t="shared" si="8"/>
        <v>309517</v>
      </c>
      <c r="G35" s="141">
        <f t="shared" si="9"/>
        <v>0</v>
      </c>
      <c r="H35" s="141">
        <f t="shared" si="10"/>
        <v>54132</v>
      </c>
      <c r="I35" s="141">
        <f t="shared" si="11"/>
        <v>54132</v>
      </c>
      <c r="J35" s="143" t="s">
        <v>461</v>
      </c>
      <c r="K35" s="143" t="s">
        <v>483</v>
      </c>
      <c r="L35" s="141">
        <v>75020</v>
      </c>
      <c r="M35" s="141">
        <v>234497</v>
      </c>
      <c r="N35" s="141">
        <f t="shared" si="12"/>
        <v>309517</v>
      </c>
      <c r="O35" s="141">
        <v>0</v>
      </c>
      <c r="P35" s="141">
        <v>0</v>
      </c>
      <c r="Q35" s="141">
        <f t="shared" si="13"/>
        <v>0</v>
      </c>
      <c r="R35" s="143" t="s">
        <v>450</v>
      </c>
      <c r="S35" s="143" t="s">
        <v>472</v>
      </c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54132</v>
      </c>
      <c r="Y35" s="141">
        <f t="shared" si="15"/>
        <v>54132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101</v>
      </c>
      <c r="B36" s="140" t="s">
        <v>354</v>
      </c>
      <c r="C36" s="142" t="s">
        <v>415</v>
      </c>
      <c r="D36" s="141">
        <f t="shared" si="6"/>
        <v>0</v>
      </c>
      <c r="E36" s="141">
        <f t="shared" si="7"/>
        <v>219000</v>
      </c>
      <c r="F36" s="141">
        <f t="shared" si="8"/>
        <v>219000</v>
      </c>
      <c r="G36" s="141">
        <f t="shared" si="9"/>
        <v>0</v>
      </c>
      <c r="H36" s="141">
        <f t="shared" si="10"/>
        <v>35054</v>
      </c>
      <c r="I36" s="141">
        <f t="shared" si="11"/>
        <v>35054</v>
      </c>
      <c r="J36" s="143" t="s">
        <v>452</v>
      </c>
      <c r="K36" s="143" t="s">
        <v>474</v>
      </c>
      <c r="L36" s="141">
        <v>0</v>
      </c>
      <c r="M36" s="141">
        <v>219000</v>
      </c>
      <c r="N36" s="141">
        <f t="shared" si="12"/>
        <v>219000</v>
      </c>
      <c r="O36" s="141">
        <v>0</v>
      </c>
      <c r="P36" s="141">
        <v>35054</v>
      </c>
      <c r="Q36" s="141">
        <f t="shared" si="13"/>
        <v>35054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101</v>
      </c>
      <c r="B37" s="140" t="s">
        <v>355</v>
      </c>
      <c r="C37" s="142" t="s">
        <v>416</v>
      </c>
      <c r="D37" s="141">
        <f t="shared" si="6"/>
        <v>350320</v>
      </c>
      <c r="E37" s="141">
        <f t="shared" si="7"/>
        <v>394243</v>
      </c>
      <c r="F37" s="141">
        <f t="shared" si="8"/>
        <v>744563</v>
      </c>
      <c r="G37" s="141">
        <f t="shared" si="9"/>
        <v>0</v>
      </c>
      <c r="H37" s="141">
        <f t="shared" si="10"/>
        <v>143555</v>
      </c>
      <c r="I37" s="141">
        <f t="shared" si="11"/>
        <v>143555</v>
      </c>
      <c r="J37" s="143" t="s">
        <v>468</v>
      </c>
      <c r="K37" s="143" t="s">
        <v>490</v>
      </c>
      <c r="L37" s="141">
        <v>350320</v>
      </c>
      <c r="M37" s="141">
        <v>394243</v>
      </c>
      <c r="N37" s="141">
        <f t="shared" si="12"/>
        <v>744563</v>
      </c>
      <c r="O37" s="141">
        <v>0</v>
      </c>
      <c r="P37" s="141">
        <v>0</v>
      </c>
      <c r="Q37" s="141">
        <f t="shared" si="13"/>
        <v>0</v>
      </c>
      <c r="R37" s="143" t="s">
        <v>469</v>
      </c>
      <c r="S37" s="143" t="s">
        <v>491</v>
      </c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143555</v>
      </c>
      <c r="Y37" s="141">
        <f t="shared" si="15"/>
        <v>143555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101</v>
      </c>
      <c r="B38" s="140" t="s">
        <v>356</v>
      </c>
      <c r="C38" s="142" t="s">
        <v>417</v>
      </c>
      <c r="D38" s="141">
        <f t="shared" si="6"/>
        <v>0</v>
      </c>
      <c r="E38" s="141">
        <f t="shared" si="7"/>
        <v>0</v>
      </c>
      <c r="F38" s="141">
        <f t="shared" si="8"/>
        <v>0</v>
      </c>
      <c r="G38" s="141">
        <f t="shared" si="9"/>
        <v>0</v>
      </c>
      <c r="H38" s="141">
        <f t="shared" si="10"/>
        <v>0</v>
      </c>
      <c r="I38" s="141">
        <f t="shared" si="11"/>
        <v>0</v>
      </c>
      <c r="J38" s="143"/>
      <c r="K38" s="143"/>
      <c r="L38" s="141">
        <v>0</v>
      </c>
      <c r="M38" s="141">
        <v>0</v>
      </c>
      <c r="N38" s="141">
        <f t="shared" si="12"/>
        <v>0</v>
      </c>
      <c r="O38" s="141">
        <v>0</v>
      </c>
      <c r="P38" s="141">
        <v>0</v>
      </c>
      <c r="Q38" s="141">
        <f t="shared" si="13"/>
        <v>0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101</v>
      </c>
      <c r="B39" s="140" t="s">
        <v>357</v>
      </c>
      <c r="C39" s="142" t="s">
        <v>418</v>
      </c>
      <c r="D39" s="141">
        <f t="shared" si="6"/>
        <v>0</v>
      </c>
      <c r="E39" s="141">
        <f t="shared" si="7"/>
        <v>347406</v>
      </c>
      <c r="F39" s="141">
        <f t="shared" si="8"/>
        <v>347406</v>
      </c>
      <c r="G39" s="141">
        <f t="shared" si="9"/>
        <v>0</v>
      </c>
      <c r="H39" s="141">
        <f t="shared" si="10"/>
        <v>95547</v>
      </c>
      <c r="I39" s="141">
        <f t="shared" si="11"/>
        <v>95547</v>
      </c>
      <c r="J39" s="143"/>
      <c r="K39" s="143"/>
      <c r="L39" s="141">
        <v>0</v>
      </c>
      <c r="M39" s="141">
        <v>347406</v>
      </c>
      <c r="N39" s="141">
        <f t="shared" si="12"/>
        <v>347406</v>
      </c>
      <c r="O39" s="141">
        <v>0</v>
      </c>
      <c r="P39" s="141">
        <v>95547</v>
      </c>
      <c r="Q39" s="141">
        <f t="shared" si="13"/>
        <v>95547</v>
      </c>
      <c r="R39" s="143"/>
      <c r="S39" s="143"/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0</v>
      </c>
      <c r="Y39" s="141">
        <f t="shared" si="15"/>
        <v>0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101</v>
      </c>
      <c r="B40" s="140" t="s">
        <v>358</v>
      </c>
      <c r="C40" s="142" t="s">
        <v>419</v>
      </c>
      <c r="D40" s="141">
        <f t="shared" si="6"/>
        <v>0</v>
      </c>
      <c r="E40" s="141">
        <f t="shared" si="7"/>
        <v>0</v>
      </c>
      <c r="F40" s="141">
        <f t="shared" si="8"/>
        <v>0</v>
      </c>
      <c r="G40" s="141">
        <f t="shared" si="9"/>
        <v>438</v>
      </c>
      <c r="H40" s="141">
        <f t="shared" si="10"/>
        <v>87162</v>
      </c>
      <c r="I40" s="141">
        <f t="shared" si="11"/>
        <v>87600</v>
      </c>
      <c r="J40" s="143" t="s">
        <v>470</v>
      </c>
      <c r="K40" s="143" t="s">
        <v>492</v>
      </c>
      <c r="L40" s="141">
        <v>0</v>
      </c>
      <c r="M40" s="141">
        <v>0</v>
      </c>
      <c r="N40" s="141">
        <f t="shared" si="12"/>
        <v>0</v>
      </c>
      <c r="O40" s="141">
        <v>438</v>
      </c>
      <c r="P40" s="141">
        <v>87162</v>
      </c>
      <c r="Q40" s="141">
        <f t="shared" si="13"/>
        <v>87600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101</v>
      </c>
      <c r="B41" s="140" t="s">
        <v>359</v>
      </c>
      <c r="C41" s="142" t="s">
        <v>420</v>
      </c>
      <c r="D41" s="141">
        <f t="shared" si="6"/>
        <v>0</v>
      </c>
      <c r="E41" s="141">
        <f t="shared" si="7"/>
        <v>783568</v>
      </c>
      <c r="F41" s="141">
        <f t="shared" si="8"/>
        <v>783568</v>
      </c>
      <c r="G41" s="141">
        <f t="shared" si="9"/>
        <v>0</v>
      </c>
      <c r="H41" s="141">
        <f t="shared" si="10"/>
        <v>366499</v>
      </c>
      <c r="I41" s="141">
        <f t="shared" si="11"/>
        <v>366499</v>
      </c>
      <c r="J41" s="143" t="s">
        <v>467</v>
      </c>
      <c r="K41" s="143" t="s">
        <v>489</v>
      </c>
      <c r="L41" s="141">
        <v>0</v>
      </c>
      <c r="M41" s="141">
        <v>783568</v>
      </c>
      <c r="N41" s="141">
        <f t="shared" si="12"/>
        <v>783568</v>
      </c>
      <c r="O41" s="141">
        <v>0</v>
      </c>
      <c r="P41" s="141">
        <v>366499</v>
      </c>
      <c r="Q41" s="141">
        <f t="shared" si="13"/>
        <v>366499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101</v>
      </c>
      <c r="B42" s="140" t="s">
        <v>360</v>
      </c>
      <c r="C42" s="142" t="s">
        <v>421</v>
      </c>
      <c r="D42" s="141">
        <f t="shared" si="6"/>
        <v>0</v>
      </c>
      <c r="E42" s="141">
        <f t="shared" si="7"/>
        <v>251409</v>
      </c>
      <c r="F42" s="141">
        <f t="shared" si="8"/>
        <v>251409</v>
      </c>
      <c r="G42" s="141">
        <f t="shared" si="9"/>
        <v>0</v>
      </c>
      <c r="H42" s="141">
        <f t="shared" si="10"/>
        <v>76397</v>
      </c>
      <c r="I42" s="141">
        <f t="shared" si="11"/>
        <v>76397</v>
      </c>
      <c r="J42" s="143" t="s">
        <v>460</v>
      </c>
      <c r="K42" s="143"/>
      <c r="L42" s="141">
        <v>0</v>
      </c>
      <c r="M42" s="141">
        <v>251409</v>
      </c>
      <c r="N42" s="141">
        <f t="shared" si="12"/>
        <v>251409</v>
      </c>
      <c r="O42" s="141">
        <v>0</v>
      </c>
      <c r="P42" s="141">
        <v>76397</v>
      </c>
      <c r="Q42" s="141">
        <f t="shared" si="13"/>
        <v>76397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101</v>
      </c>
      <c r="B43" s="140" t="s">
        <v>361</v>
      </c>
      <c r="C43" s="142" t="s">
        <v>422</v>
      </c>
      <c r="D43" s="141">
        <f t="shared" si="6"/>
        <v>206817</v>
      </c>
      <c r="E43" s="141">
        <f t="shared" si="7"/>
        <v>207030</v>
      </c>
      <c r="F43" s="141">
        <f t="shared" si="8"/>
        <v>413847</v>
      </c>
      <c r="G43" s="141">
        <f t="shared" si="9"/>
        <v>0</v>
      </c>
      <c r="H43" s="141">
        <f t="shared" si="10"/>
        <v>89982</v>
      </c>
      <c r="I43" s="141">
        <f t="shared" si="11"/>
        <v>89982</v>
      </c>
      <c r="J43" s="143" t="s">
        <v>468</v>
      </c>
      <c r="K43" s="143" t="s">
        <v>490</v>
      </c>
      <c r="L43" s="141">
        <v>206817</v>
      </c>
      <c r="M43" s="141">
        <v>207030</v>
      </c>
      <c r="N43" s="141">
        <f t="shared" si="12"/>
        <v>413847</v>
      </c>
      <c r="O43" s="141">
        <v>0</v>
      </c>
      <c r="P43" s="141">
        <v>0</v>
      </c>
      <c r="Q43" s="141">
        <f t="shared" si="13"/>
        <v>0</v>
      </c>
      <c r="R43" s="143" t="s">
        <v>469</v>
      </c>
      <c r="S43" s="143" t="s">
        <v>491</v>
      </c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89982</v>
      </c>
      <c r="Y43" s="141">
        <f t="shared" si="15"/>
        <v>89982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101</v>
      </c>
      <c r="B44" s="140" t="s">
        <v>362</v>
      </c>
      <c r="C44" s="142" t="s">
        <v>423</v>
      </c>
      <c r="D44" s="141">
        <f t="shared" si="6"/>
        <v>0</v>
      </c>
      <c r="E44" s="141">
        <f t="shared" si="7"/>
        <v>153325</v>
      </c>
      <c r="F44" s="141">
        <f t="shared" si="8"/>
        <v>153325</v>
      </c>
      <c r="G44" s="141">
        <f t="shared" si="9"/>
        <v>0</v>
      </c>
      <c r="H44" s="141">
        <f t="shared" si="10"/>
        <v>79432</v>
      </c>
      <c r="I44" s="141">
        <f t="shared" si="11"/>
        <v>79432</v>
      </c>
      <c r="J44" s="143" t="s">
        <v>459</v>
      </c>
      <c r="K44" s="143" t="s">
        <v>481</v>
      </c>
      <c r="L44" s="141">
        <v>0</v>
      </c>
      <c r="M44" s="141">
        <v>153325</v>
      </c>
      <c r="N44" s="141">
        <f t="shared" si="12"/>
        <v>153325</v>
      </c>
      <c r="O44" s="141">
        <v>0</v>
      </c>
      <c r="P44" s="141">
        <v>0</v>
      </c>
      <c r="Q44" s="141">
        <f t="shared" si="13"/>
        <v>0</v>
      </c>
      <c r="R44" s="143" t="s">
        <v>463</v>
      </c>
      <c r="S44" s="143" t="s">
        <v>485</v>
      </c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79432</v>
      </c>
      <c r="Y44" s="141">
        <f t="shared" si="15"/>
        <v>79432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101</v>
      </c>
      <c r="B45" s="140" t="s">
        <v>363</v>
      </c>
      <c r="C45" s="142" t="s">
        <v>424</v>
      </c>
      <c r="D45" s="141">
        <f t="shared" si="6"/>
        <v>0</v>
      </c>
      <c r="E45" s="141">
        <f t="shared" si="7"/>
        <v>194882</v>
      </c>
      <c r="F45" s="141">
        <f t="shared" si="8"/>
        <v>194882</v>
      </c>
      <c r="G45" s="141">
        <f t="shared" si="9"/>
        <v>0</v>
      </c>
      <c r="H45" s="141">
        <f t="shared" si="10"/>
        <v>94031</v>
      </c>
      <c r="I45" s="141">
        <f t="shared" si="11"/>
        <v>94031</v>
      </c>
      <c r="J45" s="143" t="s">
        <v>467</v>
      </c>
      <c r="K45" s="143" t="s">
        <v>489</v>
      </c>
      <c r="L45" s="141">
        <v>0</v>
      </c>
      <c r="M45" s="141">
        <v>194882</v>
      </c>
      <c r="N45" s="141">
        <f t="shared" si="12"/>
        <v>194882</v>
      </c>
      <c r="O45" s="141">
        <v>0</v>
      </c>
      <c r="P45" s="141">
        <v>94031</v>
      </c>
      <c r="Q45" s="141">
        <f t="shared" si="13"/>
        <v>94031</v>
      </c>
      <c r="R45" s="143"/>
      <c r="S45" s="143"/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0</v>
      </c>
      <c r="Y45" s="141">
        <f t="shared" si="15"/>
        <v>0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101</v>
      </c>
      <c r="B46" s="140" t="s">
        <v>364</v>
      </c>
      <c r="C46" s="142" t="s">
        <v>425</v>
      </c>
      <c r="D46" s="141">
        <f t="shared" si="6"/>
        <v>0</v>
      </c>
      <c r="E46" s="141">
        <f t="shared" si="7"/>
        <v>0</v>
      </c>
      <c r="F46" s="141">
        <f t="shared" si="8"/>
        <v>0</v>
      </c>
      <c r="G46" s="141">
        <f t="shared" si="9"/>
        <v>94</v>
      </c>
      <c r="H46" s="141">
        <f t="shared" si="10"/>
        <v>18688</v>
      </c>
      <c r="I46" s="141">
        <f t="shared" si="11"/>
        <v>18782</v>
      </c>
      <c r="J46" s="143" t="s">
        <v>470</v>
      </c>
      <c r="K46" s="143" t="s">
        <v>492</v>
      </c>
      <c r="L46" s="141">
        <v>0</v>
      </c>
      <c r="M46" s="141">
        <v>0</v>
      </c>
      <c r="N46" s="141">
        <f t="shared" si="12"/>
        <v>0</v>
      </c>
      <c r="O46" s="141">
        <v>94</v>
      </c>
      <c r="P46" s="141">
        <v>18688</v>
      </c>
      <c r="Q46" s="141">
        <f t="shared" si="13"/>
        <v>18782</v>
      </c>
      <c r="R46" s="143"/>
      <c r="S46" s="143"/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101</v>
      </c>
      <c r="B47" s="140" t="s">
        <v>365</v>
      </c>
      <c r="C47" s="142" t="s">
        <v>426</v>
      </c>
      <c r="D47" s="141">
        <f t="shared" si="6"/>
        <v>0</v>
      </c>
      <c r="E47" s="141">
        <f t="shared" si="7"/>
        <v>126500</v>
      </c>
      <c r="F47" s="141">
        <f t="shared" si="8"/>
        <v>126500</v>
      </c>
      <c r="G47" s="141">
        <f t="shared" si="9"/>
        <v>0</v>
      </c>
      <c r="H47" s="141">
        <f t="shared" si="10"/>
        <v>42080</v>
      </c>
      <c r="I47" s="141">
        <f t="shared" si="11"/>
        <v>42080</v>
      </c>
      <c r="J47" s="143" t="s">
        <v>465</v>
      </c>
      <c r="K47" s="143" t="s">
        <v>487</v>
      </c>
      <c r="L47" s="141">
        <v>0</v>
      </c>
      <c r="M47" s="141">
        <v>126500</v>
      </c>
      <c r="N47" s="141">
        <f t="shared" si="12"/>
        <v>126500</v>
      </c>
      <c r="O47" s="141">
        <v>0</v>
      </c>
      <c r="P47" s="141">
        <v>0</v>
      </c>
      <c r="Q47" s="141">
        <f t="shared" si="13"/>
        <v>0</v>
      </c>
      <c r="R47" s="143" t="s">
        <v>450</v>
      </c>
      <c r="S47" s="143" t="s">
        <v>472</v>
      </c>
      <c r="T47" s="141">
        <v>0</v>
      </c>
      <c r="U47" s="141">
        <v>0</v>
      </c>
      <c r="V47" s="141">
        <f t="shared" si="14"/>
        <v>0</v>
      </c>
      <c r="W47" s="141">
        <v>0</v>
      </c>
      <c r="X47" s="141">
        <v>42080</v>
      </c>
      <c r="Y47" s="141">
        <f t="shared" si="15"/>
        <v>42080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101</v>
      </c>
      <c r="B48" s="140" t="s">
        <v>366</v>
      </c>
      <c r="C48" s="142" t="s">
        <v>427</v>
      </c>
      <c r="D48" s="141">
        <f t="shared" si="6"/>
        <v>0</v>
      </c>
      <c r="E48" s="141">
        <f t="shared" si="7"/>
        <v>192005</v>
      </c>
      <c r="F48" s="141">
        <f t="shared" si="8"/>
        <v>192005</v>
      </c>
      <c r="G48" s="141">
        <f t="shared" si="9"/>
        <v>0</v>
      </c>
      <c r="H48" s="141">
        <f t="shared" si="10"/>
        <v>58175</v>
      </c>
      <c r="I48" s="141">
        <f t="shared" si="11"/>
        <v>58175</v>
      </c>
      <c r="J48" s="143" t="s">
        <v>450</v>
      </c>
      <c r="K48" s="143" t="s">
        <v>472</v>
      </c>
      <c r="L48" s="141">
        <v>0</v>
      </c>
      <c r="M48" s="141">
        <v>0</v>
      </c>
      <c r="N48" s="141">
        <f t="shared" si="12"/>
        <v>0</v>
      </c>
      <c r="O48" s="141">
        <v>0</v>
      </c>
      <c r="P48" s="141">
        <v>58175</v>
      </c>
      <c r="Q48" s="141">
        <f t="shared" si="13"/>
        <v>58175</v>
      </c>
      <c r="R48" s="143" t="s">
        <v>465</v>
      </c>
      <c r="S48" s="143" t="s">
        <v>487</v>
      </c>
      <c r="T48" s="141">
        <v>0</v>
      </c>
      <c r="U48" s="141">
        <v>192005</v>
      </c>
      <c r="V48" s="141">
        <f t="shared" si="14"/>
        <v>192005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2" t="s">
        <v>101</v>
      </c>
      <c r="B49" s="140" t="s">
        <v>367</v>
      </c>
      <c r="C49" s="142" t="s">
        <v>428</v>
      </c>
      <c r="D49" s="141">
        <f t="shared" si="6"/>
        <v>0</v>
      </c>
      <c r="E49" s="141">
        <f t="shared" si="7"/>
        <v>128363</v>
      </c>
      <c r="F49" s="141">
        <f t="shared" si="8"/>
        <v>128363</v>
      </c>
      <c r="G49" s="141">
        <f t="shared" si="9"/>
        <v>0</v>
      </c>
      <c r="H49" s="141">
        <f t="shared" si="10"/>
        <v>40061</v>
      </c>
      <c r="I49" s="141">
        <f t="shared" si="11"/>
        <v>40061</v>
      </c>
      <c r="J49" s="143" t="s">
        <v>460</v>
      </c>
      <c r="K49" s="143" t="s">
        <v>482</v>
      </c>
      <c r="L49" s="141">
        <v>0</v>
      </c>
      <c r="M49" s="141">
        <v>128363</v>
      </c>
      <c r="N49" s="141">
        <f t="shared" si="12"/>
        <v>128363</v>
      </c>
      <c r="O49" s="141">
        <v>0</v>
      </c>
      <c r="P49" s="141">
        <v>40061</v>
      </c>
      <c r="Q49" s="141">
        <f t="shared" si="13"/>
        <v>40061</v>
      </c>
      <c r="R49" s="143"/>
      <c r="S49" s="143"/>
      <c r="T49" s="141">
        <v>0</v>
      </c>
      <c r="U49" s="141">
        <v>0</v>
      </c>
      <c r="V49" s="141">
        <f t="shared" si="14"/>
        <v>0</v>
      </c>
      <c r="W49" s="141">
        <v>0</v>
      </c>
      <c r="X49" s="141">
        <v>0</v>
      </c>
      <c r="Y49" s="141">
        <f t="shared" si="15"/>
        <v>0</v>
      </c>
      <c r="Z49" s="143"/>
      <c r="AA49" s="141"/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0</v>
      </c>
      <c r="AG49" s="141">
        <f t="shared" si="17"/>
        <v>0</v>
      </c>
      <c r="AH49" s="143"/>
      <c r="AI49" s="143"/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3"/>
      <c r="AQ49" s="143"/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3"/>
      <c r="AY49" s="143"/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  <row r="50" spans="1:57" ht="12" customHeight="1">
      <c r="A50" s="142" t="s">
        <v>101</v>
      </c>
      <c r="B50" s="140" t="s">
        <v>368</v>
      </c>
      <c r="C50" s="142" t="s">
        <v>429</v>
      </c>
      <c r="D50" s="141">
        <f t="shared" si="6"/>
        <v>0</v>
      </c>
      <c r="E50" s="141">
        <f t="shared" si="7"/>
        <v>123436</v>
      </c>
      <c r="F50" s="141">
        <f t="shared" si="8"/>
        <v>123436</v>
      </c>
      <c r="G50" s="141">
        <f t="shared" si="9"/>
        <v>0</v>
      </c>
      <c r="H50" s="141">
        <f t="shared" si="10"/>
        <v>41862</v>
      </c>
      <c r="I50" s="141">
        <f t="shared" si="11"/>
        <v>41862</v>
      </c>
      <c r="J50" s="143" t="s">
        <v>496</v>
      </c>
      <c r="K50" s="143" t="s">
        <v>482</v>
      </c>
      <c r="L50" s="141">
        <v>0</v>
      </c>
      <c r="M50" s="141">
        <v>123436</v>
      </c>
      <c r="N50" s="141">
        <f t="shared" si="12"/>
        <v>123436</v>
      </c>
      <c r="O50" s="141">
        <v>0</v>
      </c>
      <c r="P50" s="141">
        <v>41862</v>
      </c>
      <c r="Q50" s="141">
        <f t="shared" si="13"/>
        <v>41862</v>
      </c>
      <c r="R50" s="143"/>
      <c r="S50" s="143"/>
      <c r="T50" s="141">
        <v>0</v>
      </c>
      <c r="U50" s="141">
        <v>0</v>
      </c>
      <c r="V50" s="141">
        <f t="shared" si="14"/>
        <v>0</v>
      </c>
      <c r="W50" s="141">
        <v>0</v>
      </c>
      <c r="X50" s="141">
        <v>0</v>
      </c>
      <c r="Y50" s="141">
        <f t="shared" si="15"/>
        <v>0</v>
      </c>
      <c r="Z50" s="143"/>
      <c r="AA50" s="141"/>
      <c r="AB50" s="141">
        <v>0</v>
      </c>
      <c r="AC50" s="141">
        <v>0</v>
      </c>
      <c r="AD50" s="141">
        <f t="shared" si="16"/>
        <v>0</v>
      </c>
      <c r="AE50" s="141">
        <v>0</v>
      </c>
      <c r="AF50" s="141">
        <v>0</v>
      </c>
      <c r="AG50" s="141">
        <f t="shared" si="17"/>
        <v>0</v>
      </c>
      <c r="AH50" s="143"/>
      <c r="AI50" s="143"/>
      <c r="AJ50" s="141">
        <v>0</v>
      </c>
      <c r="AK50" s="141">
        <v>0</v>
      </c>
      <c r="AL50" s="141">
        <f t="shared" si="18"/>
        <v>0</v>
      </c>
      <c r="AM50" s="141">
        <v>0</v>
      </c>
      <c r="AN50" s="141">
        <v>0</v>
      </c>
      <c r="AO50" s="141">
        <f t="shared" si="19"/>
        <v>0</v>
      </c>
      <c r="AP50" s="143"/>
      <c r="AQ50" s="143"/>
      <c r="AR50" s="141">
        <v>0</v>
      </c>
      <c r="AS50" s="141">
        <v>0</v>
      </c>
      <c r="AT50" s="141">
        <f t="shared" si="20"/>
        <v>0</v>
      </c>
      <c r="AU50" s="141">
        <v>0</v>
      </c>
      <c r="AV50" s="141">
        <v>0</v>
      </c>
      <c r="AW50" s="141">
        <f t="shared" si="21"/>
        <v>0</v>
      </c>
      <c r="AX50" s="143"/>
      <c r="AY50" s="143"/>
      <c r="AZ50" s="141">
        <v>0</v>
      </c>
      <c r="BA50" s="141">
        <v>0</v>
      </c>
      <c r="BB50" s="141">
        <f t="shared" si="22"/>
        <v>0</v>
      </c>
      <c r="BC50" s="141">
        <v>0</v>
      </c>
      <c r="BD50" s="141">
        <v>0</v>
      </c>
      <c r="BE50" s="141">
        <f t="shared" si="23"/>
        <v>0</v>
      </c>
    </row>
    <row r="51" spans="1:57" ht="12" customHeight="1">
      <c r="A51" s="142" t="s">
        <v>101</v>
      </c>
      <c r="B51" s="140" t="s">
        <v>369</v>
      </c>
      <c r="C51" s="142" t="s">
        <v>430</v>
      </c>
      <c r="D51" s="141">
        <f t="shared" si="6"/>
        <v>0</v>
      </c>
      <c r="E51" s="141">
        <f t="shared" si="7"/>
        <v>0</v>
      </c>
      <c r="F51" s="141">
        <f t="shared" si="8"/>
        <v>0</v>
      </c>
      <c r="G51" s="141">
        <f t="shared" si="9"/>
        <v>259</v>
      </c>
      <c r="H51" s="141">
        <f t="shared" si="10"/>
        <v>51453</v>
      </c>
      <c r="I51" s="141">
        <f t="shared" si="11"/>
        <v>51712</v>
      </c>
      <c r="J51" s="143" t="s">
        <v>470</v>
      </c>
      <c r="K51" s="143" t="s">
        <v>492</v>
      </c>
      <c r="L51" s="141">
        <v>0</v>
      </c>
      <c r="M51" s="141">
        <v>0</v>
      </c>
      <c r="N51" s="141">
        <f t="shared" si="12"/>
        <v>0</v>
      </c>
      <c r="O51" s="141">
        <v>259</v>
      </c>
      <c r="P51" s="141">
        <v>51453</v>
      </c>
      <c r="Q51" s="141">
        <f t="shared" si="13"/>
        <v>51712</v>
      </c>
      <c r="R51" s="143"/>
      <c r="S51" s="143"/>
      <c r="T51" s="141">
        <v>0</v>
      </c>
      <c r="U51" s="141">
        <v>0</v>
      </c>
      <c r="V51" s="141">
        <f t="shared" si="14"/>
        <v>0</v>
      </c>
      <c r="W51" s="141">
        <v>0</v>
      </c>
      <c r="X51" s="141">
        <v>0</v>
      </c>
      <c r="Y51" s="141">
        <f t="shared" si="15"/>
        <v>0</v>
      </c>
      <c r="Z51" s="143"/>
      <c r="AA51" s="141"/>
      <c r="AB51" s="141">
        <v>0</v>
      </c>
      <c r="AC51" s="141">
        <v>0</v>
      </c>
      <c r="AD51" s="141">
        <f t="shared" si="16"/>
        <v>0</v>
      </c>
      <c r="AE51" s="141">
        <v>0</v>
      </c>
      <c r="AF51" s="141">
        <v>0</v>
      </c>
      <c r="AG51" s="141">
        <f t="shared" si="17"/>
        <v>0</v>
      </c>
      <c r="AH51" s="143"/>
      <c r="AI51" s="143"/>
      <c r="AJ51" s="141">
        <v>0</v>
      </c>
      <c r="AK51" s="141">
        <v>0</v>
      </c>
      <c r="AL51" s="141">
        <f t="shared" si="18"/>
        <v>0</v>
      </c>
      <c r="AM51" s="141">
        <v>0</v>
      </c>
      <c r="AN51" s="141">
        <v>0</v>
      </c>
      <c r="AO51" s="141">
        <f t="shared" si="19"/>
        <v>0</v>
      </c>
      <c r="AP51" s="143"/>
      <c r="AQ51" s="143"/>
      <c r="AR51" s="141">
        <v>0</v>
      </c>
      <c r="AS51" s="141">
        <v>0</v>
      </c>
      <c r="AT51" s="141">
        <f t="shared" si="20"/>
        <v>0</v>
      </c>
      <c r="AU51" s="141">
        <v>0</v>
      </c>
      <c r="AV51" s="141">
        <v>0</v>
      </c>
      <c r="AW51" s="141">
        <f t="shared" si="21"/>
        <v>0</v>
      </c>
      <c r="AX51" s="143"/>
      <c r="AY51" s="143"/>
      <c r="AZ51" s="141">
        <v>0</v>
      </c>
      <c r="BA51" s="141">
        <v>0</v>
      </c>
      <c r="BB51" s="141">
        <f t="shared" si="22"/>
        <v>0</v>
      </c>
      <c r="BC51" s="141">
        <v>0</v>
      </c>
      <c r="BD51" s="141">
        <v>0</v>
      </c>
      <c r="BE51" s="141">
        <f t="shared" si="23"/>
        <v>0</v>
      </c>
    </row>
    <row r="52" spans="1:57" ht="12" customHeight="1">
      <c r="A52" s="142" t="s">
        <v>101</v>
      </c>
      <c r="B52" s="140" t="s">
        <v>370</v>
      </c>
      <c r="C52" s="142" t="s">
        <v>431</v>
      </c>
      <c r="D52" s="141">
        <f t="shared" si="6"/>
        <v>0</v>
      </c>
      <c r="E52" s="141">
        <f t="shared" si="7"/>
        <v>171283</v>
      </c>
      <c r="F52" s="141">
        <f t="shared" si="8"/>
        <v>171283</v>
      </c>
      <c r="G52" s="141">
        <f t="shared" si="9"/>
        <v>0</v>
      </c>
      <c r="H52" s="141">
        <f t="shared" si="10"/>
        <v>49023</v>
      </c>
      <c r="I52" s="141">
        <f t="shared" si="11"/>
        <v>49023</v>
      </c>
      <c r="J52" s="143" t="s">
        <v>460</v>
      </c>
      <c r="K52" s="143" t="s">
        <v>482</v>
      </c>
      <c r="L52" s="141">
        <v>0</v>
      </c>
      <c r="M52" s="141">
        <v>171283</v>
      </c>
      <c r="N52" s="141">
        <f t="shared" si="12"/>
        <v>171283</v>
      </c>
      <c r="O52" s="141">
        <v>0</v>
      </c>
      <c r="P52" s="141">
        <v>49023</v>
      </c>
      <c r="Q52" s="141">
        <f t="shared" si="13"/>
        <v>49023</v>
      </c>
      <c r="R52" s="143"/>
      <c r="S52" s="143"/>
      <c r="T52" s="141">
        <v>0</v>
      </c>
      <c r="U52" s="141">
        <v>0</v>
      </c>
      <c r="V52" s="141">
        <f t="shared" si="14"/>
        <v>0</v>
      </c>
      <c r="W52" s="141">
        <v>0</v>
      </c>
      <c r="X52" s="141">
        <v>0</v>
      </c>
      <c r="Y52" s="141">
        <f t="shared" si="15"/>
        <v>0</v>
      </c>
      <c r="Z52" s="143"/>
      <c r="AA52" s="141"/>
      <c r="AB52" s="141">
        <v>0</v>
      </c>
      <c r="AC52" s="141">
        <v>0</v>
      </c>
      <c r="AD52" s="141">
        <f t="shared" si="16"/>
        <v>0</v>
      </c>
      <c r="AE52" s="141">
        <v>0</v>
      </c>
      <c r="AF52" s="141">
        <v>0</v>
      </c>
      <c r="AG52" s="141">
        <f t="shared" si="17"/>
        <v>0</v>
      </c>
      <c r="AH52" s="143"/>
      <c r="AI52" s="143"/>
      <c r="AJ52" s="141">
        <v>0</v>
      </c>
      <c r="AK52" s="141">
        <v>0</v>
      </c>
      <c r="AL52" s="141">
        <f t="shared" si="18"/>
        <v>0</v>
      </c>
      <c r="AM52" s="141">
        <v>0</v>
      </c>
      <c r="AN52" s="141">
        <v>0</v>
      </c>
      <c r="AO52" s="141">
        <f t="shared" si="19"/>
        <v>0</v>
      </c>
      <c r="AP52" s="143"/>
      <c r="AQ52" s="143"/>
      <c r="AR52" s="141">
        <v>0</v>
      </c>
      <c r="AS52" s="141">
        <v>0</v>
      </c>
      <c r="AT52" s="141">
        <f t="shared" si="20"/>
        <v>0</v>
      </c>
      <c r="AU52" s="141">
        <v>0</v>
      </c>
      <c r="AV52" s="141">
        <v>0</v>
      </c>
      <c r="AW52" s="141">
        <f t="shared" si="21"/>
        <v>0</v>
      </c>
      <c r="AX52" s="143"/>
      <c r="AY52" s="143"/>
      <c r="AZ52" s="141">
        <v>0</v>
      </c>
      <c r="BA52" s="141">
        <v>0</v>
      </c>
      <c r="BB52" s="141">
        <f t="shared" si="22"/>
        <v>0</v>
      </c>
      <c r="BC52" s="141">
        <v>0</v>
      </c>
      <c r="BD52" s="141">
        <v>0</v>
      </c>
      <c r="BE52" s="141">
        <f t="shared" si="23"/>
        <v>0</v>
      </c>
    </row>
    <row r="53" spans="1:57" ht="12" customHeight="1">
      <c r="A53" s="142" t="s">
        <v>101</v>
      </c>
      <c r="B53" s="140" t="s">
        <v>371</v>
      </c>
      <c r="C53" s="142" t="s">
        <v>432</v>
      </c>
      <c r="D53" s="141">
        <f t="shared" si="6"/>
        <v>0</v>
      </c>
      <c r="E53" s="141">
        <f t="shared" si="7"/>
        <v>227566</v>
      </c>
      <c r="F53" s="141">
        <f t="shared" si="8"/>
        <v>227566</v>
      </c>
      <c r="G53" s="141">
        <f t="shared" si="9"/>
        <v>0</v>
      </c>
      <c r="H53" s="141">
        <f t="shared" si="10"/>
        <v>63479</v>
      </c>
      <c r="I53" s="141">
        <f t="shared" si="11"/>
        <v>63479</v>
      </c>
      <c r="J53" s="143" t="s">
        <v>460</v>
      </c>
      <c r="K53" s="143" t="s">
        <v>482</v>
      </c>
      <c r="L53" s="141">
        <v>0</v>
      </c>
      <c r="M53" s="141">
        <v>227566</v>
      </c>
      <c r="N53" s="141">
        <f t="shared" si="12"/>
        <v>227566</v>
      </c>
      <c r="O53" s="141">
        <v>0</v>
      </c>
      <c r="P53" s="141">
        <v>63479</v>
      </c>
      <c r="Q53" s="141">
        <f t="shared" si="13"/>
        <v>63479</v>
      </c>
      <c r="R53" s="143"/>
      <c r="S53" s="143"/>
      <c r="T53" s="141">
        <v>0</v>
      </c>
      <c r="U53" s="141">
        <v>0</v>
      </c>
      <c r="V53" s="141">
        <f t="shared" si="14"/>
        <v>0</v>
      </c>
      <c r="W53" s="141">
        <v>0</v>
      </c>
      <c r="X53" s="141">
        <v>0</v>
      </c>
      <c r="Y53" s="141">
        <f t="shared" si="15"/>
        <v>0</v>
      </c>
      <c r="Z53" s="143"/>
      <c r="AA53" s="141"/>
      <c r="AB53" s="141">
        <v>0</v>
      </c>
      <c r="AC53" s="141">
        <v>0</v>
      </c>
      <c r="AD53" s="141">
        <f t="shared" si="16"/>
        <v>0</v>
      </c>
      <c r="AE53" s="141">
        <v>0</v>
      </c>
      <c r="AF53" s="141">
        <v>0</v>
      </c>
      <c r="AG53" s="141">
        <f t="shared" si="17"/>
        <v>0</v>
      </c>
      <c r="AH53" s="143"/>
      <c r="AI53" s="143"/>
      <c r="AJ53" s="141">
        <v>0</v>
      </c>
      <c r="AK53" s="141">
        <v>0</v>
      </c>
      <c r="AL53" s="141">
        <f t="shared" si="18"/>
        <v>0</v>
      </c>
      <c r="AM53" s="141">
        <v>0</v>
      </c>
      <c r="AN53" s="141">
        <v>0</v>
      </c>
      <c r="AO53" s="141">
        <f t="shared" si="19"/>
        <v>0</v>
      </c>
      <c r="AP53" s="143"/>
      <c r="AQ53" s="143"/>
      <c r="AR53" s="141">
        <v>0</v>
      </c>
      <c r="AS53" s="141">
        <v>0</v>
      </c>
      <c r="AT53" s="141">
        <f t="shared" si="20"/>
        <v>0</v>
      </c>
      <c r="AU53" s="141">
        <v>0</v>
      </c>
      <c r="AV53" s="141">
        <v>0</v>
      </c>
      <c r="AW53" s="141">
        <f t="shared" si="21"/>
        <v>0</v>
      </c>
      <c r="AX53" s="143"/>
      <c r="AY53" s="143"/>
      <c r="AZ53" s="141">
        <v>0</v>
      </c>
      <c r="BA53" s="141">
        <v>0</v>
      </c>
      <c r="BB53" s="141">
        <f t="shared" si="22"/>
        <v>0</v>
      </c>
      <c r="BC53" s="141">
        <v>0</v>
      </c>
      <c r="BD53" s="141">
        <v>0</v>
      </c>
      <c r="BE53" s="141">
        <f t="shared" si="23"/>
        <v>0</v>
      </c>
    </row>
    <row r="54" spans="1:57" ht="12" customHeight="1">
      <c r="A54" s="142" t="s">
        <v>101</v>
      </c>
      <c r="B54" s="140" t="s">
        <v>372</v>
      </c>
      <c r="C54" s="142" t="s">
        <v>433</v>
      </c>
      <c r="D54" s="141">
        <f t="shared" si="6"/>
        <v>0</v>
      </c>
      <c r="E54" s="141">
        <f t="shared" si="7"/>
        <v>42572</v>
      </c>
      <c r="F54" s="141">
        <f t="shared" si="8"/>
        <v>42572</v>
      </c>
      <c r="G54" s="141">
        <f t="shared" si="9"/>
        <v>0</v>
      </c>
      <c r="H54" s="141">
        <f t="shared" si="10"/>
        <v>22511</v>
      </c>
      <c r="I54" s="141">
        <f t="shared" si="11"/>
        <v>22511</v>
      </c>
      <c r="J54" s="143" t="s">
        <v>460</v>
      </c>
      <c r="K54" s="143" t="s">
        <v>482</v>
      </c>
      <c r="L54" s="141">
        <v>0</v>
      </c>
      <c r="M54" s="141">
        <v>42572</v>
      </c>
      <c r="N54" s="141">
        <f t="shared" si="12"/>
        <v>42572</v>
      </c>
      <c r="O54" s="141">
        <v>0</v>
      </c>
      <c r="P54" s="141">
        <v>22511</v>
      </c>
      <c r="Q54" s="141">
        <f t="shared" si="13"/>
        <v>22511</v>
      </c>
      <c r="R54" s="143"/>
      <c r="S54" s="143"/>
      <c r="T54" s="141">
        <v>0</v>
      </c>
      <c r="U54" s="141">
        <v>0</v>
      </c>
      <c r="V54" s="141">
        <f t="shared" si="14"/>
        <v>0</v>
      </c>
      <c r="W54" s="141">
        <v>0</v>
      </c>
      <c r="X54" s="141">
        <v>0</v>
      </c>
      <c r="Y54" s="141">
        <f t="shared" si="15"/>
        <v>0</v>
      </c>
      <c r="Z54" s="143"/>
      <c r="AA54" s="141"/>
      <c r="AB54" s="141">
        <v>0</v>
      </c>
      <c r="AC54" s="141">
        <v>0</v>
      </c>
      <c r="AD54" s="141">
        <f t="shared" si="16"/>
        <v>0</v>
      </c>
      <c r="AE54" s="141">
        <v>0</v>
      </c>
      <c r="AF54" s="141">
        <v>0</v>
      </c>
      <c r="AG54" s="141">
        <f t="shared" si="17"/>
        <v>0</v>
      </c>
      <c r="AH54" s="143"/>
      <c r="AI54" s="143"/>
      <c r="AJ54" s="141">
        <v>0</v>
      </c>
      <c r="AK54" s="141">
        <v>0</v>
      </c>
      <c r="AL54" s="141">
        <f t="shared" si="18"/>
        <v>0</v>
      </c>
      <c r="AM54" s="141">
        <v>0</v>
      </c>
      <c r="AN54" s="141">
        <v>0</v>
      </c>
      <c r="AO54" s="141">
        <f t="shared" si="19"/>
        <v>0</v>
      </c>
      <c r="AP54" s="143"/>
      <c r="AQ54" s="143"/>
      <c r="AR54" s="141">
        <v>0</v>
      </c>
      <c r="AS54" s="141">
        <v>0</v>
      </c>
      <c r="AT54" s="141">
        <f t="shared" si="20"/>
        <v>0</v>
      </c>
      <c r="AU54" s="141">
        <v>0</v>
      </c>
      <c r="AV54" s="141">
        <v>0</v>
      </c>
      <c r="AW54" s="141">
        <f t="shared" si="21"/>
        <v>0</v>
      </c>
      <c r="AX54" s="143"/>
      <c r="AY54" s="143"/>
      <c r="AZ54" s="141">
        <v>0</v>
      </c>
      <c r="BA54" s="141">
        <v>0</v>
      </c>
      <c r="BB54" s="141">
        <f t="shared" si="22"/>
        <v>0</v>
      </c>
      <c r="BC54" s="141">
        <v>0</v>
      </c>
      <c r="BD54" s="141">
        <v>0</v>
      </c>
      <c r="BE54" s="141">
        <f t="shared" si="23"/>
        <v>0</v>
      </c>
    </row>
    <row r="55" spans="1:57" ht="12" customHeight="1">
      <c r="A55" s="142" t="s">
        <v>101</v>
      </c>
      <c r="B55" s="140" t="s">
        <v>373</v>
      </c>
      <c r="C55" s="142" t="s">
        <v>434</v>
      </c>
      <c r="D55" s="141">
        <f t="shared" si="6"/>
        <v>0</v>
      </c>
      <c r="E55" s="141">
        <f t="shared" si="7"/>
        <v>85523</v>
      </c>
      <c r="F55" s="141">
        <f t="shared" si="8"/>
        <v>85523</v>
      </c>
      <c r="G55" s="141">
        <f t="shared" si="9"/>
        <v>0</v>
      </c>
      <c r="H55" s="141">
        <f t="shared" si="10"/>
        <v>32964</v>
      </c>
      <c r="I55" s="141">
        <f t="shared" si="11"/>
        <v>32964</v>
      </c>
      <c r="J55" s="143"/>
      <c r="K55" s="143"/>
      <c r="L55" s="141">
        <v>0</v>
      </c>
      <c r="M55" s="141">
        <v>85523</v>
      </c>
      <c r="N55" s="141">
        <f t="shared" si="12"/>
        <v>85523</v>
      </c>
      <c r="O55" s="141">
        <v>0</v>
      </c>
      <c r="P55" s="141">
        <v>32964</v>
      </c>
      <c r="Q55" s="141">
        <f t="shared" si="13"/>
        <v>32964</v>
      </c>
      <c r="R55" s="143"/>
      <c r="S55" s="143"/>
      <c r="T55" s="141">
        <v>0</v>
      </c>
      <c r="U55" s="141">
        <v>0</v>
      </c>
      <c r="V55" s="141">
        <f t="shared" si="14"/>
        <v>0</v>
      </c>
      <c r="W55" s="141">
        <v>0</v>
      </c>
      <c r="X55" s="141">
        <v>0</v>
      </c>
      <c r="Y55" s="141">
        <f t="shared" si="15"/>
        <v>0</v>
      </c>
      <c r="Z55" s="143"/>
      <c r="AA55" s="141"/>
      <c r="AB55" s="141">
        <v>0</v>
      </c>
      <c r="AC55" s="141">
        <v>0</v>
      </c>
      <c r="AD55" s="141">
        <f t="shared" si="16"/>
        <v>0</v>
      </c>
      <c r="AE55" s="141">
        <v>0</v>
      </c>
      <c r="AF55" s="141">
        <v>0</v>
      </c>
      <c r="AG55" s="141">
        <f t="shared" si="17"/>
        <v>0</v>
      </c>
      <c r="AH55" s="143"/>
      <c r="AI55" s="143"/>
      <c r="AJ55" s="141">
        <v>0</v>
      </c>
      <c r="AK55" s="141">
        <v>0</v>
      </c>
      <c r="AL55" s="141">
        <f t="shared" si="18"/>
        <v>0</v>
      </c>
      <c r="AM55" s="141">
        <v>0</v>
      </c>
      <c r="AN55" s="141">
        <v>0</v>
      </c>
      <c r="AO55" s="141">
        <f t="shared" si="19"/>
        <v>0</v>
      </c>
      <c r="AP55" s="143"/>
      <c r="AQ55" s="143"/>
      <c r="AR55" s="141">
        <v>0</v>
      </c>
      <c r="AS55" s="141">
        <v>0</v>
      </c>
      <c r="AT55" s="141">
        <f t="shared" si="20"/>
        <v>0</v>
      </c>
      <c r="AU55" s="141">
        <v>0</v>
      </c>
      <c r="AV55" s="141">
        <v>0</v>
      </c>
      <c r="AW55" s="141">
        <f t="shared" si="21"/>
        <v>0</v>
      </c>
      <c r="AX55" s="143"/>
      <c r="AY55" s="143"/>
      <c r="AZ55" s="141">
        <v>0</v>
      </c>
      <c r="BA55" s="141">
        <v>0</v>
      </c>
      <c r="BB55" s="141">
        <f t="shared" si="22"/>
        <v>0</v>
      </c>
      <c r="BC55" s="141">
        <v>0</v>
      </c>
      <c r="BD55" s="141">
        <v>0</v>
      </c>
      <c r="BE55" s="141">
        <f t="shared" si="23"/>
        <v>0</v>
      </c>
    </row>
    <row r="56" spans="1:57" ht="12" customHeight="1">
      <c r="A56" s="142" t="s">
        <v>101</v>
      </c>
      <c r="B56" s="140" t="s">
        <v>374</v>
      </c>
      <c r="C56" s="142" t="s">
        <v>435</v>
      </c>
      <c r="D56" s="141">
        <f t="shared" si="6"/>
        <v>0</v>
      </c>
      <c r="E56" s="141">
        <f t="shared" si="7"/>
        <v>158513</v>
      </c>
      <c r="F56" s="141">
        <f t="shared" si="8"/>
        <v>158513</v>
      </c>
      <c r="G56" s="141">
        <f t="shared" si="9"/>
        <v>0</v>
      </c>
      <c r="H56" s="141">
        <f t="shared" si="10"/>
        <v>55133</v>
      </c>
      <c r="I56" s="141">
        <f t="shared" si="11"/>
        <v>55133</v>
      </c>
      <c r="J56" s="143" t="s">
        <v>452</v>
      </c>
      <c r="K56" s="143" t="s">
        <v>474</v>
      </c>
      <c r="L56" s="141">
        <v>0</v>
      </c>
      <c r="M56" s="141">
        <v>158513</v>
      </c>
      <c r="N56" s="141">
        <f t="shared" si="12"/>
        <v>158513</v>
      </c>
      <c r="O56" s="141">
        <v>0</v>
      </c>
      <c r="P56" s="141">
        <v>55133</v>
      </c>
      <c r="Q56" s="141">
        <f t="shared" si="13"/>
        <v>55133</v>
      </c>
      <c r="R56" s="143"/>
      <c r="S56" s="143"/>
      <c r="T56" s="141">
        <v>0</v>
      </c>
      <c r="U56" s="141">
        <v>0</v>
      </c>
      <c r="V56" s="141">
        <f t="shared" si="14"/>
        <v>0</v>
      </c>
      <c r="W56" s="141">
        <v>0</v>
      </c>
      <c r="X56" s="141">
        <v>0</v>
      </c>
      <c r="Y56" s="141">
        <f t="shared" si="15"/>
        <v>0</v>
      </c>
      <c r="Z56" s="143"/>
      <c r="AA56" s="141"/>
      <c r="AB56" s="141">
        <v>0</v>
      </c>
      <c r="AC56" s="141">
        <v>0</v>
      </c>
      <c r="AD56" s="141">
        <f t="shared" si="16"/>
        <v>0</v>
      </c>
      <c r="AE56" s="141">
        <v>0</v>
      </c>
      <c r="AF56" s="141">
        <v>0</v>
      </c>
      <c r="AG56" s="141">
        <f t="shared" si="17"/>
        <v>0</v>
      </c>
      <c r="AH56" s="143"/>
      <c r="AI56" s="143"/>
      <c r="AJ56" s="141">
        <v>0</v>
      </c>
      <c r="AK56" s="141">
        <v>0</v>
      </c>
      <c r="AL56" s="141">
        <f t="shared" si="18"/>
        <v>0</v>
      </c>
      <c r="AM56" s="141">
        <v>0</v>
      </c>
      <c r="AN56" s="141">
        <v>0</v>
      </c>
      <c r="AO56" s="141">
        <f t="shared" si="19"/>
        <v>0</v>
      </c>
      <c r="AP56" s="143"/>
      <c r="AQ56" s="143"/>
      <c r="AR56" s="141">
        <v>0</v>
      </c>
      <c r="AS56" s="141">
        <v>0</v>
      </c>
      <c r="AT56" s="141">
        <f t="shared" si="20"/>
        <v>0</v>
      </c>
      <c r="AU56" s="141">
        <v>0</v>
      </c>
      <c r="AV56" s="141">
        <v>0</v>
      </c>
      <c r="AW56" s="141">
        <f t="shared" si="21"/>
        <v>0</v>
      </c>
      <c r="AX56" s="143"/>
      <c r="AY56" s="143"/>
      <c r="AZ56" s="141">
        <v>0</v>
      </c>
      <c r="BA56" s="141">
        <v>0</v>
      </c>
      <c r="BB56" s="141">
        <f t="shared" si="22"/>
        <v>0</v>
      </c>
      <c r="BC56" s="141">
        <v>0</v>
      </c>
      <c r="BD56" s="141">
        <v>0</v>
      </c>
      <c r="BE56" s="141">
        <f t="shared" si="23"/>
        <v>0</v>
      </c>
    </row>
    <row r="57" spans="1:57" ht="12" customHeight="1">
      <c r="A57" s="142" t="s">
        <v>101</v>
      </c>
      <c r="B57" s="140" t="s">
        <v>375</v>
      </c>
      <c r="C57" s="142" t="s">
        <v>436</v>
      </c>
      <c r="D57" s="141">
        <f t="shared" si="6"/>
        <v>43097</v>
      </c>
      <c r="E57" s="141">
        <f t="shared" si="7"/>
        <v>345622</v>
      </c>
      <c r="F57" s="141">
        <f t="shared" si="8"/>
        <v>388719</v>
      </c>
      <c r="G57" s="141">
        <f t="shared" si="9"/>
        <v>0</v>
      </c>
      <c r="H57" s="141">
        <f t="shared" si="10"/>
        <v>85861</v>
      </c>
      <c r="I57" s="141">
        <f t="shared" si="11"/>
        <v>85861</v>
      </c>
      <c r="J57" s="143" t="s">
        <v>462</v>
      </c>
      <c r="K57" s="143" t="s">
        <v>484</v>
      </c>
      <c r="L57" s="141">
        <v>43097</v>
      </c>
      <c r="M57" s="141">
        <v>345622</v>
      </c>
      <c r="N57" s="141">
        <f t="shared" si="12"/>
        <v>388719</v>
      </c>
      <c r="O57" s="141">
        <v>0</v>
      </c>
      <c r="P57" s="141">
        <v>85861</v>
      </c>
      <c r="Q57" s="141">
        <f t="shared" si="13"/>
        <v>85861</v>
      </c>
      <c r="R57" s="143"/>
      <c r="S57" s="143"/>
      <c r="T57" s="141">
        <v>0</v>
      </c>
      <c r="U57" s="141">
        <v>0</v>
      </c>
      <c r="V57" s="141">
        <f t="shared" si="14"/>
        <v>0</v>
      </c>
      <c r="W57" s="141">
        <v>0</v>
      </c>
      <c r="X57" s="141">
        <v>0</v>
      </c>
      <c r="Y57" s="141">
        <f t="shared" si="15"/>
        <v>0</v>
      </c>
      <c r="Z57" s="143"/>
      <c r="AA57" s="141"/>
      <c r="AB57" s="141">
        <v>0</v>
      </c>
      <c r="AC57" s="141">
        <v>0</v>
      </c>
      <c r="AD57" s="141">
        <f t="shared" si="16"/>
        <v>0</v>
      </c>
      <c r="AE57" s="141">
        <v>0</v>
      </c>
      <c r="AF57" s="141">
        <v>0</v>
      </c>
      <c r="AG57" s="141">
        <f t="shared" si="17"/>
        <v>0</v>
      </c>
      <c r="AH57" s="143"/>
      <c r="AI57" s="143"/>
      <c r="AJ57" s="141">
        <v>0</v>
      </c>
      <c r="AK57" s="141">
        <v>0</v>
      </c>
      <c r="AL57" s="141">
        <f t="shared" si="18"/>
        <v>0</v>
      </c>
      <c r="AM57" s="141">
        <v>0</v>
      </c>
      <c r="AN57" s="141">
        <v>0</v>
      </c>
      <c r="AO57" s="141">
        <f t="shared" si="19"/>
        <v>0</v>
      </c>
      <c r="AP57" s="143"/>
      <c r="AQ57" s="143"/>
      <c r="AR57" s="141">
        <v>0</v>
      </c>
      <c r="AS57" s="141">
        <v>0</v>
      </c>
      <c r="AT57" s="141">
        <f t="shared" si="20"/>
        <v>0</v>
      </c>
      <c r="AU57" s="141">
        <v>0</v>
      </c>
      <c r="AV57" s="141">
        <v>0</v>
      </c>
      <c r="AW57" s="141">
        <f t="shared" si="21"/>
        <v>0</v>
      </c>
      <c r="AX57" s="143"/>
      <c r="AY57" s="143"/>
      <c r="AZ57" s="141">
        <v>0</v>
      </c>
      <c r="BA57" s="141">
        <v>0</v>
      </c>
      <c r="BB57" s="141">
        <f t="shared" si="22"/>
        <v>0</v>
      </c>
      <c r="BC57" s="141">
        <v>0</v>
      </c>
      <c r="BD57" s="141">
        <v>0</v>
      </c>
      <c r="BE57" s="141">
        <f t="shared" si="23"/>
        <v>0</v>
      </c>
    </row>
    <row r="58" spans="1:57" ht="12" customHeight="1">
      <c r="A58" s="142" t="s">
        <v>101</v>
      </c>
      <c r="B58" s="140" t="s">
        <v>376</v>
      </c>
      <c r="C58" s="142" t="s">
        <v>437</v>
      </c>
      <c r="D58" s="141">
        <f t="shared" si="6"/>
        <v>44846</v>
      </c>
      <c r="E58" s="141">
        <f t="shared" si="7"/>
        <v>262671</v>
      </c>
      <c r="F58" s="141">
        <f t="shared" si="8"/>
        <v>307517</v>
      </c>
      <c r="G58" s="141">
        <f t="shared" si="9"/>
        <v>0</v>
      </c>
      <c r="H58" s="141">
        <f t="shared" si="10"/>
        <v>84130</v>
      </c>
      <c r="I58" s="141">
        <f t="shared" si="11"/>
        <v>84130</v>
      </c>
      <c r="J58" s="143" t="s">
        <v>462</v>
      </c>
      <c r="K58" s="143" t="s">
        <v>484</v>
      </c>
      <c r="L58" s="141">
        <v>44846</v>
      </c>
      <c r="M58" s="141">
        <v>262671</v>
      </c>
      <c r="N58" s="141">
        <f t="shared" si="12"/>
        <v>307517</v>
      </c>
      <c r="O58" s="141">
        <v>0</v>
      </c>
      <c r="P58" s="141">
        <v>84130</v>
      </c>
      <c r="Q58" s="141">
        <f t="shared" si="13"/>
        <v>84130</v>
      </c>
      <c r="R58" s="143"/>
      <c r="S58" s="143"/>
      <c r="T58" s="141">
        <v>0</v>
      </c>
      <c r="U58" s="141">
        <v>0</v>
      </c>
      <c r="V58" s="141">
        <f t="shared" si="14"/>
        <v>0</v>
      </c>
      <c r="W58" s="141">
        <v>0</v>
      </c>
      <c r="X58" s="141">
        <v>0</v>
      </c>
      <c r="Y58" s="141">
        <f t="shared" si="15"/>
        <v>0</v>
      </c>
      <c r="Z58" s="143"/>
      <c r="AA58" s="141"/>
      <c r="AB58" s="141">
        <v>0</v>
      </c>
      <c r="AC58" s="141">
        <v>0</v>
      </c>
      <c r="AD58" s="141">
        <f t="shared" si="16"/>
        <v>0</v>
      </c>
      <c r="AE58" s="141">
        <v>0</v>
      </c>
      <c r="AF58" s="141">
        <v>0</v>
      </c>
      <c r="AG58" s="141">
        <f t="shared" si="17"/>
        <v>0</v>
      </c>
      <c r="AH58" s="143"/>
      <c r="AI58" s="143"/>
      <c r="AJ58" s="141">
        <v>0</v>
      </c>
      <c r="AK58" s="141">
        <v>0</v>
      </c>
      <c r="AL58" s="141">
        <f t="shared" si="18"/>
        <v>0</v>
      </c>
      <c r="AM58" s="141">
        <v>0</v>
      </c>
      <c r="AN58" s="141">
        <v>0</v>
      </c>
      <c r="AO58" s="141">
        <f t="shared" si="19"/>
        <v>0</v>
      </c>
      <c r="AP58" s="143"/>
      <c r="AQ58" s="143"/>
      <c r="AR58" s="141">
        <v>0</v>
      </c>
      <c r="AS58" s="141">
        <v>0</v>
      </c>
      <c r="AT58" s="141">
        <f t="shared" si="20"/>
        <v>0</v>
      </c>
      <c r="AU58" s="141">
        <v>0</v>
      </c>
      <c r="AV58" s="141">
        <v>0</v>
      </c>
      <c r="AW58" s="141">
        <f t="shared" si="21"/>
        <v>0</v>
      </c>
      <c r="AX58" s="143"/>
      <c r="AY58" s="143"/>
      <c r="AZ58" s="141">
        <v>0</v>
      </c>
      <c r="BA58" s="141">
        <v>0</v>
      </c>
      <c r="BB58" s="141">
        <f t="shared" si="22"/>
        <v>0</v>
      </c>
      <c r="BC58" s="141">
        <v>0</v>
      </c>
      <c r="BD58" s="141">
        <v>0</v>
      </c>
      <c r="BE58" s="141">
        <f t="shared" si="23"/>
        <v>0</v>
      </c>
    </row>
    <row r="59" spans="1:57" ht="12" customHeight="1">
      <c r="A59" s="142" t="s">
        <v>101</v>
      </c>
      <c r="B59" s="140" t="s">
        <v>377</v>
      </c>
      <c r="C59" s="142" t="s">
        <v>438</v>
      </c>
      <c r="D59" s="141">
        <f t="shared" si="6"/>
        <v>0</v>
      </c>
      <c r="E59" s="141">
        <f t="shared" si="7"/>
        <v>355524</v>
      </c>
      <c r="F59" s="141">
        <f t="shared" si="8"/>
        <v>355524</v>
      </c>
      <c r="G59" s="141">
        <f t="shared" si="9"/>
        <v>0</v>
      </c>
      <c r="H59" s="141">
        <f t="shared" si="10"/>
        <v>74041</v>
      </c>
      <c r="I59" s="141">
        <f t="shared" si="11"/>
        <v>74041</v>
      </c>
      <c r="J59" s="143" t="s">
        <v>454</v>
      </c>
      <c r="K59" s="143" t="s">
        <v>476</v>
      </c>
      <c r="L59" s="141">
        <v>0</v>
      </c>
      <c r="M59" s="141">
        <v>355524</v>
      </c>
      <c r="N59" s="141">
        <f t="shared" si="12"/>
        <v>355524</v>
      </c>
      <c r="O59" s="141">
        <v>0</v>
      </c>
      <c r="P59" s="141">
        <v>0</v>
      </c>
      <c r="Q59" s="141">
        <f t="shared" si="13"/>
        <v>0</v>
      </c>
      <c r="R59" s="143" t="s">
        <v>451</v>
      </c>
      <c r="S59" s="143" t="s">
        <v>473</v>
      </c>
      <c r="T59" s="141">
        <v>0</v>
      </c>
      <c r="U59" s="141">
        <v>0</v>
      </c>
      <c r="V59" s="141">
        <f t="shared" si="14"/>
        <v>0</v>
      </c>
      <c r="W59" s="141">
        <v>0</v>
      </c>
      <c r="X59" s="141">
        <v>74041</v>
      </c>
      <c r="Y59" s="141">
        <f t="shared" si="15"/>
        <v>74041</v>
      </c>
      <c r="Z59" s="143"/>
      <c r="AA59" s="141"/>
      <c r="AB59" s="141">
        <v>0</v>
      </c>
      <c r="AC59" s="141">
        <v>0</v>
      </c>
      <c r="AD59" s="141">
        <f t="shared" si="16"/>
        <v>0</v>
      </c>
      <c r="AE59" s="141">
        <v>0</v>
      </c>
      <c r="AF59" s="141">
        <v>0</v>
      </c>
      <c r="AG59" s="141">
        <f t="shared" si="17"/>
        <v>0</v>
      </c>
      <c r="AH59" s="143"/>
      <c r="AI59" s="143"/>
      <c r="AJ59" s="141">
        <v>0</v>
      </c>
      <c r="AK59" s="141">
        <v>0</v>
      </c>
      <c r="AL59" s="141">
        <f t="shared" si="18"/>
        <v>0</v>
      </c>
      <c r="AM59" s="141">
        <v>0</v>
      </c>
      <c r="AN59" s="141">
        <v>0</v>
      </c>
      <c r="AO59" s="141">
        <f t="shared" si="19"/>
        <v>0</v>
      </c>
      <c r="AP59" s="143"/>
      <c r="AQ59" s="143"/>
      <c r="AR59" s="141">
        <v>0</v>
      </c>
      <c r="AS59" s="141">
        <v>0</v>
      </c>
      <c r="AT59" s="141">
        <f t="shared" si="20"/>
        <v>0</v>
      </c>
      <c r="AU59" s="141">
        <v>0</v>
      </c>
      <c r="AV59" s="141">
        <v>0</v>
      </c>
      <c r="AW59" s="141">
        <f t="shared" si="21"/>
        <v>0</v>
      </c>
      <c r="AX59" s="143"/>
      <c r="AY59" s="143"/>
      <c r="AZ59" s="141">
        <v>0</v>
      </c>
      <c r="BA59" s="141">
        <v>0</v>
      </c>
      <c r="BB59" s="141">
        <f t="shared" si="22"/>
        <v>0</v>
      </c>
      <c r="BC59" s="141">
        <v>0</v>
      </c>
      <c r="BD59" s="141">
        <v>0</v>
      </c>
      <c r="BE59" s="141">
        <f t="shared" si="23"/>
        <v>0</v>
      </c>
    </row>
    <row r="60" spans="1:57" ht="12" customHeight="1">
      <c r="A60" s="142" t="s">
        <v>101</v>
      </c>
      <c r="B60" s="140" t="s">
        <v>378</v>
      </c>
      <c r="C60" s="142" t="s">
        <v>439</v>
      </c>
      <c r="D60" s="141">
        <f t="shared" si="6"/>
        <v>0</v>
      </c>
      <c r="E60" s="141">
        <f t="shared" si="7"/>
        <v>130279</v>
      </c>
      <c r="F60" s="141">
        <f t="shared" si="8"/>
        <v>130279</v>
      </c>
      <c r="G60" s="141">
        <f t="shared" si="9"/>
        <v>0</v>
      </c>
      <c r="H60" s="141">
        <f t="shared" si="10"/>
        <v>33201</v>
      </c>
      <c r="I60" s="141">
        <f t="shared" si="11"/>
        <v>33201</v>
      </c>
      <c r="J60" s="143" t="s">
        <v>471</v>
      </c>
      <c r="K60" s="143" t="s">
        <v>493</v>
      </c>
      <c r="L60" s="141">
        <v>0</v>
      </c>
      <c r="M60" s="141">
        <v>130279</v>
      </c>
      <c r="N60" s="141">
        <f t="shared" si="12"/>
        <v>130279</v>
      </c>
      <c r="O60" s="141">
        <v>0</v>
      </c>
      <c r="P60" s="141">
        <v>33201</v>
      </c>
      <c r="Q60" s="141">
        <f t="shared" si="13"/>
        <v>33201</v>
      </c>
      <c r="R60" s="143"/>
      <c r="S60" s="143"/>
      <c r="T60" s="141">
        <v>0</v>
      </c>
      <c r="U60" s="141">
        <v>0</v>
      </c>
      <c r="V60" s="141">
        <f t="shared" si="14"/>
        <v>0</v>
      </c>
      <c r="W60" s="141">
        <v>0</v>
      </c>
      <c r="X60" s="141">
        <v>0</v>
      </c>
      <c r="Y60" s="141">
        <f t="shared" si="15"/>
        <v>0</v>
      </c>
      <c r="Z60" s="143"/>
      <c r="AA60" s="141"/>
      <c r="AB60" s="141">
        <v>0</v>
      </c>
      <c r="AC60" s="141">
        <v>0</v>
      </c>
      <c r="AD60" s="141">
        <f t="shared" si="16"/>
        <v>0</v>
      </c>
      <c r="AE60" s="141">
        <v>0</v>
      </c>
      <c r="AF60" s="141">
        <v>0</v>
      </c>
      <c r="AG60" s="141">
        <f t="shared" si="17"/>
        <v>0</v>
      </c>
      <c r="AH60" s="143"/>
      <c r="AI60" s="143"/>
      <c r="AJ60" s="141">
        <v>0</v>
      </c>
      <c r="AK60" s="141">
        <v>0</v>
      </c>
      <c r="AL60" s="141">
        <f t="shared" si="18"/>
        <v>0</v>
      </c>
      <c r="AM60" s="141">
        <v>0</v>
      </c>
      <c r="AN60" s="141">
        <v>0</v>
      </c>
      <c r="AO60" s="141">
        <f t="shared" si="19"/>
        <v>0</v>
      </c>
      <c r="AP60" s="143"/>
      <c r="AQ60" s="143"/>
      <c r="AR60" s="141">
        <v>0</v>
      </c>
      <c r="AS60" s="141">
        <v>0</v>
      </c>
      <c r="AT60" s="141">
        <f t="shared" si="20"/>
        <v>0</v>
      </c>
      <c r="AU60" s="141">
        <v>0</v>
      </c>
      <c r="AV60" s="141">
        <v>0</v>
      </c>
      <c r="AW60" s="141">
        <f t="shared" si="21"/>
        <v>0</v>
      </c>
      <c r="AX60" s="143"/>
      <c r="AY60" s="143"/>
      <c r="AZ60" s="141">
        <v>0</v>
      </c>
      <c r="BA60" s="141">
        <v>0</v>
      </c>
      <c r="BB60" s="141">
        <f t="shared" si="22"/>
        <v>0</v>
      </c>
      <c r="BC60" s="141">
        <v>0</v>
      </c>
      <c r="BD60" s="141">
        <v>0</v>
      </c>
      <c r="BE60" s="141">
        <f t="shared" si="23"/>
        <v>0</v>
      </c>
    </row>
    <row r="61" spans="1:57" ht="12" customHeight="1">
      <c r="A61" s="142" t="s">
        <v>101</v>
      </c>
      <c r="B61" s="140" t="s">
        <v>379</v>
      </c>
      <c r="C61" s="142" t="s">
        <v>440</v>
      </c>
      <c r="D61" s="141">
        <f t="shared" si="6"/>
        <v>0</v>
      </c>
      <c r="E61" s="141">
        <f t="shared" si="7"/>
        <v>119575</v>
      </c>
      <c r="F61" s="141">
        <f t="shared" si="8"/>
        <v>119575</v>
      </c>
      <c r="G61" s="141">
        <f t="shared" si="9"/>
        <v>0</v>
      </c>
      <c r="H61" s="141">
        <f t="shared" si="10"/>
        <v>35316</v>
      </c>
      <c r="I61" s="141">
        <f t="shared" si="11"/>
        <v>35316</v>
      </c>
      <c r="J61" s="143" t="s">
        <v>471</v>
      </c>
      <c r="K61" s="143" t="s">
        <v>493</v>
      </c>
      <c r="L61" s="141">
        <v>0</v>
      </c>
      <c r="M61" s="141">
        <v>119575</v>
      </c>
      <c r="N61" s="141">
        <f t="shared" si="12"/>
        <v>119575</v>
      </c>
      <c r="O61" s="141">
        <v>0</v>
      </c>
      <c r="P61" s="141">
        <v>35316</v>
      </c>
      <c r="Q61" s="141">
        <f t="shared" si="13"/>
        <v>35316</v>
      </c>
      <c r="R61" s="143"/>
      <c r="S61" s="143"/>
      <c r="T61" s="141">
        <v>0</v>
      </c>
      <c r="U61" s="141">
        <v>0</v>
      </c>
      <c r="V61" s="141">
        <f t="shared" si="14"/>
        <v>0</v>
      </c>
      <c r="W61" s="141">
        <v>0</v>
      </c>
      <c r="X61" s="141">
        <v>0</v>
      </c>
      <c r="Y61" s="141">
        <f t="shared" si="15"/>
        <v>0</v>
      </c>
      <c r="Z61" s="143"/>
      <c r="AA61" s="141"/>
      <c r="AB61" s="141">
        <v>0</v>
      </c>
      <c r="AC61" s="141">
        <v>0</v>
      </c>
      <c r="AD61" s="141">
        <f t="shared" si="16"/>
        <v>0</v>
      </c>
      <c r="AE61" s="141">
        <v>0</v>
      </c>
      <c r="AF61" s="141">
        <v>0</v>
      </c>
      <c r="AG61" s="141">
        <f t="shared" si="17"/>
        <v>0</v>
      </c>
      <c r="AH61" s="143"/>
      <c r="AI61" s="143"/>
      <c r="AJ61" s="141">
        <v>0</v>
      </c>
      <c r="AK61" s="141">
        <v>0</v>
      </c>
      <c r="AL61" s="141">
        <f t="shared" si="18"/>
        <v>0</v>
      </c>
      <c r="AM61" s="141">
        <v>0</v>
      </c>
      <c r="AN61" s="141">
        <v>0</v>
      </c>
      <c r="AO61" s="141">
        <f t="shared" si="19"/>
        <v>0</v>
      </c>
      <c r="AP61" s="143"/>
      <c r="AQ61" s="143"/>
      <c r="AR61" s="141">
        <v>0</v>
      </c>
      <c r="AS61" s="141">
        <v>0</v>
      </c>
      <c r="AT61" s="141">
        <f t="shared" si="20"/>
        <v>0</v>
      </c>
      <c r="AU61" s="141">
        <v>0</v>
      </c>
      <c r="AV61" s="141">
        <v>0</v>
      </c>
      <c r="AW61" s="141">
        <f t="shared" si="21"/>
        <v>0</v>
      </c>
      <c r="AX61" s="143"/>
      <c r="AY61" s="143"/>
      <c r="AZ61" s="141">
        <v>0</v>
      </c>
      <c r="BA61" s="141">
        <v>0</v>
      </c>
      <c r="BB61" s="141">
        <f t="shared" si="22"/>
        <v>0</v>
      </c>
      <c r="BC61" s="141">
        <v>0</v>
      </c>
      <c r="BD61" s="141">
        <v>0</v>
      </c>
      <c r="BE61" s="141">
        <f t="shared" si="23"/>
        <v>0</v>
      </c>
    </row>
    <row r="62" spans="1:57" ht="12" customHeight="1">
      <c r="A62" s="142" t="s">
        <v>101</v>
      </c>
      <c r="B62" s="140" t="s">
        <v>380</v>
      </c>
      <c r="C62" s="142" t="s">
        <v>441</v>
      </c>
      <c r="D62" s="141">
        <f t="shared" si="6"/>
        <v>0</v>
      </c>
      <c r="E62" s="141">
        <f t="shared" si="7"/>
        <v>65162</v>
      </c>
      <c r="F62" s="141">
        <f t="shared" si="8"/>
        <v>65162</v>
      </c>
      <c r="G62" s="141">
        <f t="shared" si="9"/>
        <v>0</v>
      </c>
      <c r="H62" s="141">
        <f t="shared" si="10"/>
        <v>15999</v>
      </c>
      <c r="I62" s="141">
        <f t="shared" si="11"/>
        <v>15999</v>
      </c>
      <c r="J62" s="143" t="s">
        <v>471</v>
      </c>
      <c r="K62" s="143" t="s">
        <v>493</v>
      </c>
      <c r="L62" s="141">
        <v>0</v>
      </c>
      <c r="M62" s="141">
        <v>65162</v>
      </c>
      <c r="N62" s="141">
        <f t="shared" si="12"/>
        <v>65162</v>
      </c>
      <c r="O62" s="141">
        <v>0</v>
      </c>
      <c r="P62" s="141">
        <v>15999</v>
      </c>
      <c r="Q62" s="141">
        <f t="shared" si="13"/>
        <v>15999</v>
      </c>
      <c r="R62" s="143"/>
      <c r="S62" s="143"/>
      <c r="T62" s="141">
        <v>0</v>
      </c>
      <c r="U62" s="141">
        <v>0</v>
      </c>
      <c r="V62" s="141">
        <f t="shared" si="14"/>
        <v>0</v>
      </c>
      <c r="W62" s="141">
        <v>0</v>
      </c>
      <c r="X62" s="141">
        <v>0</v>
      </c>
      <c r="Y62" s="141">
        <f t="shared" si="15"/>
        <v>0</v>
      </c>
      <c r="Z62" s="143"/>
      <c r="AA62" s="141"/>
      <c r="AB62" s="141">
        <v>0</v>
      </c>
      <c r="AC62" s="141">
        <v>0</v>
      </c>
      <c r="AD62" s="141">
        <f t="shared" si="16"/>
        <v>0</v>
      </c>
      <c r="AE62" s="141">
        <v>0</v>
      </c>
      <c r="AF62" s="141">
        <v>0</v>
      </c>
      <c r="AG62" s="141">
        <f t="shared" si="17"/>
        <v>0</v>
      </c>
      <c r="AH62" s="143"/>
      <c r="AI62" s="143"/>
      <c r="AJ62" s="141">
        <v>0</v>
      </c>
      <c r="AK62" s="141">
        <v>0</v>
      </c>
      <c r="AL62" s="141">
        <f t="shared" si="18"/>
        <v>0</v>
      </c>
      <c r="AM62" s="141">
        <v>0</v>
      </c>
      <c r="AN62" s="141">
        <v>0</v>
      </c>
      <c r="AO62" s="141">
        <f t="shared" si="19"/>
        <v>0</v>
      </c>
      <c r="AP62" s="143"/>
      <c r="AQ62" s="143"/>
      <c r="AR62" s="141">
        <v>0</v>
      </c>
      <c r="AS62" s="141">
        <v>0</v>
      </c>
      <c r="AT62" s="141">
        <f t="shared" si="20"/>
        <v>0</v>
      </c>
      <c r="AU62" s="141">
        <v>0</v>
      </c>
      <c r="AV62" s="141">
        <v>0</v>
      </c>
      <c r="AW62" s="141">
        <f t="shared" si="21"/>
        <v>0</v>
      </c>
      <c r="AX62" s="143"/>
      <c r="AY62" s="143"/>
      <c r="AZ62" s="141">
        <v>0</v>
      </c>
      <c r="BA62" s="141">
        <v>0</v>
      </c>
      <c r="BB62" s="141">
        <f t="shared" si="22"/>
        <v>0</v>
      </c>
      <c r="BC62" s="141">
        <v>0</v>
      </c>
      <c r="BD62" s="141">
        <v>0</v>
      </c>
      <c r="BE62" s="141">
        <f t="shared" si="23"/>
        <v>0</v>
      </c>
    </row>
    <row r="63" spans="1:57" ht="12" customHeight="1">
      <c r="A63" s="142" t="s">
        <v>101</v>
      </c>
      <c r="B63" s="140" t="s">
        <v>381</v>
      </c>
      <c r="C63" s="142" t="s">
        <v>442</v>
      </c>
      <c r="D63" s="141">
        <f t="shared" si="6"/>
        <v>0</v>
      </c>
      <c r="E63" s="141">
        <f t="shared" si="7"/>
        <v>0</v>
      </c>
      <c r="F63" s="141">
        <f t="shared" si="8"/>
        <v>0</v>
      </c>
      <c r="G63" s="141">
        <f t="shared" si="9"/>
        <v>7222</v>
      </c>
      <c r="H63" s="141">
        <f t="shared" si="10"/>
        <v>72761</v>
      </c>
      <c r="I63" s="141">
        <f t="shared" si="11"/>
        <v>79983</v>
      </c>
      <c r="J63" s="143" t="s">
        <v>455</v>
      </c>
      <c r="K63" s="143" t="s">
        <v>477</v>
      </c>
      <c r="L63" s="141">
        <v>0</v>
      </c>
      <c r="M63" s="141">
        <v>0</v>
      </c>
      <c r="N63" s="141">
        <f t="shared" si="12"/>
        <v>0</v>
      </c>
      <c r="O63" s="141">
        <v>7222</v>
      </c>
      <c r="P63" s="141">
        <v>72761</v>
      </c>
      <c r="Q63" s="141">
        <f t="shared" si="13"/>
        <v>79983</v>
      </c>
      <c r="R63" s="143"/>
      <c r="S63" s="143"/>
      <c r="T63" s="141">
        <v>0</v>
      </c>
      <c r="U63" s="141">
        <v>0</v>
      </c>
      <c r="V63" s="141">
        <f t="shared" si="14"/>
        <v>0</v>
      </c>
      <c r="W63" s="141">
        <v>0</v>
      </c>
      <c r="X63" s="141">
        <v>0</v>
      </c>
      <c r="Y63" s="141">
        <f t="shared" si="15"/>
        <v>0</v>
      </c>
      <c r="Z63" s="143"/>
      <c r="AA63" s="141"/>
      <c r="AB63" s="141">
        <v>0</v>
      </c>
      <c r="AC63" s="141">
        <v>0</v>
      </c>
      <c r="AD63" s="141">
        <f t="shared" si="16"/>
        <v>0</v>
      </c>
      <c r="AE63" s="141">
        <v>0</v>
      </c>
      <c r="AF63" s="141">
        <v>0</v>
      </c>
      <c r="AG63" s="141">
        <f t="shared" si="17"/>
        <v>0</v>
      </c>
      <c r="AH63" s="143"/>
      <c r="AI63" s="143"/>
      <c r="AJ63" s="141">
        <v>0</v>
      </c>
      <c r="AK63" s="141">
        <v>0</v>
      </c>
      <c r="AL63" s="141">
        <f t="shared" si="18"/>
        <v>0</v>
      </c>
      <c r="AM63" s="141">
        <v>0</v>
      </c>
      <c r="AN63" s="141">
        <v>0</v>
      </c>
      <c r="AO63" s="141">
        <f t="shared" si="19"/>
        <v>0</v>
      </c>
      <c r="AP63" s="143"/>
      <c r="AQ63" s="143"/>
      <c r="AR63" s="141">
        <v>0</v>
      </c>
      <c r="AS63" s="141">
        <v>0</v>
      </c>
      <c r="AT63" s="141">
        <f t="shared" si="20"/>
        <v>0</v>
      </c>
      <c r="AU63" s="141">
        <v>0</v>
      </c>
      <c r="AV63" s="141">
        <v>0</v>
      </c>
      <c r="AW63" s="141">
        <f t="shared" si="21"/>
        <v>0</v>
      </c>
      <c r="AX63" s="143"/>
      <c r="AY63" s="143"/>
      <c r="AZ63" s="141">
        <v>0</v>
      </c>
      <c r="BA63" s="141">
        <v>0</v>
      </c>
      <c r="BB63" s="141">
        <f t="shared" si="22"/>
        <v>0</v>
      </c>
      <c r="BC63" s="141">
        <v>0</v>
      </c>
      <c r="BD63" s="141">
        <v>0</v>
      </c>
      <c r="BE63" s="141">
        <f t="shared" si="23"/>
        <v>0</v>
      </c>
    </row>
    <row r="64" spans="1:57" ht="12" customHeight="1">
      <c r="A64" s="142" t="s">
        <v>101</v>
      </c>
      <c r="B64" s="140" t="s">
        <v>382</v>
      </c>
      <c r="C64" s="142" t="s">
        <v>443</v>
      </c>
      <c r="D64" s="141">
        <f t="shared" si="6"/>
        <v>262697</v>
      </c>
      <c r="E64" s="141">
        <f t="shared" si="7"/>
        <v>279520</v>
      </c>
      <c r="F64" s="141">
        <f t="shared" si="8"/>
        <v>542217</v>
      </c>
      <c r="G64" s="141">
        <f t="shared" si="9"/>
        <v>0</v>
      </c>
      <c r="H64" s="141">
        <f t="shared" si="10"/>
        <v>0</v>
      </c>
      <c r="I64" s="141">
        <f t="shared" si="11"/>
        <v>0</v>
      </c>
      <c r="J64" s="143" t="s">
        <v>468</v>
      </c>
      <c r="K64" s="143" t="s">
        <v>490</v>
      </c>
      <c r="L64" s="141">
        <v>262697</v>
      </c>
      <c r="M64" s="141">
        <v>279520</v>
      </c>
      <c r="N64" s="141">
        <f t="shared" si="12"/>
        <v>542217</v>
      </c>
      <c r="O64" s="141">
        <v>0</v>
      </c>
      <c r="P64" s="141">
        <v>0</v>
      </c>
      <c r="Q64" s="141">
        <f t="shared" si="13"/>
        <v>0</v>
      </c>
      <c r="R64" s="143"/>
      <c r="S64" s="143"/>
      <c r="T64" s="141">
        <v>0</v>
      </c>
      <c r="U64" s="141">
        <v>0</v>
      </c>
      <c r="V64" s="141">
        <f t="shared" si="14"/>
        <v>0</v>
      </c>
      <c r="W64" s="141">
        <v>0</v>
      </c>
      <c r="X64" s="141">
        <v>0</v>
      </c>
      <c r="Y64" s="141">
        <f t="shared" si="15"/>
        <v>0</v>
      </c>
      <c r="Z64" s="143"/>
      <c r="AA64" s="141"/>
      <c r="AB64" s="141">
        <v>0</v>
      </c>
      <c r="AC64" s="141">
        <v>0</v>
      </c>
      <c r="AD64" s="141">
        <f t="shared" si="16"/>
        <v>0</v>
      </c>
      <c r="AE64" s="141">
        <v>0</v>
      </c>
      <c r="AF64" s="141">
        <v>0</v>
      </c>
      <c r="AG64" s="141">
        <f t="shared" si="17"/>
        <v>0</v>
      </c>
      <c r="AH64" s="143"/>
      <c r="AI64" s="143"/>
      <c r="AJ64" s="141">
        <v>0</v>
      </c>
      <c r="AK64" s="141">
        <v>0</v>
      </c>
      <c r="AL64" s="141">
        <f t="shared" si="18"/>
        <v>0</v>
      </c>
      <c r="AM64" s="141">
        <v>0</v>
      </c>
      <c r="AN64" s="141">
        <v>0</v>
      </c>
      <c r="AO64" s="141">
        <f t="shared" si="19"/>
        <v>0</v>
      </c>
      <c r="AP64" s="143"/>
      <c r="AQ64" s="143"/>
      <c r="AR64" s="141">
        <v>0</v>
      </c>
      <c r="AS64" s="141">
        <v>0</v>
      </c>
      <c r="AT64" s="141">
        <f t="shared" si="20"/>
        <v>0</v>
      </c>
      <c r="AU64" s="141">
        <v>0</v>
      </c>
      <c r="AV64" s="141">
        <v>0</v>
      </c>
      <c r="AW64" s="141">
        <f t="shared" si="21"/>
        <v>0</v>
      </c>
      <c r="AX64" s="143"/>
      <c r="AY64" s="143"/>
      <c r="AZ64" s="141">
        <v>0</v>
      </c>
      <c r="BA64" s="141">
        <v>0</v>
      </c>
      <c r="BB64" s="141">
        <f t="shared" si="22"/>
        <v>0</v>
      </c>
      <c r="BC64" s="141">
        <v>0</v>
      </c>
      <c r="BD64" s="141">
        <v>0</v>
      </c>
      <c r="BE64" s="141">
        <f t="shared" si="23"/>
        <v>0</v>
      </c>
    </row>
    <row r="65" spans="1:57" ht="12" customHeight="1">
      <c r="A65" s="142" t="s">
        <v>101</v>
      </c>
      <c r="B65" s="140" t="s">
        <v>383</v>
      </c>
      <c r="C65" s="142" t="s">
        <v>444</v>
      </c>
      <c r="D65" s="141">
        <f t="shared" si="6"/>
        <v>0</v>
      </c>
      <c r="E65" s="141">
        <f t="shared" si="7"/>
        <v>112129</v>
      </c>
      <c r="F65" s="141">
        <f t="shared" si="8"/>
        <v>112129</v>
      </c>
      <c r="G65" s="141">
        <f t="shared" si="9"/>
        <v>915</v>
      </c>
      <c r="H65" s="141">
        <f t="shared" si="10"/>
        <v>45897</v>
      </c>
      <c r="I65" s="141">
        <f t="shared" si="11"/>
        <v>46812</v>
      </c>
      <c r="J65" s="143" t="s">
        <v>466</v>
      </c>
      <c r="K65" s="143" t="s">
        <v>488</v>
      </c>
      <c r="L65" s="141">
        <v>0</v>
      </c>
      <c r="M65" s="141">
        <v>112129</v>
      </c>
      <c r="N65" s="141">
        <f t="shared" si="12"/>
        <v>112129</v>
      </c>
      <c r="O65" s="141">
        <v>915</v>
      </c>
      <c r="P65" s="141">
        <v>45897</v>
      </c>
      <c r="Q65" s="141">
        <f t="shared" si="13"/>
        <v>46812</v>
      </c>
      <c r="R65" s="143"/>
      <c r="S65" s="143"/>
      <c r="T65" s="141">
        <v>0</v>
      </c>
      <c r="U65" s="141">
        <v>0</v>
      </c>
      <c r="V65" s="141">
        <f t="shared" si="14"/>
        <v>0</v>
      </c>
      <c r="W65" s="141">
        <v>0</v>
      </c>
      <c r="X65" s="141">
        <v>0</v>
      </c>
      <c r="Y65" s="141">
        <f t="shared" si="15"/>
        <v>0</v>
      </c>
      <c r="Z65" s="143"/>
      <c r="AA65" s="141"/>
      <c r="AB65" s="141">
        <v>0</v>
      </c>
      <c r="AC65" s="141">
        <v>0</v>
      </c>
      <c r="AD65" s="141">
        <f t="shared" si="16"/>
        <v>0</v>
      </c>
      <c r="AE65" s="141">
        <v>0</v>
      </c>
      <c r="AF65" s="141">
        <v>0</v>
      </c>
      <c r="AG65" s="141">
        <f t="shared" si="17"/>
        <v>0</v>
      </c>
      <c r="AH65" s="143"/>
      <c r="AI65" s="143"/>
      <c r="AJ65" s="141">
        <v>0</v>
      </c>
      <c r="AK65" s="141">
        <v>0</v>
      </c>
      <c r="AL65" s="141">
        <f t="shared" si="18"/>
        <v>0</v>
      </c>
      <c r="AM65" s="141">
        <v>0</v>
      </c>
      <c r="AN65" s="141">
        <v>0</v>
      </c>
      <c r="AO65" s="141">
        <f t="shared" si="19"/>
        <v>0</v>
      </c>
      <c r="AP65" s="143"/>
      <c r="AQ65" s="143"/>
      <c r="AR65" s="141">
        <v>0</v>
      </c>
      <c r="AS65" s="141">
        <v>0</v>
      </c>
      <c r="AT65" s="141">
        <f t="shared" si="20"/>
        <v>0</v>
      </c>
      <c r="AU65" s="141">
        <v>0</v>
      </c>
      <c r="AV65" s="141">
        <v>0</v>
      </c>
      <c r="AW65" s="141">
        <f t="shared" si="21"/>
        <v>0</v>
      </c>
      <c r="AX65" s="143"/>
      <c r="AY65" s="143"/>
      <c r="AZ65" s="141">
        <v>0</v>
      </c>
      <c r="BA65" s="141">
        <v>0</v>
      </c>
      <c r="BB65" s="141">
        <f t="shared" si="22"/>
        <v>0</v>
      </c>
      <c r="BC65" s="141">
        <v>0</v>
      </c>
      <c r="BD65" s="141">
        <v>0</v>
      </c>
      <c r="BE65" s="141">
        <f t="shared" si="23"/>
        <v>0</v>
      </c>
    </row>
    <row r="66" spans="1:57" ht="12" customHeight="1">
      <c r="A66" s="142" t="s">
        <v>101</v>
      </c>
      <c r="B66" s="140" t="s">
        <v>384</v>
      </c>
      <c r="C66" s="142" t="s">
        <v>445</v>
      </c>
      <c r="D66" s="141">
        <f t="shared" si="6"/>
        <v>0</v>
      </c>
      <c r="E66" s="141">
        <f t="shared" si="7"/>
        <v>87553</v>
      </c>
      <c r="F66" s="141">
        <f t="shared" si="8"/>
        <v>87553</v>
      </c>
      <c r="G66" s="141">
        <f t="shared" si="9"/>
        <v>379</v>
      </c>
      <c r="H66" s="141">
        <f t="shared" si="10"/>
        <v>14977</v>
      </c>
      <c r="I66" s="141">
        <f t="shared" si="11"/>
        <v>15356</v>
      </c>
      <c r="J66" s="143" t="s">
        <v>466</v>
      </c>
      <c r="K66" s="143" t="s">
        <v>488</v>
      </c>
      <c r="L66" s="141">
        <v>0</v>
      </c>
      <c r="M66" s="141">
        <v>87553</v>
      </c>
      <c r="N66" s="141">
        <f t="shared" si="12"/>
        <v>87553</v>
      </c>
      <c r="O66" s="141">
        <v>379</v>
      </c>
      <c r="P66" s="141">
        <v>14977</v>
      </c>
      <c r="Q66" s="141">
        <f t="shared" si="13"/>
        <v>15356</v>
      </c>
      <c r="R66" s="143"/>
      <c r="S66" s="143"/>
      <c r="T66" s="141">
        <v>0</v>
      </c>
      <c r="U66" s="141">
        <v>0</v>
      </c>
      <c r="V66" s="141">
        <f t="shared" si="14"/>
        <v>0</v>
      </c>
      <c r="W66" s="141">
        <v>0</v>
      </c>
      <c r="X66" s="141">
        <v>0</v>
      </c>
      <c r="Y66" s="141">
        <f t="shared" si="15"/>
        <v>0</v>
      </c>
      <c r="Z66" s="143"/>
      <c r="AA66" s="141"/>
      <c r="AB66" s="141">
        <v>0</v>
      </c>
      <c r="AC66" s="141">
        <v>0</v>
      </c>
      <c r="AD66" s="141">
        <f t="shared" si="16"/>
        <v>0</v>
      </c>
      <c r="AE66" s="141">
        <v>0</v>
      </c>
      <c r="AF66" s="141">
        <v>0</v>
      </c>
      <c r="AG66" s="141">
        <f t="shared" si="17"/>
        <v>0</v>
      </c>
      <c r="AH66" s="143"/>
      <c r="AI66" s="143"/>
      <c r="AJ66" s="141">
        <v>0</v>
      </c>
      <c r="AK66" s="141">
        <v>0</v>
      </c>
      <c r="AL66" s="141">
        <f t="shared" si="18"/>
        <v>0</v>
      </c>
      <c r="AM66" s="141">
        <v>0</v>
      </c>
      <c r="AN66" s="141">
        <v>0</v>
      </c>
      <c r="AO66" s="141">
        <f t="shared" si="19"/>
        <v>0</v>
      </c>
      <c r="AP66" s="143"/>
      <c r="AQ66" s="143"/>
      <c r="AR66" s="141">
        <v>0</v>
      </c>
      <c r="AS66" s="141">
        <v>0</v>
      </c>
      <c r="AT66" s="141">
        <f t="shared" si="20"/>
        <v>0</v>
      </c>
      <c r="AU66" s="141">
        <v>0</v>
      </c>
      <c r="AV66" s="141">
        <v>0</v>
      </c>
      <c r="AW66" s="141">
        <f t="shared" si="21"/>
        <v>0</v>
      </c>
      <c r="AX66" s="143"/>
      <c r="AY66" s="143"/>
      <c r="AZ66" s="141">
        <v>0</v>
      </c>
      <c r="BA66" s="141">
        <v>0</v>
      </c>
      <c r="BB66" s="141">
        <f t="shared" si="22"/>
        <v>0</v>
      </c>
      <c r="BC66" s="141">
        <v>0</v>
      </c>
      <c r="BD66" s="141">
        <v>0</v>
      </c>
      <c r="BE66" s="141">
        <f t="shared" si="23"/>
        <v>0</v>
      </c>
    </row>
    <row r="67" spans="1:57" ht="12" customHeight="1">
      <c r="A67" s="142" t="s">
        <v>101</v>
      </c>
      <c r="B67" s="140" t="s">
        <v>385</v>
      </c>
      <c r="C67" s="142" t="s">
        <v>446</v>
      </c>
      <c r="D67" s="141">
        <f t="shared" si="6"/>
        <v>0</v>
      </c>
      <c r="E67" s="141">
        <f t="shared" si="7"/>
        <v>27180</v>
      </c>
      <c r="F67" s="141">
        <f t="shared" si="8"/>
        <v>27180</v>
      </c>
      <c r="G67" s="141">
        <f t="shared" si="9"/>
        <v>214</v>
      </c>
      <c r="H67" s="141">
        <f t="shared" si="10"/>
        <v>15387</v>
      </c>
      <c r="I67" s="141">
        <f t="shared" si="11"/>
        <v>15601</v>
      </c>
      <c r="J67" s="143" t="s">
        <v>466</v>
      </c>
      <c r="K67" s="143" t="s">
        <v>488</v>
      </c>
      <c r="L67" s="141">
        <v>0</v>
      </c>
      <c r="M67" s="141">
        <v>27180</v>
      </c>
      <c r="N67" s="141">
        <f t="shared" si="12"/>
        <v>27180</v>
      </c>
      <c r="O67" s="141">
        <v>214</v>
      </c>
      <c r="P67" s="141">
        <v>15387</v>
      </c>
      <c r="Q67" s="141">
        <f t="shared" si="13"/>
        <v>15601</v>
      </c>
      <c r="R67" s="143"/>
      <c r="S67" s="143"/>
      <c r="T67" s="141">
        <v>0</v>
      </c>
      <c r="U67" s="141">
        <v>0</v>
      </c>
      <c r="V67" s="141">
        <f t="shared" si="14"/>
        <v>0</v>
      </c>
      <c r="W67" s="141">
        <v>0</v>
      </c>
      <c r="X67" s="141">
        <v>0</v>
      </c>
      <c r="Y67" s="141">
        <f t="shared" si="15"/>
        <v>0</v>
      </c>
      <c r="Z67" s="143"/>
      <c r="AA67" s="141"/>
      <c r="AB67" s="141">
        <v>0</v>
      </c>
      <c r="AC67" s="141">
        <v>0</v>
      </c>
      <c r="AD67" s="141">
        <f t="shared" si="16"/>
        <v>0</v>
      </c>
      <c r="AE67" s="141">
        <v>0</v>
      </c>
      <c r="AF67" s="141">
        <v>0</v>
      </c>
      <c r="AG67" s="141">
        <f t="shared" si="17"/>
        <v>0</v>
      </c>
      <c r="AH67" s="143"/>
      <c r="AI67" s="143"/>
      <c r="AJ67" s="141">
        <v>0</v>
      </c>
      <c r="AK67" s="141">
        <v>0</v>
      </c>
      <c r="AL67" s="141">
        <f t="shared" si="18"/>
        <v>0</v>
      </c>
      <c r="AM67" s="141">
        <v>0</v>
      </c>
      <c r="AN67" s="141">
        <v>0</v>
      </c>
      <c r="AO67" s="141">
        <f t="shared" si="19"/>
        <v>0</v>
      </c>
      <c r="AP67" s="143"/>
      <c r="AQ67" s="143"/>
      <c r="AR67" s="141">
        <v>0</v>
      </c>
      <c r="AS67" s="141">
        <v>0</v>
      </c>
      <c r="AT67" s="141">
        <f t="shared" si="20"/>
        <v>0</v>
      </c>
      <c r="AU67" s="141">
        <v>0</v>
      </c>
      <c r="AV67" s="141">
        <v>0</v>
      </c>
      <c r="AW67" s="141">
        <f t="shared" si="21"/>
        <v>0</v>
      </c>
      <c r="AX67" s="143"/>
      <c r="AY67" s="143"/>
      <c r="AZ67" s="141">
        <v>0</v>
      </c>
      <c r="BA67" s="141">
        <v>0</v>
      </c>
      <c r="BB67" s="141">
        <f t="shared" si="22"/>
        <v>0</v>
      </c>
      <c r="BC67" s="141">
        <v>0</v>
      </c>
      <c r="BD67" s="141">
        <v>0</v>
      </c>
      <c r="BE67" s="141">
        <f t="shared" si="23"/>
        <v>0</v>
      </c>
    </row>
    <row r="68" spans="1:57" ht="12" customHeight="1">
      <c r="A68" s="142" t="s">
        <v>101</v>
      </c>
      <c r="B68" s="140" t="s">
        <v>386</v>
      </c>
      <c r="C68" s="142" t="s">
        <v>447</v>
      </c>
      <c r="D68" s="141">
        <f t="shared" si="6"/>
        <v>47691</v>
      </c>
      <c r="E68" s="141">
        <f t="shared" si="7"/>
        <v>159343</v>
      </c>
      <c r="F68" s="141">
        <f t="shared" si="8"/>
        <v>207034</v>
      </c>
      <c r="G68" s="141">
        <f t="shared" si="9"/>
        <v>0</v>
      </c>
      <c r="H68" s="141">
        <f t="shared" si="10"/>
        <v>22075</v>
      </c>
      <c r="I68" s="141">
        <f t="shared" si="11"/>
        <v>22075</v>
      </c>
      <c r="J68" s="143" t="s">
        <v>456</v>
      </c>
      <c r="K68" s="143" t="s">
        <v>478</v>
      </c>
      <c r="L68" s="141">
        <v>47691</v>
      </c>
      <c r="M68" s="141">
        <v>159343</v>
      </c>
      <c r="N68" s="141">
        <f t="shared" si="12"/>
        <v>207034</v>
      </c>
      <c r="O68" s="141">
        <v>0</v>
      </c>
      <c r="P68" s="141">
        <v>22075</v>
      </c>
      <c r="Q68" s="141">
        <f t="shared" si="13"/>
        <v>22075</v>
      </c>
      <c r="R68" s="143"/>
      <c r="S68" s="143"/>
      <c r="T68" s="141">
        <v>0</v>
      </c>
      <c r="U68" s="141">
        <v>0</v>
      </c>
      <c r="V68" s="141">
        <f t="shared" si="14"/>
        <v>0</v>
      </c>
      <c r="W68" s="141">
        <v>0</v>
      </c>
      <c r="X68" s="141">
        <v>0</v>
      </c>
      <c r="Y68" s="141">
        <f t="shared" si="15"/>
        <v>0</v>
      </c>
      <c r="Z68" s="143"/>
      <c r="AA68" s="141"/>
      <c r="AB68" s="141">
        <v>0</v>
      </c>
      <c r="AC68" s="141">
        <v>0</v>
      </c>
      <c r="AD68" s="141">
        <f t="shared" si="16"/>
        <v>0</v>
      </c>
      <c r="AE68" s="141">
        <v>0</v>
      </c>
      <c r="AF68" s="141">
        <v>0</v>
      </c>
      <c r="AG68" s="141">
        <f t="shared" si="17"/>
        <v>0</v>
      </c>
      <c r="AH68" s="143"/>
      <c r="AI68" s="143"/>
      <c r="AJ68" s="141">
        <v>0</v>
      </c>
      <c r="AK68" s="141">
        <v>0</v>
      </c>
      <c r="AL68" s="141">
        <f t="shared" si="18"/>
        <v>0</v>
      </c>
      <c r="AM68" s="141">
        <v>0</v>
      </c>
      <c r="AN68" s="141">
        <v>0</v>
      </c>
      <c r="AO68" s="141">
        <f t="shared" si="19"/>
        <v>0</v>
      </c>
      <c r="AP68" s="143"/>
      <c r="AQ68" s="143"/>
      <c r="AR68" s="141">
        <v>0</v>
      </c>
      <c r="AS68" s="141">
        <v>0</v>
      </c>
      <c r="AT68" s="141">
        <f t="shared" si="20"/>
        <v>0</v>
      </c>
      <c r="AU68" s="141">
        <v>0</v>
      </c>
      <c r="AV68" s="141">
        <v>0</v>
      </c>
      <c r="AW68" s="141">
        <f t="shared" si="21"/>
        <v>0</v>
      </c>
      <c r="AX68" s="143"/>
      <c r="AY68" s="143"/>
      <c r="AZ68" s="141">
        <v>0</v>
      </c>
      <c r="BA68" s="141">
        <v>0</v>
      </c>
      <c r="BB68" s="141">
        <f t="shared" si="22"/>
        <v>0</v>
      </c>
      <c r="BC68" s="141">
        <v>0</v>
      </c>
      <c r="BD68" s="141">
        <v>0</v>
      </c>
      <c r="BE68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503</v>
      </c>
      <c r="B7" s="140" t="s">
        <v>500</v>
      </c>
      <c r="C7" s="139" t="s">
        <v>501</v>
      </c>
      <c r="D7" s="141">
        <f>SUM(D8:D29)</f>
        <v>14531387</v>
      </c>
      <c r="E7" s="141">
        <f>SUM(E8:E29)</f>
        <v>4535058</v>
      </c>
      <c r="F7" s="144"/>
      <c r="G7" s="143" t="s">
        <v>497</v>
      </c>
      <c r="H7" s="141">
        <f>SUM(H8:H29)</f>
        <v>8497289</v>
      </c>
      <c r="I7" s="141">
        <f>SUM(I8:I29)</f>
        <v>2593852</v>
      </c>
      <c r="J7" s="144"/>
      <c r="K7" s="143" t="s">
        <v>497</v>
      </c>
      <c r="L7" s="141">
        <f>SUM(L8:L29)</f>
        <v>3767769</v>
      </c>
      <c r="M7" s="141">
        <f>SUM(M8:M29)</f>
        <v>1202819</v>
      </c>
      <c r="N7" s="144"/>
      <c r="O7" s="143" t="s">
        <v>497</v>
      </c>
      <c r="P7" s="141">
        <f>SUM(P8:P29)</f>
        <v>1330584</v>
      </c>
      <c r="Q7" s="141">
        <f>SUM(Q8:Q29)</f>
        <v>340163</v>
      </c>
      <c r="R7" s="144"/>
      <c r="S7" s="143" t="s">
        <v>497</v>
      </c>
      <c r="T7" s="141">
        <f>SUM(T8:T29)</f>
        <v>370888</v>
      </c>
      <c r="U7" s="141">
        <f>SUM(U8:U29)</f>
        <v>163174</v>
      </c>
      <c r="V7" s="144"/>
      <c r="W7" s="143" t="s">
        <v>497</v>
      </c>
      <c r="X7" s="141">
        <f>SUM(X8:X29)</f>
        <v>123436</v>
      </c>
      <c r="Y7" s="141">
        <f>SUM(Y8:Y29)</f>
        <v>100037</v>
      </c>
      <c r="Z7" s="144"/>
      <c r="AA7" s="143" t="s">
        <v>497</v>
      </c>
      <c r="AB7" s="141">
        <f>SUM(AB8:AB29)</f>
        <v>171283</v>
      </c>
      <c r="AC7" s="141">
        <f>SUM(AC8:AC29)</f>
        <v>49023</v>
      </c>
      <c r="AD7" s="144"/>
      <c r="AE7" s="143" t="s">
        <v>497</v>
      </c>
      <c r="AF7" s="141">
        <f>SUM(AF8:AF29)</f>
        <v>227566</v>
      </c>
      <c r="AG7" s="141">
        <f>SUM(AG8:AG29)</f>
        <v>63479</v>
      </c>
      <c r="AH7" s="144"/>
      <c r="AI7" s="143" t="s">
        <v>497</v>
      </c>
      <c r="AJ7" s="141">
        <f>SUM(AJ8:AJ29)</f>
        <v>42572</v>
      </c>
      <c r="AK7" s="141">
        <f>SUM(AK8:AK29)</f>
        <v>22511</v>
      </c>
      <c r="AL7" s="144"/>
      <c r="AM7" s="143" t="s">
        <v>497</v>
      </c>
      <c r="AN7" s="141">
        <f>SUM(AN8:AN29)</f>
        <v>0</v>
      </c>
      <c r="AO7" s="141">
        <f>SUM(AO8:AO29)</f>
        <v>0</v>
      </c>
      <c r="AP7" s="144"/>
      <c r="AQ7" s="143" t="s">
        <v>497</v>
      </c>
      <c r="AR7" s="141">
        <f>SUM(AR8:AR29)</f>
        <v>0</v>
      </c>
      <c r="AS7" s="141">
        <f>SUM(AS8:AS29)</f>
        <v>0</v>
      </c>
      <c r="AT7" s="144"/>
      <c r="AU7" s="143" t="s">
        <v>497</v>
      </c>
      <c r="AV7" s="141">
        <f>SUM(AV8:AV29)</f>
        <v>0</v>
      </c>
      <c r="AW7" s="141">
        <f>SUM(AW8:AW29)</f>
        <v>0</v>
      </c>
      <c r="AX7" s="144"/>
      <c r="AY7" s="143" t="s">
        <v>497</v>
      </c>
      <c r="AZ7" s="141">
        <f>SUM(AZ8:AZ29)</f>
        <v>0</v>
      </c>
      <c r="BA7" s="141">
        <f>SUM(BA8:BA29)</f>
        <v>0</v>
      </c>
      <c r="BB7" s="144"/>
      <c r="BC7" s="143" t="s">
        <v>497</v>
      </c>
      <c r="BD7" s="141">
        <f>SUM(BD8:BD29)</f>
        <v>0</v>
      </c>
      <c r="BE7" s="141">
        <f>SUM(BE8:BE29)</f>
        <v>0</v>
      </c>
      <c r="BF7" s="144"/>
      <c r="BG7" s="143" t="s">
        <v>497</v>
      </c>
      <c r="BH7" s="141">
        <f>SUM(BH8:BH29)</f>
        <v>0</v>
      </c>
      <c r="BI7" s="141">
        <f>SUM(BI8:BI29)</f>
        <v>0</v>
      </c>
      <c r="BJ7" s="144"/>
      <c r="BK7" s="143" t="s">
        <v>497</v>
      </c>
      <c r="BL7" s="141">
        <f>SUM(BL8:BL29)</f>
        <v>0</v>
      </c>
      <c r="BM7" s="141">
        <f>SUM(BM8:BM29)</f>
        <v>0</v>
      </c>
      <c r="BN7" s="144"/>
      <c r="BO7" s="143" t="s">
        <v>497</v>
      </c>
      <c r="BP7" s="141">
        <f>SUM(BP8:BP29)</f>
        <v>0</v>
      </c>
      <c r="BQ7" s="141">
        <f>SUM(BQ8:BQ29)</f>
        <v>0</v>
      </c>
      <c r="BR7" s="144"/>
      <c r="BS7" s="143" t="s">
        <v>497</v>
      </c>
      <c r="BT7" s="141">
        <f>SUM(BT8:BT29)</f>
        <v>0</v>
      </c>
      <c r="BU7" s="141">
        <f>SUM(BU8:BU29)</f>
        <v>0</v>
      </c>
      <c r="BV7" s="144"/>
      <c r="BW7" s="143" t="s">
        <v>497</v>
      </c>
      <c r="BX7" s="141">
        <f>SUM(BX8:BX29)</f>
        <v>0</v>
      </c>
      <c r="BY7" s="141">
        <f>SUM(BY8:BY29)</f>
        <v>0</v>
      </c>
      <c r="BZ7" s="144"/>
      <c r="CA7" s="143" t="s">
        <v>497</v>
      </c>
      <c r="CB7" s="141">
        <f>SUM(CB8:CB29)</f>
        <v>0</v>
      </c>
      <c r="CC7" s="141">
        <f>SUM(CC8:CC29)</f>
        <v>0</v>
      </c>
      <c r="CD7" s="144"/>
      <c r="CE7" s="143" t="s">
        <v>497</v>
      </c>
      <c r="CF7" s="141">
        <f>SUM(CF8:CF29)</f>
        <v>0</v>
      </c>
      <c r="CG7" s="141">
        <f>SUM(CG8:CG29)</f>
        <v>0</v>
      </c>
      <c r="CH7" s="144"/>
      <c r="CI7" s="143" t="s">
        <v>497</v>
      </c>
      <c r="CJ7" s="141">
        <f>SUM(CJ8:CJ29)</f>
        <v>0</v>
      </c>
      <c r="CK7" s="141">
        <f>SUM(CK8:CK29)</f>
        <v>0</v>
      </c>
      <c r="CL7" s="144"/>
      <c r="CM7" s="143" t="s">
        <v>497</v>
      </c>
      <c r="CN7" s="141">
        <f>SUM(CN8:CN29)</f>
        <v>0</v>
      </c>
      <c r="CO7" s="141">
        <f>SUM(CO8:CO29)</f>
        <v>0</v>
      </c>
      <c r="CP7" s="144"/>
      <c r="CQ7" s="143" t="s">
        <v>497</v>
      </c>
      <c r="CR7" s="141">
        <f>SUM(CR8:CR29)</f>
        <v>0</v>
      </c>
      <c r="CS7" s="141">
        <f>SUM(CS8:CS29)</f>
        <v>0</v>
      </c>
      <c r="CT7" s="144"/>
      <c r="CU7" s="143" t="s">
        <v>497</v>
      </c>
      <c r="CV7" s="141">
        <f>SUM(CV8:CV29)</f>
        <v>0</v>
      </c>
      <c r="CW7" s="141">
        <f>SUM(CW8:CW29)</f>
        <v>0</v>
      </c>
      <c r="CX7" s="144"/>
      <c r="CY7" s="143" t="s">
        <v>497</v>
      </c>
      <c r="CZ7" s="141">
        <f>SUM(CZ8:CZ29)</f>
        <v>0</v>
      </c>
      <c r="DA7" s="141">
        <f>SUM(DA8:DA29)</f>
        <v>0</v>
      </c>
      <c r="DB7" s="144"/>
      <c r="DC7" s="143" t="s">
        <v>497</v>
      </c>
      <c r="DD7" s="141">
        <f>SUM(DD8:DD29)</f>
        <v>0</v>
      </c>
      <c r="DE7" s="141">
        <f>SUM(DE8:DE29)</f>
        <v>0</v>
      </c>
      <c r="DF7" s="144"/>
      <c r="DG7" s="143" t="s">
        <v>497</v>
      </c>
      <c r="DH7" s="141">
        <f>SUM(DH8:DH29)</f>
        <v>0</v>
      </c>
      <c r="DI7" s="141">
        <f>SUM(DI8:DI29)</f>
        <v>0</v>
      </c>
      <c r="DJ7" s="144"/>
      <c r="DK7" s="143" t="s">
        <v>497</v>
      </c>
      <c r="DL7" s="141">
        <f>SUM(DL8:DL29)</f>
        <v>0</v>
      </c>
      <c r="DM7" s="141">
        <f>SUM(DM8:DM29)</f>
        <v>0</v>
      </c>
      <c r="DN7" s="144"/>
      <c r="DO7" s="143" t="s">
        <v>497</v>
      </c>
      <c r="DP7" s="141">
        <f>SUM(DP8:DP29)</f>
        <v>0</v>
      </c>
      <c r="DQ7" s="141">
        <f>SUM(DQ8:DQ29)</f>
        <v>0</v>
      </c>
      <c r="DR7" s="144"/>
      <c r="DS7" s="143" t="s">
        <v>497</v>
      </c>
      <c r="DT7" s="141">
        <f>SUM(DT8:DT29)</f>
        <v>0</v>
      </c>
      <c r="DU7" s="141">
        <f>SUM(DU8:DU29)</f>
        <v>0</v>
      </c>
    </row>
    <row r="8" spans="1:125" ht="12" customHeight="1">
      <c r="A8" s="142" t="s">
        <v>101</v>
      </c>
      <c r="B8" s="140" t="s">
        <v>450</v>
      </c>
      <c r="C8" s="142" t="s">
        <v>472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424048</v>
      </c>
      <c r="F8" s="145">
        <v>23215</v>
      </c>
      <c r="G8" s="143" t="s">
        <v>402</v>
      </c>
      <c r="H8" s="141">
        <v>0</v>
      </c>
      <c r="I8" s="141">
        <v>83134</v>
      </c>
      <c r="J8" s="145">
        <v>23217</v>
      </c>
      <c r="K8" s="143" t="s">
        <v>404</v>
      </c>
      <c r="L8" s="141">
        <v>0</v>
      </c>
      <c r="M8" s="141">
        <v>186527</v>
      </c>
      <c r="N8" s="145">
        <v>23228</v>
      </c>
      <c r="O8" s="143" t="s">
        <v>414</v>
      </c>
      <c r="P8" s="141">
        <v>0</v>
      </c>
      <c r="Q8" s="141">
        <v>54132</v>
      </c>
      <c r="R8" s="145">
        <v>23361</v>
      </c>
      <c r="S8" s="143" t="s">
        <v>426</v>
      </c>
      <c r="T8" s="141">
        <v>0</v>
      </c>
      <c r="U8" s="141">
        <v>42080</v>
      </c>
      <c r="V8" s="145">
        <v>23362</v>
      </c>
      <c r="W8" s="143" t="s">
        <v>427</v>
      </c>
      <c r="X8" s="141">
        <v>0</v>
      </c>
      <c r="Y8" s="141">
        <v>58175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101</v>
      </c>
      <c r="B9" s="140" t="s">
        <v>451</v>
      </c>
      <c r="C9" s="142" t="s">
        <v>473</v>
      </c>
      <c r="D9" s="141">
        <f aca="true" t="shared" si="0" ref="D9:D29">SUM(H9,L9,P9,T9,X9,AB9,AF9,AJ9,AN9,AR9,AV9,AZ9,BD9,BH9,BL9,BP9,BT9,BX9,CB9,CF9,CJ9,CN9,CR9,CV9,CZ9,DD9,DH9,DL9,DP9,DT9)</f>
        <v>0</v>
      </c>
      <c r="E9" s="141">
        <f aca="true" t="shared" si="1" ref="E9:E29">SUM(I9,M9,Q9,U9,Y9,AC9,AG9,AK9,AO9,AS9,AW9,BA9,BE9,BI9,BM9,BQ9,BU9,BY9,CC9,CG9,CK9,CO9,CS9,CW9,DA9,DE9,DI9,DM9,DQ9,DU9)</f>
        <v>341649</v>
      </c>
      <c r="F9" s="145">
        <v>23205</v>
      </c>
      <c r="G9" s="143" t="s">
        <v>392</v>
      </c>
      <c r="H9" s="141">
        <v>0</v>
      </c>
      <c r="I9" s="141">
        <v>158625</v>
      </c>
      <c r="J9" s="145">
        <v>23216</v>
      </c>
      <c r="K9" s="143" t="s">
        <v>403</v>
      </c>
      <c r="L9" s="141">
        <v>0</v>
      </c>
      <c r="M9" s="141">
        <v>108983</v>
      </c>
      <c r="N9" s="145">
        <v>23447</v>
      </c>
      <c r="O9" s="143" t="s">
        <v>438</v>
      </c>
      <c r="P9" s="141">
        <v>0</v>
      </c>
      <c r="Q9" s="141">
        <v>74041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101</v>
      </c>
      <c r="B10" s="140" t="s">
        <v>452</v>
      </c>
      <c r="C10" s="142" t="s">
        <v>474</v>
      </c>
      <c r="D10" s="141">
        <f t="shared" si="0"/>
        <v>758826</v>
      </c>
      <c r="E10" s="141">
        <f t="shared" si="1"/>
        <v>216466</v>
      </c>
      <c r="F10" s="145">
        <v>23223</v>
      </c>
      <c r="G10" s="143" t="s">
        <v>409</v>
      </c>
      <c r="H10" s="141">
        <v>295790</v>
      </c>
      <c r="I10" s="141">
        <v>93315</v>
      </c>
      <c r="J10" s="145">
        <v>23229</v>
      </c>
      <c r="K10" s="143" t="s">
        <v>415</v>
      </c>
      <c r="L10" s="141">
        <v>219000</v>
      </c>
      <c r="M10" s="141">
        <v>35054</v>
      </c>
      <c r="N10" s="145">
        <v>23441</v>
      </c>
      <c r="O10" s="143" t="s">
        <v>434</v>
      </c>
      <c r="P10" s="141">
        <v>85523</v>
      </c>
      <c r="Q10" s="141">
        <v>32964</v>
      </c>
      <c r="R10" s="145">
        <v>23442</v>
      </c>
      <c r="S10" s="143" t="s">
        <v>435</v>
      </c>
      <c r="T10" s="141">
        <v>158513</v>
      </c>
      <c r="U10" s="141">
        <v>55133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101</v>
      </c>
      <c r="B11" s="140" t="s">
        <v>453</v>
      </c>
      <c r="C11" s="142" t="s">
        <v>475</v>
      </c>
      <c r="D11" s="141">
        <f t="shared" si="0"/>
        <v>1058600</v>
      </c>
      <c r="E11" s="141">
        <f t="shared" si="1"/>
        <v>247154</v>
      </c>
      <c r="F11" s="145">
        <v>23209</v>
      </c>
      <c r="G11" s="143" t="s">
        <v>396</v>
      </c>
      <c r="H11" s="141">
        <v>662793</v>
      </c>
      <c r="I11" s="141">
        <v>154715</v>
      </c>
      <c r="J11" s="145">
        <v>23227</v>
      </c>
      <c r="K11" s="143" t="s">
        <v>413</v>
      </c>
      <c r="L11" s="141">
        <v>395807</v>
      </c>
      <c r="M11" s="141">
        <v>92439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101</v>
      </c>
      <c r="B12" s="140" t="s">
        <v>454</v>
      </c>
      <c r="C12" s="142" t="s">
        <v>476</v>
      </c>
      <c r="D12" s="141">
        <f t="shared" si="0"/>
        <v>840023</v>
      </c>
      <c r="E12" s="141">
        <f t="shared" si="1"/>
        <v>0</v>
      </c>
      <c r="F12" s="145">
        <v>23216</v>
      </c>
      <c r="G12" s="143" t="s">
        <v>403</v>
      </c>
      <c r="H12" s="141">
        <v>484499</v>
      </c>
      <c r="I12" s="141">
        <v>0</v>
      </c>
      <c r="J12" s="145">
        <v>23447</v>
      </c>
      <c r="K12" s="143" t="s">
        <v>438</v>
      </c>
      <c r="L12" s="141">
        <v>355524</v>
      </c>
      <c r="M12" s="141">
        <v>0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101</v>
      </c>
      <c r="B13" s="140" t="s">
        <v>455</v>
      </c>
      <c r="C13" s="142" t="s">
        <v>477</v>
      </c>
      <c r="D13" s="141">
        <f t="shared" si="0"/>
        <v>0</v>
      </c>
      <c r="E13" s="141">
        <f t="shared" si="1"/>
        <v>222894</v>
      </c>
      <c r="F13" s="145">
        <v>23214</v>
      </c>
      <c r="G13" s="143" t="s">
        <v>401</v>
      </c>
      <c r="H13" s="141">
        <v>0</v>
      </c>
      <c r="I13" s="141">
        <v>142911</v>
      </c>
      <c r="J13" s="145">
        <v>23501</v>
      </c>
      <c r="K13" s="143" t="s">
        <v>442</v>
      </c>
      <c r="L13" s="141">
        <v>0</v>
      </c>
      <c r="M13" s="141">
        <v>79983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101</v>
      </c>
      <c r="B14" s="140" t="s">
        <v>456</v>
      </c>
      <c r="C14" s="142" t="s">
        <v>478</v>
      </c>
      <c r="D14" s="141">
        <f t="shared" si="0"/>
        <v>1800292</v>
      </c>
      <c r="E14" s="141">
        <f t="shared" si="1"/>
        <v>191953</v>
      </c>
      <c r="F14" s="145">
        <v>23207</v>
      </c>
      <c r="G14" s="143" t="s">
        <v>394</v>
      </c>
      <c r="H14" s="141">
        <v>1593258</v>
      </c>
      <c r="I14" s="141">
        <v>169878</v>
      </c>
      <c r="J14" s="145">
        <v>23603</v>
      </c>
      <c r="K14" s="143" t="s">
        <v>447</v>
      </c>
      <c r="L14" s="141">
        <v>207034</v>
      </c>
      <c r="M14" s="141">
        <v>22075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101</v>
      </c>
      <c r="B15" s="140" t="s">
        <v>457</v>
      </c>
      <c r="C15" s="142" t="s">
        <v>479</v>
      </c>
      <c r="D15" s="141">
        <f t="shared" si="0"/>
        <v>0</v>
      </c>
      <c r="E15" s="141">
        <f t="shared" si="1"/>
        <v>519462</v>
      </c>
      <c r="F15" s="145">
        <v>23211</v>
      </c>
      <c r="G15" s="143" t="s">
        <v>398</v>
      </c>
      <c r="H15" s="141">
        <v>0</v>
      </c>
      <c r="I15" s="141">
        <v>392461</v>
      </c>
      <c r="J15" s="145">
        <v>23225</v>
      </c>
      <c r="K15" s="143" t="s">
        <v>411</v>
      </c>
      <c r="L15" s="141">
        <v>0</v>
      </c>
      <c r="M15" s="141">
        <v>127001</v>
      </c>
      <c r="N15" s="145"/>
      <c r="O15" s="143"/>
      <c r="P15" s="141">
        <v>0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101</v>
      </c>
      <c r="B16" s="140" t="s">
        <v>458</v>
      </c>
      <c r="C16" s="142" t="s">
        <v>480</v>
      </c>
      <c r="D16" s="141">
        <f t="shared" si="0"/>
        <v>0</v>
      </c>
      <c r="E16" s="141">
        <f t="shared" si="1"/>
        <v>258308</v>
      </c>
      <c r="F16" s="145">
        <v>23222</v>
      </c>
      <c r="G16" s="143" t="s">
        <v>408</v>
      </c>
      <c r="H16" s="141">
        <v>0</v>
      </c>
      <c r="I16" s="141">
        <v>218012</v>
      </c>
      <c r="J16" s="145">
        <v>23224</v>
      </c>
      <c r="K16" s="143" t="s">
        <v>410</v>
      </c>
      <c r="L16" s="141">
        <v>0</v>
      </c>
      <c r="M16" s="141">
        <v>40296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101</v>
      </c>
      <c r="B17" s="140" t="s">
        <v>459</v>
      </c>
      <c r="C17" s="142" t="s">
        <v>481</v>
      </c>
      <c r="D17" s="141">
        <f t="shared" si="0"/>
        <v>612278</v>
      </c>
      <c r="E17" s="141">
        <f t="shared" si="1"/>
        <v>0</v>
      </c>
      <c r="F17" s="145">
        <v>23204</v>
      </c>
      <c r="G17" s="143" t="s">
        <v>391</v>
      </c>
      <c r="H17" s="141">
        <v>316074</v>
      </c>
      <c r="I17" s="141">
        <v>0</v>
      </c>
      <c r="J17" s="145">
        <v>23226</v>
      </c>
      <c r="K17" s="143" t="s">
        <v>412</v>
      </c>
      <c r="L17" s="141">
        <v>183529</v>
      </c>
      <c r="M17" s="141">
        <v>0</v>
      </c>
      <c r="N17" s="145">
        <v>23304</v>
      </c>
      <c r="O17" s="143" t="s">
        <v>423</v>
      </c>
      <c r="P17" s="141">
        <v>112675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101</v>
      </c>
      <c r="B18" s="140" t="s">
        <v>460</v>
      </c>
      <c r="C18" s="142" t="s">
        <v>482</v>
      </c>
      <c r="D18" s="141">
        <f t="shared" si="0"/>
        <v>1643658</v>
      </c>
      <c r="E18" s="141">
        <f t="shared" si="1"/>
        <v>488141</v>
      </c>
      <c r="F18" s="145">
        <v>23208</v>
      </c>
      <c r="G18" s="143" t="s">
        <v>395</v>
      </c>
      <c r="H18" s="141">
        <v>351623</v>
      </c>
      <c r="I18" s="141">
        <v>99261</v>
      </c>
      <c r="J18" s="145">
        <v>23232</v>
      </c>
      <c r="K18" s="143" t="s">
        <v>418</v>
      </c>
      <c r="L18" s="141">
        <v>347406</v>
      </c>
      <c r="M18" s="141">
        <v>95547</v>
      </c>
      <c r="N18" s="145">
        <v>23235</v>
      </c>
      <c r="O18" s="143" t="s">
        <v>421</v>
      </c>
      <c r="P18" s="141">
        <v>251409</v>
      </c>
      <c r="Q18" s="141">
        <v>76397</v>
      </c>
      <c r="R18" s="145">
        <v>23421</v>
      </c>
      <c r="S18" s="143" t="s">
        <v>428</v>
      </c>
      <c r="T18" s="141">
        <v>128363</v>
      </c>
      <c r="U18" s="141">
        <v>40061</v>
      </c>
      <c r="V18" s="145">
        <v>23422</v>
      </c>
      <c r="W18" s="143" t="s">
        <v>429</v>
      </c>
      <c r="X18" s="141">
        <v>123436</v>
      </c>
      <c r="Y18" s="141">
        <v>41862</v>
      </c>
      <c r="Z18" s="145">
        <v>23424</v>
      </c>
      <c r="AA18" s="143" t="s">
        <v>431</v>
      </c>
      <c r="AB18" s="141">
        <v>171283</v>
      </c>
      <c r="AC18" s="141">
        <v>49023</v>
      </c>
      <c r="AD18" s="145">
        <v>23425</v>
      </c>
      <c r="AE18" s="143" t="s">
        <v>432</v>
      </c>
      <c r="AF18" s="141">
        <v>227566</v>
      </c>
      <c r="AG18" s="141">
        <v>63479</v>
      </c>
      <c r="AH18" s="145">
        <v>23427</v>
      </c>
      <c r="AI18" s="143" t="s">
        <v>433</v>
      </c>
      <c r="AJ18" s="141">
        <v>42572</v>
      </c>
      <c r="AK18" s="141">
        <v>22511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101</v>
      </c>
      <c r="B19" s="140" t="s">
        <v>461</v>
      </c>
      <c r="C19" s="142" t="s">
        <v>483</v>
      </c>
      <c r="D19" s="141">
        <f t="shared" si="0"/>
        <v>1099623</v>
      </c>
      <c r="E19" s="141">
        <f t="shared" si="1"/>
        <v>0</v>
      </c>
      <c r="F19" s="145">
        <v>23219</v>
      </c>
      <c r="G19" s="143" t="s">
        <v>405</v>
      </c>
      <c r="H19" s="141">
        <v>790106</v>
      </c>
      <c r="I19" s="141">
        <v>0</v>
      </c>
      <c r="J19" s="145">
        <v>23228</v>
      </c>
      <c r="K19" s="143" t="s">
        <v>414</v>
      </c>
      <c r="L19" s="141">
        <v>309517</v>
      </c>
      <c r="M19" s="141">
        <v>0</v>
      </c>
      <c r="N19" s="145"/>
      <c r="O19" s="143"/>
      <c r="P19" s="141">
        <v>0</v>
      </c>
      <c r="Q19" s="141">
        <v>0</v>
      </c>
      <c r="R19" s="145"/>
      <c r="S19" s="143"/>
      <c r="T19" s="141">
        <v>0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101</v>
      </c>
      <c r="B20" s="140" t="s">
        <v>462</v>
      </c>
      <c r="C20" s="142" t="s">
        <v>484</v>
      </c>
      <c r="D20" s="141">
        <f t="shared" si="0"/>
        <v>696236</v>
      </c>
      <c r="E20" s="141">
        <f t="shared" si="1"/>
        <v>169991</v>
      </c>
      <c r="F20" s="145">
        <v>23445</v>
      </c>
      <c r="G20" s="143" t="s">
        <v>436</v>
      </c>
      <c r="H20" s="141">
        <v>388719</v>
      </c>
      <c r="I20" s="141">
        <v>85861</v>
      </c>
      <c r="J20" s="145">
        <v>23446</v>
      </c>
      <c r="K20" s="143" t="s">
        <v>437</v>
      </c>
      <c r="L20" s="141">
        <v>307517</v>
      </c>
      <c r="M20" s="141">
        <v>84130</v>
      </c>
      <c r="N20" s="145"/>
      <c r="O20" s="143"/>
      <c r="P20" s="141">
        <v>0</v>
      </c>
      <c r="Q20" s="141">
        <v>0</v>
      </c>
      <c r="R20" s="145"/>
      <c r="S20" s="143"/>
      <c r="T20" s="141">
        <v>0</v>
      </c>
      <c r="U20" s="141">
        <v>0</v>
      </c>
      <c r="V20" s="145"/>
      <c r="W20" s="143"/>
      <c r="X20" s="141">
        <v>0</v>
      </c>
      <c r="Y20" s="141">
        <v>0</v>
      </c>
      <c r="Z20" s="145"/>
      <c r="AA20" s="143"/>
      <c r="AB20" s="141">
        <v>0</v>
      </c>
      <c r="AC20" s="141">
        <v>0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101</v>
      </c>
      <c r="B21" s="140" t="s">
        <v>463</v>
      </c>
      <c r="C21" s="142" t="s">
        <v>485</v>
      </c>
      <c r="D21" s="141">
        <f t="shared" si="0"/>
        <v>0</v>
      </c>
      <c r="E21" s="141">
        <f t="shared" si="1"/>
        <v>290145</v>
      </c>
      <c r="F21" s="145">
        <v>23226</v>
      </c>
      <c r="G21" s="143" t="s">
        <v>412</v>
      </c>
      <c r="H21" s="141">
        <v>0</v>
      </c>
      <c r="I21" s="141">
        <v>210713</v>
      </c>
      <c r="J21" s="145">
        <v>23304</v>
      </c>
      <c r="K21" s="143" t="s">
        <v>498</v>
      </c>
      <c r="L21" s="141">
        <v>0</v>
      </c>
      <c r="M21" s="141">
        <v>79432</v>
      </c>
      <c r="N21" s="145"/>
      <c r="O21" s="143"/>
      <c r="P21" s="141">
        <v>0</v>
      </c>
      <c r="Q21" s="141">
        <v>0</v>
      </c>
      <c r="R21" s="145"/>
      <c r="S21" s="143"/>
      <c r="T21" s="141">
        <v>0</v>
      </c>
      <c r="U21" s="141">
        <v>0</v>
      </c>
      <c r="V21" s="145"/>
      <c r="W21" s="143"/>
      <c r="X21" s="141">
        <v>0</v>
      </c>
      <c r="Y21" s="141">
        <v>0</v>
      </c>
      <c r="Z21" s="145"/>
      <c r="AA21" s="143"/>
      <c r="AB21" s="141">
        <v>0</v>
      </c>
      <c r="AC21" s="141">
        <v>0</v>
      </c>
      <c r="AD21" s="145"/>
      <c r="AE21" s="143"/>
      <c r="AF21" s="141">
        <v>0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101</v>
      </c>
      <c r="B22" s="140" t="s">
        <v>464</v>
      </c>
      <c r="C22" s="142" t="s">
        <v>486</v>
      </c>
      <c r="D22" s="141">
        <f t="shared" si="0"/>
        <v>1377300</v>
      </c>
      <c r="E22" s="141">
        <f t="shared" si="1"/>
        <v>0</v>
      </c>
      <c r="F22" s="145">
        <v>23210</v>
      </c>
      <c r="G22" s="143" t="s">
        <v>397</v>
      </c>
      <c r="H22" s="141">
        <v>887926</v>
      </c>
      <c r="I22" s="141">
        <v>0</v>
      </c>
      <c r="J22" s="145">
        <v>23225</v>
      </c>
      <c r="K22" s="143" t="s">
        <v>411</v>
      </c>
      <c r="L22" s="141">
        <v>489374</v>
      </c>
      <c r="M22" s="141">
        <v>0</v>
      </c>
      <c r="N22" s="145"/>
      <c r="O22" s="143"/>
      <c r="P22" s="141">
        <v>0</v>
      </c>
      <c r="Q22" s="141">
        <v>0</v>
      </c>
      <c r="R22" s="145"/>
      <c r="S22" s="143"/>
      <c r="T22" s="141">
        <v>0</v>
      </c>
      <c r="U22" s="141">
        <v>0</v>
      </c>
      <c r="V22" s="145"/>
      <c r="W22" s="143"/>
      <c r="X22" s="141">
        <v>0</v>
      </c>
      <c r="Y22" s="141">
        <v>0</v>
      </c>
      <c r="Z22" s="145"/>
      <c r="AA22" s="143"/>
      <c r="AB22" s="141">
        <v>0</v>
      </c>
      <c r="AC22" s="141">
        <v>0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  <row r="23" spans="1:125" ht="12" customHeight="1">
      <c r="A23" s="142" t="s">
        <v>101</v>
      </c>
      <c r="B23" s="140" t="s">
        <v>465</v>
      </c>
      <c r="C23" s="142" t="s">
        <v>487</v>
      </c>
      <c r="D23" s="141">
        <f t="shared" si="0"/>
        <v>824066</v>
      </c>
      <c r="E23" s="141">
        <f t="shared" si="1"/>
        <v>0</v>
      </c>
      <c r="F23" s="145">
        <v>23217</v>
      </c>
      <c r="G23" s="143" t="s">
        <v>404</v>
      </c>
      <c r="H23" s="141">
        <v>505561</v>
      </c>
      <c r="I23" s="141">
        <v>0</v>
      </c>
      <c r="J23" s="145">
        <v>23361</v>
      </c>
      <c r="K23" s="143" t="s">
        <v>426</v>
      </c>
      <c r="L23" s="141">
        <v>126500</v>
      </c>
      <c r="M23" s="141">
        <v>0</v>
      </c>
      <c r="N23" s="145">
        <v>23362</v>
      </c>
      <c r="O23" s="143" t="s">
        <v>427</v>
      </c>
      <c r="P23" s="141">
        <v>192005</v>
      </c>
      <c r="Q23" s="141">
        <v>0</v>
      </c>
      <c r="R23" s="145"/>
      <c r="S23" s="143"/>
      <c r="T23" s="141">
        <v>0</v>
      </c>
      <c r="U23" s="141">
        <v>0</v>
      </c>
      <c r="V23" s="145"/>
      <c r="W23" s="143"/>
      <c r="X23" s="141">
        <v>0</v>
      </c>
      <c r="Y23" s="141">
        <v>0</v>
      </c>
      <c r="Z23" s="145"/>
      <c r="AA23" s="143"/>
      <c r="AB23" s="141">
        <v>0</v>
      </c>
      <c r="AC23" s="141">
        <v>0</v>
      </c>
      <c r="AD23" s="145"/>
      <c r="AE23" s="143"/>
      <c r="AF23" s="141">
        <v>0</v>
      </c>
      <c r="AG23" s="141">
        <v>0</v>
      </c>
      <c r="AH23" s="145"/>
      <c r="AI23" s="143"/>
      <c r="AJ23" s="141">
        <v>0</v>
      </c>
      <c r="AK23" s="141">
        <v>0</v>
      </c>
      <c r="AL23" s="145"/>
      <c r="AM23" s="143"/>
      <c r="AN23" s="141">
        <v>0</v>
      </c>
      <c r="AO23" s="141">
        <v>0</v>
      </c>
      <c r="AP23" s="145"/>
      <c r="AQ23" s="143"/>
      <c r="AR23" s="141">
        <v>0</v>
      </c>
      <c r="AS23" s="141">
        <v>0</v>
      </c>
      <c r="AT23" s="145"/>
      <c r="AU23" s="143"/>
      <c r="AV23" s="141">
        <v>0</v>
      </c>
      <c r="AW23" s="141">
        <v>0</v>
      </c>
      <c r="AX23" s="145"/>
      <c r="AY23" s="143"/>
      <c r="AZ23" s="141">
        <v>0</v>
      </c>
      <c r="BA23" s="141">
        <v>0</v>
      </c>
      <c r="BB23" s="145"/>
      <c r="BC23" s="143"/>
      <c r="BD23" s="141">
        <v>0</v>
      </c>
      <c r="BE23" s="141">
        <v>0</v>
      </c>
      <c r="BF23" s="145"/>
      <c r="BG23" s="143"/>
      <c r="BH23" s="141">
        <v>0</v>
      </c>
      <c r="BI23" s="141">
        <v>0</v>
      </c>
      <c r="BJ23" s="145"/>
      <c r="BK23" s="143"/>
      <c r="BL23" s="141">
        <v>0</v>
      </c>
      <c r="BM23" s="141">
        <v>0</v>
      </c>
      <c r="BN23" s="145"/>
      <c r="BO23" s="143"/>
      <c r="BP23" s="141">
        <v>0</v>
      </c>
      <c r="BQ23" s="141">
        <v>0</v>
      </c>
      <c r="BR23" s="145"/>
      <c r="BS23" s="143"/>
      <c r="BT23" s="141">
        <v>0</v>
      </c>
      <c r="BU23" s="141">
        <v>0</v>
      </c>
      <c r="BV23" s="145"/>
      <c r="BW23" s="143"/>
      <c r="BX23" s="141">
        <v>0</v>
      </c>
      <c r="BY23" s="141">
        <v>0</v>
      </c>
      <c r="BZ23" s="145"/>
      <c r="CA23" s="143"/>
      <c r="CB23" s="141">
        <v>0</v>
      </c>
      <c r="CC23" s="141">
        <v>0</v>
      </c>
      <c r="CD23" s="145"/>
      <c r="CE23" s="143"/>
      <c r="CF23" s="141">
        <v>0</v>
      </c>
      <c r="CG23" s="141">
        <v>0</v>
      </c>
      <c r="CH23" s="145"/>
      <c r="CI23" s="143"/>
      <c r="CJ23" s="141">
        <v>0</v>
      </c>
      <c r="CK23" s="141">
        <v>0</v>
      </c>
      <c r="CL23" s="145"/>
      <c r="CM23" s="143"/>
      <c r="CN23" s="141">
        <v>0</v>
      </c>
      <c r="CO23" s="141">
        <v>0</v>
      </c>
      <c r="CP23" s="145"/>
      <c r="CQ23" s="143"/>
      <c r="CR23" s="141">
        <v>0</v>
      </c>
      <c r="CS23" s="141">
        <v>0</v>
      </c>
      <c r="CT23" s="145"/>
      <c r="CU23" s="143"/>
      <c r="CV23" s="141">
        <v>0</v>
      </c>
      <c r="CW23" s="141">
        <v>0</v>
      </c>
      <c r="CX23" s="145"/>
      <c r="CY23" s="143"/>
      <c r="CZ23" s="141">
        <v>0</v>
      </c>
      <c r="DA23" s="141">
        <v>0</v>
      </c>
      <c r="DB23" s="145"/>
      <c r="DC23" s="143"/>
      <c r="DD23" s="141">
        <v>0</v>
      </c>
      <c r="DE23" s="141">
        <v>0</v>
      </c>
      <c r="DF23" s="145"/>
      <c r="DG23" s="143"/>
      <c r="DH23" s="141">
        <v>0</v>
      </c>
      <c r="DI23" s="141">
        <v>0</v>
      </c>
      <c r="DJ23" s="145"/>
      <c r="DK23" s="143"/>
      <c r="DL23" s="141">
        <v>0</v>
      </c>
      <c r="DM23" s="141">
        <v>0</v>
      </c>
      <c r="DN23" s="145"/>
      <c r="DO23" s="143"/>
      <c r="DP23" s="141">
        <v>0</v>
      </c>
      <c r="DQ23" s="141">
        <v>0</v>
      </c>
      <c r="DR23" s="145"/>
      <c r="DS23" s="143"/>
      <c r="DT23" s="141">
        <v>0</v>
      </c>
      <c r="DU23" s="141">
        <v>0</v>
      </c>
    </row>
    <row r="24" spans="1:125" ht="12" customHeight="1">
      <c r="A24" s="142" t="s">
        <v>101</v>
      </c>
      <c r="B24" s="140" t="s">
        <v>466</v>
      </c>
      <c r="C24" s="142" t="s">
        <v>488</v>
      </c>
      <c r="D24" s="141">
        <f t="shared" si="0"/>
        <v>245712</v>
      </c>
      <c r="E24" s="141">
        <f t="shared" si="1"/>
        <v>87670</v>
      </c>
      <c r="F24" s="145">
        <v>23561</v>
      </c>
      <c r="G24" s="143" t="s">
        <v>444</v>
      </c>
      <c r="H24" s="141">
        <v>112129</v>
      </c>
      <c r="I24" s="141">
        <v>46812</v>
      </c>
      <c r="J24" s="145">
        <v>23562</v>
      </c>
      <c r="K24" s="143" t="s">
        <v>445</v>
      </c>
      <c r="L24" s="141">
        <v>87553</v>
      </c>
      <c r="M24" s="141">
        <v>15356</v>
      </c>
      <c r="N24" s="145">
        <v>23563</v>
      </c>
      <c r="O24" s="143" t="s">
        <v>446</v>
      </c>
      <c r="P24" s="141">
        <v>27180</v>
      </c>
      <c r="Q24" s="141">
        <v>15601</v>
      </c>
      <c r="R24" s="145">
        <v>20410</v>
      </c>
      <c r="S24" s="143" t="s">
        <v>499</v>
      </c>
      <c r="T24" s="141">
        <v>18850</v>
      </c>
      <c r="U24" s="141">
        <v>9901</v>
      </c>
      <c r="V24" s="145"/>
      <c r="W24" s="143"/>
      <c r="X24" s="141">
        <v>0</v>
      </c>
      <c r="Y24" s="141">
        <v>0</v>
      </c>
      <c r="Z24" s="145"/>
      <c r="AA24" s="143"/>
      <c r="AB24" s="141">
        <v>0</v>
      </c>
      <c r="AC24" s="141">
        <v>0</v>
      </c>
      <c r="AD24" s="145"/>
      <c r="AE24" s="143"/>
      <c r="AF24" s="141">
        <v>0</v>
      </c>
      <c r="AG24" s="141">
        <v>0</v>
      </c>
      <c r="AH24" s="145"/>
      <c r="AI24" s="143"/>
      <c r="AJ24" s="141">
        <v>0</v>
      </c>
      <c r="AK24" s="141">
        <v>0</v>
      </c>
      <c r="AL24" s="145"/>
      <c r="AM24" s="143"/>
      <c r="AN24" s="141">
        <v>0</v>
      </c>
      <c r="AO24" s="141">
        <v>0</v>
      </c>
      <c r="AP24" s="145"/>
      <c r="AQ24" s="143"/>
      <c r="AR24" s="141">
        <v>0</v>
      </c>
      <c r="AS24" s="141">
        <v>0</v>
      </c>
      <c r="AT24" s="145"/>
      <c r="AU24" s="143"/>
      <c r="AV24" s="141">
        <v>0</v>
      </c>
      <c r="AW24" s="141">
        <v>0</v>
      </c>
      <c r="AX24" s="145"/>
      <c r="AY24" s="143"/>
      <c r="AZ24" s="141">
        <v>0</v>
      </c>
      <c r="BA24" s="141">
        <v>0</v>
      </c>
      <c r="BB24" s="145"/>
      <c r="BC24" s="143"/>
      <c r="BD24" s="141">
        <v>0</v>
      </c>
      <c r="BE24" s="141">
        <v>0</v>
      </c>
      <c r="BF24" s="145"/>
      <c r="BG24" s="143"/>
      <c r="BH24" s="141">
        <v>0</v>
      </c>
      <c r="BI24" s="141">
        <v>0</v>
      </c>
      <c r="BJ24" s="145"/>
      <c r="BK24" s="143"/>
      <c r="BL24" s="141">
        <v>0</v>
      </c>
      <c r="BM24" s="141">
        <v>0</v>
      </c>
      <c r="BN24" s="145"/>
      <c r="BO24" s="143"/>
      <c r="BP24" s="141">
        <v>0</v>
      </c>
      <c r="BQ24" s="141">
        <v>0</v>
      </c>
      <c r="BR24" s="145"/>
      <c r="BS24" s="143"/>
      <c r="BT24" s="141">
        <v>0</v>
      </c>
      <c r="BU24" s="141">
        <v>0</v>
      </c>
      <c r="BV24" s="145"/>
      <c r="BW24" s="143"/>
      <c r="BX24" s="141">
        <v>0</v>
      </c>
      <c r="BY24" s="141">
        <v>0</v>
      </c>
      <c r="BZ24" s="145"/>
      <c r="CA24" s="143"/>
      <c r="CB24" s="141">
        <v>0</v>
      </c>
      <c r="CC24" s="141">
        <v>0</v>
      </c>
      <c r="CD24" s="145"/>
      <c r="CE24" s="143"/>
      <c r="CF24" s="141">
        <v>0</v>
      </c>
      <c r="CG24" s="141">
        <v>0</v>
      </c>
      <c r="CH24" s="145"/>
      <c r="CI24" s="143"/>
      <c r="CJ24" s="141">
        <v>0</v>
      </c>
      <c r="CK24" s="141">
        <v>0</v>
      </c>
      <c r="CL24" s="145"/>
      <c r="CM24" s="143"/>
      <c r="CN24" s="141">
        <v>0</v>
      </c>
      <c r="CO24" s="141">
        <v>0</v>
      </c>
      <c r="CP24" s="145"/>
      <c r="CQ24" s="143"/>
      <c r="CR24" s="141">
        <v>0</v>
      </c>
      <c r="CS24" s="141">
        <v>0</v>
      </c>
      <c r="CT24" s="145"/>
      <c r="CU24" s="143"/>
      <c r="CV24" s="141">
        <v>0</v>
      </c>
      <c r="CW24" s="141">
        <v>0</v>
      </c>
      <c r="CX24" s="145"/>
      <c r="CY24" s="143"/>
      <c r="CZ24" s="141">
        <v>0</v>
      </c>
      <c r="DA24" s="141">
        <v>0</v>
      </c>
      <c r="DB24" s="145"/>
      <c r="DC24" s="143"/>
      <c r="DD24" s="141">
        <v>0</v>
      </c>
      <c r="DE24" s="141">
        <v>0</v>
      </c>
      <c r="DF24" s="145"/>
      <c r="DG24" s="143"/>
      <c r="DH24" s="141">
        <v>0</v>
      </c>
      <c r="DI24" s="141">
        <v>0</v>
      </c>
      <c r="DJ24" s="145"/>
      <c r="DK24" s="143"/>
      <c r="DL24" s="141">
        <v>0</v>
      </c>
      <c r="DM24" s="141">
        <v>0</v>
      </c>
      <c r="DN24" s="145"/>
      <c r="DO24" s="143"/>
      <c r="DP24" s="141">
        <v>0</v>
      </c>
      <c r="DQ24" s="141">
        <v>0</v>
      </c>
      <c r="DR24" s="145"/>
      <c r="DS24" s="143"/>
      <c r="DT24" s="141">
        <v>0</v>
      </c>
      <c r="DU24" s="141">
        <v>0</v>
      </c>
    </row>
    <row r="25" spans="1:125" ht="12" customHeight="1">
      <c r="A25" s="142" t="s">
        <v>101</v>
      </c>
      <c r="B25" s="140" t="s">
        <v>467</v>
      </c>
      <c r="C25" s="142" t="s">
        <v>489</v>
      </c>
      <c r="D25" s="141">
        <f t="shared" si="0"/>
        <v>978450</v>
      </c>
      <c r="E25" s="141">
        <f t="shared" si="1"/>
        <v>460530</v>
      </c>
      <c r="F25" s="145">
        <v>23234</v>
      </c>
      <c r="G25" s="143" t="s">
        <v>420</v>
      </c>
      <c r="H25" s="141">
        <v>783568</v>
      </c>
      <c r="I25" s="141">
        <v>366499</v>
      </c>
      <c r="J25" s="145">
        <v>23342</v>
      </c>
      <c r="K25" s="143" t="s">
        <v>424</v>
      </c>
      <c r="L25" s="141">
        <v>194882</v>
      </c>
      <c r="M25" s="141">
        <v>94031</v>
      </c>
      <c r="N25" s="145"/>
      <c r="O25" s="143"/>
      <c r="P25" s="141">
        <v>0</v>
      </c>
      <c r="Q25" s="141">
        <v>0</v>
      </c>
      <c r="R25" s="145"/>
      <c r="S25" s="143"/>
      <c r="T25" s="141">
        <v>0</v>
      </c>
      <c r="U25" s="141">
        <v>0</v>
      </c>
      <c r="V25" s="145"/>
      <c r="W25" s="143"/>
      <c r="X25" s="141">
        <v>0</v>
      </c>
      <c r="Y25" s="141">
        <v>0</v>
      </c>
      <c r="Z25" s="145"/>
      <c r="AA25" s="143"/>
      <c r="AB25" s="141">
        <v>0</v>
      </c>
      <c r="AC25" s="141">
        <v>0</v>
      </c>
      <c r="AD25" s="145"/>
      <c r="AE25" s="143"/>
      <c r="AF25" s="141">
        <v>0</v>
      </c>
      <c r="AG25" s="141">
        <v>0</v>
      </c>
      <c r="AH25" s="145"/>
      <c r="AI25" s="143"/>
      <c r="AJ25" s="141">
        <v>0</v>
      </c>
      <c r="AK25" s="141">
        <v>0</v>
      </c>
      <c r="AL25" s="145"/>
      <c r="AM25" s="143"/>
      <c r="AN25" s="141">
        <v>0</v>
      </c>
      <c r="AO25" s="141">
        <v>0</v>
      </c>
      <c r="AP25" s="145"/>
      <c r="AQ25" s="143"/>
      <c r="AR25" s="141">
        <v>0</v>
      </c>
      <c r="AS25" s="141">
        <v>0</v>
      </c>
      <c r="AT25" s="145"/>
      <c r="AU25" s="143"/>
      <c r="AV25" s="141">
        <v>0</v>
      </c>
      <c r="AW25" s="141">
        <v>0</v>
      </c>
      <c r="AX25" s="145"/>
      <c r="AY25" s="143"/>
      <c r="AZ25" s="141">
        <v>0</v>
      </c>
      <c r="BA25" s="141">
        <v>0</v>
      </c>
      <c r="BB25" s="145"/>
      <c r="BC25" s="143"/>
      <c r="BD25" s="141">
        <v>0</v>
      </c>
      <c r="BE25" s="141">
        <v>0</v>
      </c>
      <c r="BF25" s="145"/>
      <c r="BG25" s="143"/>
      <c r="BH25" s="141">
        <v>0</v>
      </c>
      <c r="BI25" s="141">
        <v>0</v>
      </c>
      <c r="BJ25" s="145"/>
      <c r="BK25" s="143"/>
      <c r="BL25" s="141">
        <v>0</v>
      </c>
      <c r="BM25" s="141">
        <v>0</v>
      </c>
      <c r="BN25" s="145"/>
      <c r="BO25" s="143"/>
      <c r="BP25" s="141">
        <v>0</v>
      </c>
      <c r="BQ25" s="141">
        <v>0</v>
      </c>
      <c r="BR25" s="145"/>
      <c r="BS25" s="143"/>
      <c r="BT25" s="141">
        <v>0</v>
      </c>
      <c r="BU25" s="141">
        <v>0</v>
      </c>
      <c r="BV25" s="145"/>
      <c r="BW25" s="143"/>
      <c r="BX25" s="141">
        <v>0</v>
      </c>
      <c r="BY25" s="141">
        <v>0</v>
      </c>
      <c r="BZ25" s="145"/>
      <c r="CA25" s="143"/>
      <c r="CB25" s="141">
        <v>0</v>
      </c>
      <c r="CC25" s="141">
        <v>0</v>
      </c>
      <c r="CD25" s="145"/>
      <c r="CE25" s="143"/>
      <c r="CF25" s="141">
        <v>0</v>
      </c>
      <c r="CG25" s="141">
        <v>0</v>
      </c>
      <c r="CH25" s="145"/>
      <c r="CI25" s="143"/>
      <c r="CJ25" s="141">
        <v>0</v>
      </c>
      <c r="CK25" s="141">
        <v>0</v>
      </c>
      <c r="CL25" s="145"/>
      <c r="CM25" s="143"/>
      <c r="CN25" s="141">
        <v>0</v>
      </c>
      <c r="CO25" s="141">
        <v>0</v>
      </c>
      <c r="CP25" s="145"/>
      <c r="CQ25" s="143"/>
      <c r="CR25" s="141">
        <v>0</v>
      </c>
      <c r="CS25" s="141">
        <v>0</v>
      </c>
      <c r="CT25" s="145"/>
      <c r="CU25" s="143"/>
      <c r="CV25" s="141">
        <v>0</v>
      </c>
      <c r="CW25" s="141">
        <v>0</v>
      </c>
      <c r="CX25" s="145"/>
      <c r="CY25" s="143"/>
      <c r="CZ25" s="141">
        <v>0</v>
      </c>
      <c r="DA25" s="141">
        <v>0</v>
      </c>
      <c r="DB25" s="145"/>
      <c r="DC25" s="143"/>
      <c r="DD25" s="141">
        <v>0</v>
      </c>
      <c r="DE25" s="141">
        <v>0</v>
      </c>
      <c r="DF25" s="145"/>
      <c r="DG25" s="143"/>
      <c r="DH25" s="141">
        <v>0</v>
      </c>
      <c r="DI25" s="141">
        <v>0</v>
      </c>
      <c r="DJ25" s="145"/>
      <c r="DK25" s="143"/>
      <c r="DL25" s="141">
        <v>0</v>
      </c>
      <c r="DM25" s="141">
        <v>0</v>
      </c>
      <c r="DN25" s="145"/>
      <c r="DO25" s="143"/>
      <c r="DP25" s="141">
        <v>0</v>
      </c>
      <c r="DQ25" s="141">
        <v>0</v>
      </c>
      <c r="DR25" s="145"/>
      <c r="DS25" s="143"/>
      <c r="DT25" s="141">
        <v>0</v>
      </c>
      <c r="DU25" s="141">
        <v>0</v>
      </c>
    </row>
    <row r="26" spans="1:125" ht="12" customHeight="1">
      <c r="A26" s="142" t="s">
        <v>101</v>
      </c>
      <c r="B26" s="140" t="s">
        <v>468</v>
      </c>
      <c r="C26" s="142" t="s">
        <v>490</v>
      </c>
      <c r="D26" s="141">
        <f t="shared" si="0"/>
        <v>1700627</v>
      </c>
      <c r="E26" s="141">
        <f t="shared" si="1"/>
        <v>0</v>
      </c>
      <c r="F26" s="145">
        <v>23230</v>
      </c>
      <c r="G26" s="143" t="s">
        <v>416</v>
      </c>
      <c r="H26" s="141">
        <v>744563</v>
      </c>
      <c r="I26" s="141">
        <v>0</v>
      </c>
      <c r="J26" s="145">
        <v>23302</v>
      </c>
      <c r="K26" s="143" t="s">
        <v>422</v>
      </c>
      <c r="L26" s="141">
        <v>413847</v>
      </c>
      <c r="M26" s="141">
        <v>0</v>
      </c>
      <c r="N26" s="145">
        <v>23521</v>
      </c>
      <c r="O26" s="143" t="s">
        <v>443</v>
      </c>
      <c r="P26" s="141">
        <v>542217</v>
      </c>
      <c r="Q26" s="141">
        <v>0</v>
      </c>
      <c r="R26" s="145"/>
      <c r="S26" s="143"/>
      <c r="T26" s="141">
        <v>0</v>
      </c>
      <c r="U26" s="141">
        <v>0</v>
      </c>
      <c r="V26" s="145"/>
      <c r="W26" s="143"/>
      <c r="X26" s="141">
        <v>0</v>
      </c>
      <c r="Y26" s="141">
        <v>0</v>
      </c>
      <c r="Z26" s="145"/>
      <c r="AA26" s="143"/>
      <c r="AB26" s="141">
        <v>0</v>
      </c>
      <c r="AC26" s="141">
        <v>0</v>
      </c>
      <c r="AD26" s="145"/>
      <c r="AE26" s="143"/>
      <c r="AF26" s="141">
        <v>0</v>
      </c>
      <c r="AG26" s="141">
        <v>0</v>
      </c>
      <c r="AH26" s="145"/>
      <c r="AI26" s="143"/>
      <c r="AJ26" s="141">
        <v>0</v>
      </c>
      <c r="AK26" s="141">
        <v>0</v>
      </c>
      <c r="AL26" s="145"/>
      <c r="AM26" s="143"/>
      <c r="AN26" s="141">
        <v>0</v>
      </c>
      <c r="AO26" s="141">
        <v>0</v>
      </c>
      <c r="AP26" s="145"/>
      <c r="AQ26" s="143"/>
      <c r="AR26" s="141">
        <v>0</v>
      </c>
      <c r="AS26" s="141">
        <v>0</v>
      </c>
      <c r="AT26" s="145"/>
      <c r="AU26" s="143"/>
      <c r="AV26" s="141">
        <v>0</v>
      </c>
      <c r="AW26" s="141">
        <v>0</v>
      </c>
      <c r="AX26" s="145"/>
      <c r="AY26" s="143"/>
      <c r="AZ26" s="141">
        <v>0</v>
      </c>
      <c r="BA26" s="141">
        <v>0</v>
      </c>
      <c r="BB26" s="145"/>
      <c r="BC26" s="143"/>
      <c r="BD26" s="141">
        <v>0</v>
      </c>
      <c r="BE26" s="141">
        <v>0</v>
      </c>
      <c r="BF26" s="145"/>
      <c r="BG26" s="143"/>
      <c r="BH26" s="141">
        <v>0</v>
      </c>
      <c r="BI26" s="141">
        <v>0</v>
      </c>
      <c r="BJ26" s="145"/>
      <c r="BK26" s="143"/>
      <c r="BL26" s="141">
        <v>0</v>
      </c>
      <c r="BM26" s="141">
        <v>0</v>
      </c>
      <c r="BN26" s="145"/>
      <c r="BO26" s="143"/>
      <c r="BP26" s="141">
        <v>0</v>
      </c>
      <c r="BQ26" s="141">
        <v>0</v>
      </c>
      <c r="BR26" s="145"/>
      <c r="BS26" s="143"/>
      <c r="BT26" s="141">
        <v>0</v>
      </c>
      <c r="BU26" s="141">
        <v>0</v>
      </c>
      <c r="BV26" s="145"/>
      <c r="BW26" s="143"/>
      <c r="BX26" s="141">
        <v>0</v>
      </c>
      <c r="BY26" s="141">
        <v>0</v>
      </c>
      <c r="BZ26" s="145"/>
      <c r="CA26" s="143"/>
      <c r="CB26" s="141">
        <v>0</v>
      </c>
      <c r="CC26" s="141">
        <v>0</v>
      </c>
      <c r="CD26" s="145"/>
      <c r="CE26" s="143"/>
      <c r="CF26" s="141">
        <v>0</v>
      </c>
      <c r="CG26" s="141">
        <v>0</v>
      </c>
      <c r="CH26" s="145"/>
      <c r="CI26" s="143"/>
      <c r="CJ26" s="141">
        <v>0</v>
      </c>
      <c r="CK26" s="141">
        <v>0</v>
      </c>
      <c r="CL26" s="145"/>
      <c r="CM26" s="143"/>
      <c r="CN26" s="141">
        <v>0</v>
      </c>
      <c r="CO26" s="141">
        <v>0</v>
      </c>
      <c r="CP26" s="145"/>
      <c r="CQ26" s="143"/>
      <c r="CR26" s="141">
        <v>0</v>
      </c>
      <c r="CS26" s="141">
        <v>0</v>
      </c>
      <c r="CT26" s="145"/>
      <c r="CU26" s="143"/>
      <c r="CV26" s="141">
        <v>0</v>
      </c>
      <c r="CW26" s="141">
        <v>0</v>
      </c>
      <c r="CX26" s="145"/>
      <c r="CY26" s="143"/>
      <c r="CZ26" s="141">
        <v>0</v>
      </c>
      <c r="DA26" s="141">
        <v>0</v>
      </c>
      <c r="DB26" s="145"/>
      <c r="DC26" s="143"/>
      <c r="DD26" s="141">
        <v>0</v>
      </c>
      <c r="DE26" s="141">
        <v>0</v>
      </c>
      <c r="DF26" s="145"/>
      <c r="DG26" s="143"/>
      <c r="DH26" s="141">
        <v>0</v>
      </c>
      <c r="DI26" s="141">
        <v>0</v>
      </c>
      <c r="DJ26" s="145"/>
      <c r="DK26" s="143"/>
      <c r="DL26" s="141">
        <v>0</v>
      </c>
      <c r="DM26" s="141">
        <v>0</v>
      </c>
      <c r="DN26" s="145"/>
      <c r="DO26" s="143"/>
      <c r="DP26" s="141">
        <v>0</v>
      </c>
      <c r="DQ26" s="141">
        <v>0</v>
      </c>
      <c r="DR26" s="145"/>
      <c r="DS26" s="143"/>
      <c r="DT26" s="141">
        <v>0</v>
      </c>
      <c r="DU26" s="141">
        <v>0</v>
      </c>
    </row>
    <row r="27" spans="1:125" ht="12" customHeight="1">
      <c r="A27" s="142" t="s">
        <v>101</v>
      </c>
      <c r="B27" s="140" t="s">
        <v>469</v>
      </c>
      <c r="C27" s="142" t="s">
        <v>491</v>
      </c>
      <c r="D27" s="141">
        <f t="shared" si="0"/>
        <v>0</v>
      </c>
      <c r="E27" s="141">
        <f t="shared" si="1"/>
        <v>233537</v>
      </c>
      <c r="F27" s="145">
        <v>23230</v>
      </c>
      <c r="G27" s="143" t="s">
        <v>416</v>
      </c>
      <c r="H27" s="141">
        <v>0</v>
      </c>
      <c r="I27" s="141">
        <v>143555</v>
      </c>
      <c r="J27" s="145">
        <v>23302</v>
      </c>
      <c r="K27" s="143" t="s">
        <v>422</v>
      </c>
      <c r="L27" s="141">
        <v>0</v>
      </c>
      <c r="M27" s="141">
        <v>89982</v>
      </c>
      <c r="N27" s="145"/>
      <c r="O27" s="143"/>
      <c r="P27" s="141">
        <v>0</v>
      </c>
      <c r="Q27" s="141">
        <v>0</v>
      </c>
      <c r="R27" s="145"/>
      <c r="S27" s="143"/>
      <c r="T27" s="141">
        <v>0</v>
      </c>
      <c r="U27" s="141">
        <v>0</v>
      </c>
      <c r="V27" s="145"/>
      <c r="W27" s="143"/>
      <c r="X27" s="141">
        <v>0</v>
      </c>
      <c r="Y27" s="141">
        <v>0</v>
      </c>
      <c r="Z27" s="145"/>
      <c r="AA27" s="143"/>
      <c r="AB27" s="141">
        <v>0</v>
      </c>
      <c r="AC27" s="141">
        <v>0</v>
      </c>
      <c r="AD27" s="145"/>
      <c r="AE27" s="143"/>
      <c r="AF27" s="141">
        <v>0</v>
      </c>
      <c r="AG27" s="141">
        <v>0</v>
      </c>
      <c r="AH27" s="145"/>
      <c r="AI27" s="143"/>
      <c r="AJ27" s="141">
        <v>0</v>
      </c>
      <c r="AK27" s="141">
        <v>0</v>
      </c>
      <c r="AL27" s="145"/>
      <c r="AM27" s="143"/>
      <c r="AN27" s="141">
        <v>0</v>
      </c>
      <c r="AO27" s="141">
        <v>0</v>
      </c>
      <c r="AP27" s="145"/>
      <c r="AQ27" s="143"/>
      <c r="AR27" s="141">
        <v>0</v>
      </c>
      <c r="AS27" s="141">
        <v>0</v>
      </c>
      <c r="AT27" s="145"/>
      <c r="AU27" s="143"/>
      <c r="AV27" s="141">
        <v>0</v>
      </c>
      <c r="AW27" s="141">
        <v>0</v>
      </c>
      <c r="AX27" s="145"/>
      <c r="AY27" s="143"/>
      <c r="AZ27" s="141">
        <v>0</v>
      </c>
      <c r="BA27" s="141">
        <v>0</v>
      </c>
      <c r="BB27" s="145"/>
      <c r="BC27" s="143"/>
      <c r="BD27" s="141">
        <v>0</v>
      </c>
      <c r="BE27" s="141">
        <v>0</v>
      </c>
      <c r="BF27" s="145"/>
      <c r="BG27" s="143"/>
      <c r="BH27" s="141">
        <v>0</v>
      </c>
      <c r="BI27" s="141">
        <v>0</v>
      </c>
      <c r="BJ27" s="145"/>
      <c r="BK27" s="143"/>
      <c r="BL27" s="141">
        <v>0</v>
      </c>
      <c r="BM27" s="141">
        <v>0</v>
      </c>
      <c r="BN27" s="145"/>
      <c r="BO27" s="143"/>
      <c r="BP27" s="141">
        <v>0</v>
      </c>
      <c r="BQ27" s="141">
        <v>0</v>
      </c>
      <c r="BR27" s="145"/>
      <c r="BS27" s="143"/>
      <c r="BT27" s="141">
        <v>0</v>
      </c>
      <c r="BU27" s="141">
        <v>0</v>
      </c>
      <c r="BV27" s="145"/>
      <c r="BW27" s="143"/>
      <c r="BX27" s="141">
        <v>0</v>
      </c>
      <c r="BY27" s="141">
        <v>0</v>
      </c>
      <c r="BZ27" s="145"/>
      <c r="CA27" s="143"/>
      <c r="CB27" s="141">
        <v>0</v>
      </c>
      <c r="CC27" s="141">
        <v>0</v>
      </c>
      <c r="CD27" s="145"/>
      <c r="CE27" s="143"/>
      <c r="CF27" s="141">
        <v>0</v>
      </c>
      <c r="CG27" s="141">
        <v>0</v>
      </c>
      <c r="CH27" s="145"/>
      <c r="CI27" s="143"/>
      <c r="CJ27" s="141">
        <v>0</v>
      </c>
      <c r="CK27" s="141">
        <v>0</v>
      </c>
      <c r="CL27" s="145"/>
      <c r="CM27" s="143"/>
      <c r="CN27" s="141">
        <v>0</v>
      </c>
      <c r="CO27" s="141">
        <v>0</v>
      </c>
      <c r="CP27" s="145"/>
      <c r="CQ27" s="143"/>
      <c r="CR27" s="141">
        <v>0</v>
      </c>
      <c r="CS27" s="141">
        <v>0</v>
      </c>
      <c r="CT27" s="145"/>
      <c r="CU27" s="143"/>
      <c r="CV27" s="141">
        <v>0</v>
      </c>
      <c r="CW27" s="141">
        <v>0</v>
      </c>
      <c r="CX27" s="145"/>
      <c r="CY27" s="143"/>
      <c r="CZ27" s="141">
        <v>0</v>
      </c>
      <c r="DA27" s="141">
        <v>0</v>
      </c>
      <c r="DB27" s="145"/>
      <c r="DC27" s="143"/>
      <c r="DD27" s="141">
        <v>0</v>
      </c>
      <c r="DE27" s="141">
        <v>0</v>
      </c>
      <c r="DF27" s="145"/>
      <c r="DG27" s="143"/>
      <c r="DH27" s="141">
        <v>0</v>
      </c>
      <c r="DI27" s="141">
        <v>0</v>
      </c>
      <c r="DJ27" s="145"/>
      <c r="DK27" s="143"/>
      <c r="DL27" s="141">
        <v>0</v>
      </c>
      <c r="DM27" s="141">
        <v>0</v>
      </c>
      <c r="DN27" s="145"/>
      <c r="DO27" s="143"/>
      <c r="DP27" s="141">
        <v>0</v>
      </c>
      <c r="DQ27" s="141">
        <v>0</v>
      </c>
      <c r="DR27" s="145"/>
      <c r="DS27" s="143"/>
      <c r="DT27" s="141">
        <v>0</v>
      </c>
      <c r="DU27" s="141">
        <v>0</v>
      </c>
    </row>
    <row r="28" spans="1:125" ht="12" customHeight="1">
      <c r="A28" s="142" t="s">
        <v>101</v>
      </c>
      <c r="B28" s="140" t="s">
        <v>470</v>
      </c>
      <c r="C28" s="142" t="s">
        <v>492</v>
      </c>
      <c r="D28" s="141">
        <f t="shared" si="0"/>
        <v>0</v>
      </c>
      <c r="E28" s="141">
        <f t="shared" si="1"/>
        <v>158094</v>
      </c>
      <c r="F28" s="145">
        <v>23233</v>
      </c>
      <c r="G28" s="143" t="s">
        <v>419</v>
      </c>
      <c r="H28" s="141">
        <v>0</v>
      </c>
      <c r="I28" s="141">
        <v>87600</v>
      </c>
      <c r="J28" s="145">
        <v>23345</v>
      </c>
      <c r="K28" s="143" t="s">
        <v>425</v>
      </c>
      <c r="L28" s="141">
        <v>0</v>
      </c>
      <c r="M28" s="141">
        <v>18782</v>
      </c>
      <c r="N28" s="145">
        <v>23423</v>
      </c>
      <c r="O28" s="143" t="s">
        <v>430</v>
      </c>
      <c r="P28" s="141">
        <v>0</v>
      </c>
      <c r="Q28" s="141">
        <v>51712</v>
      </c>
      <c r="R28" s="145"/>
      <c r="S28" s="143"/>
      <c r="T28" s="141">
        <v>0</v>
      </c>
      <c r="U28" s="141">
        <v>0</v>
      </c>
      <c r="V28" s="145"/>
      <c r="W28" s="143"/>
      <c r="X28" s="141">
        <v>0</v>
      </c>
      <c r="Y28" s="141">
        <v>0</v>
      </c>
      <c r="Z28" s="145"/>
      <c r="AA28" s="143"/>
      <c r="AB28" s="141">
        <v>0</v>
      </c>
      <c r="AC28" s="141">
        <v>0</v>
      </c>
      <c r="AD28" s="145"/>
      <c r="AE28" s="143"/>
      <c r="AF28" s="141">
        <v>0</v>
      </c>
      <c r="AG28" s="141">
        <v>0</v>
      </c>
      <c r="AH28" s="145"/>
      <c r="AI28" s="143"/>
      <c r="AJ28" s="141">
        <v>0</v>
      </c>
      <c r="AK28" s="141">
        <v>0</v>
      </c>
      <c r="AL28" s="145"/>
      <c r="AM28" s="143"/>
      <c r="AN28" s="141">
        <v>0</v>
      </c>
      <c r="AO28" s="141">
        <v>0</v>
      </c>
      <c r="AP28" s="145"/>
      <c r="AQ28" s="143"/>
      <c r="AR28" s="141">
        <v>0</v>
      </c>
      <c r="AS28" s="141">
        <v>0</v>
      </c>
      <c r="AT28" s="145"/>
      <c r="AU28" s="143"/>
      <c r="AV28" s="141">
        <v>0</v>
      </c>
      <c r="AW28" s="141">
        <v>0</v>
      </c>
      <c r="AX28" s="145"/>
      <c r="AY28" s="143"/>
      <c r="AZ28" s="141">
        <v>0</v>
      </c>
      <c r="BA28" s="141">
        <v>0</v>
      </c>
      <c r="BB28" s="145"/>
      <c r="BC28" s="143"/>
      <c r="BD28" s="141">
        <v>0</v>
      </c>
      <c r="BE28" s="141">
        <v>0</v>
      </c>
      <c r="BF28" s="145"/>
      <c r="BG28" s="143"/>
      <c r="BH28" s="141">
        <v>0</v>
      </c>
      <c r="BI28" s="141">
        <v>0</v>
      </c>
      <c r="BJ28" s="145"/>
      <c r="BK28" s="143"/>
      <c r="BL28" s="141">
        <v>0</v>
      </c>
      <c r="BM28" s="141">
        <v>0</v>
      </c>
      <c r="BN28" s="145"/>
      <c r="BO28" s="143"/>
      <c r="BP28" s="141">
        <v>0</v>
      </c>
      <c r="BQ28" s="141">
        <v>0</v>
      </c>
      <c r="BR28" s="145"/>
      <c r="BS28" s="143"/>
      <c r="BT28" s="141">
        <v>0</v>
      </c>
      <c r="BU28" s="141">
        <v>0</v>
      </c>
      <c r="BV28" s="145"/>
      <c r="BW28" s="143"/>
      <c r="BX28" s="141">
        <v>0</v>
      </c>
      <c r="BY28" s="141">
        <v>0</v>
      </c>
      <c r="BZ28" s="145"/>
      <c r="CA28" s="143"/>
      <c r="CB28" s="141">
        <v>0</v>
      </c>
      <c r="CC28" s="141">
        <v>0</v>
      </c>
      <c r="CD28" s="145"/>
      <c r="CE28" s="143"/>
      <c r="CF28" s="141">
        <v>0</v>
      </c>
      <c r="CG28" s="141">
        <v>0</v>
      </c>
      <c r="CH28" s="145"/>
      <c r="CI28" s="143"/>
      <c r="CJ28" s="141">
        <v>0</v>
      </c>
      <c r="CK28" s="141">
        <v>0</v>
      </c>
      <c r="CL28" s="145"/>
      <c r="CM28" s="143"/>
      <c r="CN28" s="141">
        <v>0</v>
      </c>
      <c r="CO28" s="141">
        <v>0</v>
      </c>
      <c r="CP28" s="145"/>
      <c r="CQ28" s="143"/>
      <c r="CR28" s="141">
        <v>0</v>
      </c>
      <c r="CS28" s="141">
        <v>0</v>
      </c>
      <c r="CT28" s="145"/>
      <c r="CU28" s="143"/>
      <c r="CV28" s="141">
        <v>0</v>
      </c>
      <c r="CW28" s="141">
        <v>0</v>
      </c>
      <c r="CX28" s="145"/>
      <c r="CY28" s="143"/>
      <c r="CZ28" s="141">
        <v>0</v>
      </c>
      <c r="DA28" s="141">
        <v>0</v>
      </c>
      <c r="DB28" s="145"/>
      <c r="DC28" s="143"/>
      <c r="DD28" s="141">
        <v>0</v>
      </c>
      <c r="DE28" s="141">
        <v>0</v>
      </c>
      <c r="DF28" s="145"/>
      <c r="DG28" s="143"/>
      <c r="DH28" s="141">
        <v>0</v>
      </c>
      <c r="DI28" s="141">
        <v>0</v>
      </c>
      <c r="DJ28" s="145"/>
      <c r="DK28" s="143"/>
      <c r="DL28" s="141">
        <v>0</v>
      </c>
      <c r="DM28" s="141">
        <v>0</v>
      </c>
      <c r="DN28" s="145"/>
      <c r="DO28" s="143"/>
      <c r="DP28" s="141">
        <v>0</v>
      </c>
      <c r="DQ28" s="141">
        <v>0</v>
      </c>
      <c r="DR28" s="145"/>
      <c r="DS28" s="143"/>
      <c r="DT28" s="141">
        <v>0</v>
      </c>
      <c r="DU28" s="141">
        <v>0</v>
      </c>
    </row>
    <row r="29" spans="1:125" ht="12" customHeight="1">
      <c r="A29" s="142" t="s">
        <v>101</v>
      </c>
      <c r="B29" s="140" t="s">
        <v>471</v>
      </c>
      <c r="C29" s="142" t="s">
        <v>493</v>
      </c>
      <c r="D29" s="141">
        <f t="shared" si="0"/>
        <v>895696</v>
      </c>
      <c r="E29" s="141">
        <f t="shared" si="1"/>
        <v>225016</v>
      </c>
      <c r="F29" s="145">
        <v>23213</v>
      </c>
      <c r="G29" s="143" t="s">
        <v>400</v>
      </c>
      <c r="H29" s="141">
        <v>580680</v>
      </c>
      <c r="I29" s="141">
        <v>140500</v>
      </c>
      <c r="J29" s="145">
        <v>23481</v>
      </c>
      <c r="K29" s="143" t="s">
        <v>439</v>
      </c>
      <c r="L29" s="141">
        <v>130279</v>
      </c>
      <c r="M29" s="141">
        <v>33201</v>
      </c>
      <c r="N29" s="145">
        <v>23482</v>
      </c>
      <c r="O29" s="143" t="s">
        <v>440</v>
      </c>
      <c r="P29" s="141">
        <v>119575</v>
      </c>
      <c r="Q29" s="141">
        <v>35316</v>
      </c>
      <c r="R29" s="145">
        <v>23483</v>
      </c>
      <c r="S29" s="143" t="s">
        <v>441</v>
      </c>
      <c r="T29" s="141">
        <v>65162</v>
      </c>
      <c r="U29" s="141">
        <v>15999</v>
      </c>
      <c r="V29" s="145"/>
      <c r="W29" s="143"/>
      <c r="X29" s="141">
        <v>0</v>
      </c>
      <c r="Y29" s="141">
        <v>0</v>
      </c>
      <c r="Z29" s="145"/>
      <c r="AA29" s="143"/>
      <c r="AB29" s="141">
        <v>0</v>
      </c>
      <c r="AC29" s="141">
        <v>0</v>
      </c>
      <c r="AD29" s="145"/>
      <c r="AE29" s="143"/>
      <c r="AF29" s="141">
        <v>0</v>
      </c>
      <c r="AG29" s="141">
        <v>0</v>
      </c>
      <c r="AH29" s="145"/>
      <c r="AI29" s="143"/>
      <c r="AJ29" s="141">
        <v>0</v>
      </c>
      <c r="AK29" s="141">
        <v>0</v>
      </c>
      <c r="AL29" s="145"/>
      <c r="AM29" s="143"/>
      <c r="AN29" s="141">
        <v>0</v>
      </c>
      <c r="AO29" s="141">
        <v>0</v>
      </c>
      <c r="AP29" s="145"/>
      <c r="AQ29" s="143"/>
      <c r="AR29" s="141">
        <v>0</v>
      </c>
      <c r="AS29" s="141">
        <v>0</v>
      </c>
      <c r="AT29" s="145"/>
      <c r="AU29" s="143"/>
      <c r="AV29" s="141">
        <v>0</v>
      </c>
      <c r="AW29" s="141">
        <v>0</v>
      </c>
      <c r="AX29" s="145"/>
      <c r="AY29" s="143"/>
      <c r="AZ29" s="141">
        <v>0</v>
      </c>
      <c r="BA29" s="141">
        <v>0</v>
      </c>
      <c r="BB29" s="145"/>
      <c r="BC29" s="143"/>
      <c r="BD29" s="141">
        <v>0</v>
      </c>
      <c r="BE29" s="141">
        <v>0</v>
      </c>
      <c r="BF29" s="145"/>
      <c r="BG29" s="143"/>
      <c r="BH29" s="141">
        <v>0</v>
      </c>
      <c r="BI29" s="141">
        <v>0</v>
      </c>
      <c r="BJ29" s="145"/>
      <c r="BK29" s="143"/>
      <c r="BL29" s="141">
        <v>0</v>
      </c>
      <c r="BM29" s="141">
        <v>0</v>
      </c>
      <c r="BN29" s="145"/>
      <c r="BO29" s="143"/>
      <c r="BP29" s="141">
        <v>0</v>
      </c>
      <c r="BQ29" s="141">
        <v>0</v>
      </c>
      <c r="BR29" s="145"/>
      <c r="BS29" s="143"/>
      <c r="BT29" s="141">
        <v>0</v>
      </c>
      <c r="BU29" s="141">
        <v>0</v>
      </c>
      <c r="BV29" s="145"/>
      <c r="BW29" s="143"/>
      <c r="BX29" s="141">
        <v>0</v>
      </c>
      <c r="BY29" s="141">
        <v>0</v>
      </c>
      <c r="BZ29" s="145"/>
      <c r="CA29" s="143"/>
      <c r="CB29" s="141">
        <v>0</v>
      </c>
      <c r="CC29" s="141">
        <v>0</v>
      </c>
      <c r="CD29" s="145"/>
      <c r="CE29" s="143"/>
      <c r="CF29" s="141">
        <v>0</v>
      </c>
      <c r="CG29" s="141">
        <v>0</v>
      </c>
      <c r="CH29" s="145"/>
      <c r="CI29" s="143"/>
      <c r="CJ29" s="141">
        <v>0</v>
      </c>
      <c r="CK29" s="141">
        <v>0</v>
      </c>
      <c r="CL29" s="145"/>
      <c r="CM29" s="143"/>
      <c r="CN29" s="141">
        <v>0</v>
      </c>
      <c r="CO29" s="141">
        <v>0</v>
      </c>
      <c r="CP29" s="145"/>
      <c r="CQ29" s="143"/>
      <c r="CR29" s="141">
        <v>0</v>
      </c>
      <c r="CS29" s="141">
        <v>0</v>
      </c>
      <c r="CT29" s="145"/>
      <c r="CU29" s="143"/>
      <c r="CV29" s="141">
        <v>0</v>
      </c>
      <c r="CW29" s="141">
        <v>0</v>
      </c>
      <c r="CX29" s="145"/>
      <c r="CY29" s="143"/>
      <c r="CZ29" s="141">
        <v>0</v>
      </c>
      <c r="DA29" s="141">
        <v>0</v>
      </c>
      <c r="DB29" s="145"/>
      <c r="DC29" s="143"/>
      <c r="DD29" s="141">
        <v>0</v>
      </c>
      <c r="DE29" s="141">
        <v>0</v>
      </c>
      <c r="DF29" s="145"/>
      <c r="DG29" s="143"/>
      <c r="DH29" s="141">
        <v>0</v>
      </c>
      <c r="DI29" s="141">
        <v>0</v>
      </c>
      <c r="DJ29" s="145"/>
      <c r="DK29" s="143"/>
      <c r="DL29" s="141">
        <v>0</v>
      </c>
      <c r="DM29" s="141">
        <v>0</v>
      </c>
      <c r="DN29" s="145"/>
      <c r="DO29" s="143"/>
      <c r="DP29" s="141">
        <v>0</v>
      </c>
      <c r="DQ29" s="141">
        <v>0</v>
      </c>
      <c r="DR29" s="145"/>
      <c r="DS29" s="143"/>
      <c r="DT29" s="141">
        <v>0</v>
      </c>
      <c r="DU29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506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23</v>
      </c>
      <c r="M2" s="12" t="str">
        <f>IF(L2&lt;&gt;"",VLOOKUP(L2,$AK$6:$AL$52,2,FALSE),"-")</f>
        <v>愛知県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1889710</v>
      </c>
      <c r="F7" s="27">
        <f aca="true" t="shared" si="1" ref="F7:F12">AF14</f>
        <v>94599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106919</v>
      </c>
      <c r="M7" s="27">
        <f aca="true" t="shared" si="3" ref="M7:M12">AF42</f>
        <v>16800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1889710</v>
      </c>
      <c r="AG7" s="137"/>
      <c r="AH7" s="11" t="str">
        <f>'廃棄物事業経費（市町村）'!B7</f>
        <v>23000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36523</v>
      </c>
      <c r="F8" s="27">
        <f t="shared" si="1"/>
        <v>56088</v>
      </c>
      <c r="H8" s="188"/>
      <c r="I8" s="188"/>
      <c r="J8" s="182" t="s">
        <v>42</v>
      </c>
      <c r="K8" s="184"/>
      <c r="L8" s="27">
        <f t="shared" si="2"/>
        <v>13735699</v>
      </c>
      <c r="M8" s="27">
        <f t="shared" si="3"/>
        <v>340303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36523</v>
      </c>
      <c r="AG8" s="137"/>
      <c r="AH8" s="11" t="str">
        <f>'廃棄物事業経費（市町村）'!B8</f>
        <v>23100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7532501</v>
      </c>
      <c r="F9" s="27">
        <f t="shared" si="1"/>
        <v>179800</v>
      </c>
      <c r="H9" s="188"/>
      <c r="I9" s="188"/>
      <c r="J9" s="200" t="s">
        <v>44</v>
      </c>
      <c r="K9" s="202"/>
      <c r="L9" s="27">
        <f t="shared" si="2"/>
        <v>1641843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7532501</v>
      </c>
      <c r="AG9" s="137"/>
      <c r="AH9" s="11" t="str">
        <f>'廃棄物事業経費（市町村）'!B9</f>
        <v>23201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11055396</v>
      </c>
      <c r="F10" s="27">
        <f t="shared" si="1"/>
        <v>790789</v>
      </c>
      <c r="H10" s="188"/>
      <c r="I10" s="189"/>
      <c r="J10" s="200" t="s">
        <v>46</v>
      </c>
      <c r="K10" s="202"/>
      <c r="L10" s="27">
        <f t="shared" si="2"/>
        <v>18414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11055396</v>
      </c>
      <c r="AG10" s="137"/>
      <c r="AH10" s="11" t="str">
        <f>'廃棄物事業経費（市町村）'!B10</f>
        <v>23202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14531387</v>
      </c>
      <c r="F11" s="27">
        <f t="shared" si="1"/>
        <v>4535058</v>
      </c>
      <c r="H11" s="188"/>
      <c r="I11" s="191" t="s">
        <v>47</v>
      </c>
      <c r="J11" s="191"/>
      <c r="K11" s="191"/>
      <c r="L11" s="27">
        <f t="shared" si="2"/>
        <v>89407</v>
      </c>
      <c r="M11" s="27">
        <f t="shared" si="3"/>
        <v>1575</v>
      </c>
      <c r="AC11" s="25" t="s">
        <v>303</v>
      </c>
      <c r="AD11" s="138" t="s">
        <v>62</v>
      </c>
      <c r="AE11" s="137" t="s">
        <v>67</v>
      </c>
      <c r="AF11" s="133">
        <f ca="1" t="shared" si="4"/>
        <v>14531387</v>
      </c>
      <c r="AG11" s="137"/>
      <c r="AH11" s="11" t="str">
        <f>'廃棄物事業経費（市町村）'!B11</f>
        <v>23203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5224537</v>
      </c>
      <c r="F12" s="27">
        <f t="shared" si="1"/>
        <v>230659</v>
      </c>
      <c r="H12" s="188"/>
      <c r="I12" s="191" t="s">
        <v>48</v>
      </c>
      <c r="J12" s="191"/>
      <c r="K12" s="191"/>
      <c r="L12" s="27">
        <f t="shared" si="2"/>
        <v>2401944</v>
      </c>
      <c r="M12" s="27">
        <f t="shared" si="3"/>
        <v>25299</v>
      </c>
      <c r="AC12" s="25" t="s">
        <v>46</v>
      </c>
      <c r="AD12" s="138" t="s">
        <v>62</v>
      </c>
      <c r="AE12" s="137" t="s">
        <v>68</v>
      </c>
      <c r="AF12" s="133">
        <f ca="1" t="shared" si="4"/>
        <v>5224537</v>
      </c>
      <c r="AG12" s="137"/>
      <c r="AH12" s="11" t="str">
        <f>'廃棄物事業経費（市町村）'!B12</f>
        <v>23204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40270054</v>
      </c>
      <c r="F13" s="28">
        <f>SUM(F7:F12)</f>
        <v>5886993</v>
      </c>
      <c r="H13" s="188"/>
      <c r="I13" s="179" t="s">
        <v>32</v>
      </c>
      <c r="J13" s="194"/>
      <c r="K13" s="195"/>
      <c r="L13" s="29">
        <f>SUM(L7:L12)</f>
        <v>17994226</v>
      </c>
      <c r="M13" s="29">
        <f>SUM(M7:M12)</f>
        <v>383977</v>
      </c>
      <c r="AC13" s="25" t="s">
        <v>51</v>
      </c>
      <c r="AD13" s="138" t="s">
        <v>62</v>
      </c>
      <c r="AE13" s="137" t="s">
        <v>69</v>
      </c>
      <c r="AF13" s="133">
        <f ca="1" t="shared" si="4"/>
        <v>83386458</v>
      </c>
      <c r="AG13" s="137"/>
      <c r="AH13" s="11" t="str">
        <f>'廃棄物事業経費（市町村）'!B13</f>
        <v>23205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25738667</v>
      </c>
      <c r="F14" s="32">
        <f>F13-F11</f>
        <v>1351935</v>
      </c>
      <c r="H14" s="189"/>
      <c r="I14" s="30"/>
      <c r="J14" s="34"/>
      <c r="K14" s="31" t="s">
        <v>50</v>
      </c>
      <c r="L14" s="33">
        <f>L13-L12</f>
        <v>15592282</v>
      </c>
      <c r="M14" s="33">
        <f>M13-M12</f>
        <v>358678</v>
      </c>
      <c r="AC14" s="25" t="s">
        <v>37</v>
      </c>
      <c r="AD14" s="138" t="s">
        <v>62</v>
      </c>
      <c r="AE14" s="137" t="s">
        <v>70</v>
      </c>
      <c r="AF14" s="133">
        <f ca="1" t="shared" si="4"/>
        <v>94599</v>
      </c>
      <c r="AG14" s="137"/>
      <c r="AH14" s="11" t="str">
        <f>'廃棄物事業経費（市町村）'!B14</f>
        <v>23206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83386458</v>
      </c>
      <c r="F15" s="27">
        <f>AF20</f>
        <v>10040858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10046281</v>
      </c>
      <c r="M15" s="27">
        <f>AF48</f>
        <v>1780275</v>
      </c>
      <c r="AC15" s="25" t="s">
        <v>41</v>
      </c>
      <c r="AD15" s="138" t="s">
        <v>62</v>
      </c>
      <c r="AE15" s="137" t="s">
        <v>71</v>
      </c>
      <c r="AF15" s="133">
        <f ca="1" t="shared" si="4"/>
        <v>56088</v>
      </c>
      <c r="AG15" s="137"/>
      <c r="AH15" s="11" t="str">
        <f>'廃棄物事業経費（市町村）'!B15</f>
        <v>23207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123656512</v>
      </c>
      <c r="F16" s="28">
        <f>SUM(F13,F15)</f>
        <v>15927851</v>
      </c>
      <c r="H16" s="204"/>
      <c r="I16" s="188"/>
      <c r="J16" s="188" t="s">
        <v>183</v>
      </c>
      <c r="K16" s="23" t="s">
        <v>132</v>
      </c>
      <c r="L16" s="27">
        <f>AF28</f>
        <v>15953745</v>
      </c>
      <c r="M16" s="27">
        <f aca="true" t="shared" si="5" ref="M16:M28">AF49</f>
        <v>651197</v>
      </c>
      <c r="AC16" s="25" t="s">
        <v>43</v>
      </c>
      <c r="AD16" s="138" t="s">
        <v>62</v>
      </c>
      <c r="AE16" s="137" t="s">
        <v>72</v>
      </c>
      <c r="AF16" s="133">
        <f ca="1" t="shared" si="4"/>
        <v>179800</v>
      </c>
      <c r="AG16" s="137"/>
      <c r="AH16" s="11" t="str">
        <f>'廃棄物事業経費（市町村）'!B16</f>
        <v>23208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109125125</v>
      </c>
      <c r="F17" s="32">
        <f>SUM(F14:F15)</f>
        <v>11392793</v>
      </c>
      <c r="H17" s="204"/>
      <c r="I17" s="188"/>
      <c r="J17" s="188"/>
      <c r="K17" s="23" t="s">
        <v>133</v>
      </c>
      <c r="L17" s="27">
        <f>AF29</f>
        <v>3661159</v>
      </c>
      <c r="M17" s="27">
        <f t="shared" si="5"/>
        <v>302848</v>
      </c>
      <c r="AC17" s="25" t="s">
        <v>45</v>
      </c>
      <c r="AD17" s="138" t="s">
        <v>62</v>
      </c>
      <c r="AE17" s="137" t="s">
        <v>73</v>
      </c>
      <c r="AF17" s="133">
        <f ca="1" t="shared" si="4"/>
        <v>790789</v>
      </c>
      <c r="AG17" s="137"/>
      <c r="AH17" s="11" t="str">
        <f>'廃棄物事業経費（市町村）'!B17</f>
        <v>23209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451445</v>
      </c>
      <c r="M18" s="27">
        <f t="shared" si="5"/>
        <v>212891</v>
      </c>
      <c r="AC18" s="25" t="s">
        <v>303</v>
      </c>
      <c r="AD18" s="138" t="s">
        <v>62</v>
      </c>
      <c r="AE18" s="137" t="s">
        <v>74</v>
      </c>
      <c r="AF18" s="133">
        <f ca="1" t="shared" si="4"/>
        <v>4535058</v>
      </c>
      <c r="AG18" s="137"/>
      <c r="AH18" s="11" t="str">
        <f>'廃棄物事業経費（市町村）'!B18</f>
        <v>23210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4046895</v>
      </c>
      <c r="M19" s="27">
        <f t="shared" si="5"/>
        <v>127017</v>
      </c>
      <c r="AC19" s="25" t="s">
        <v>46</v>
      </c>
      <c r="AD19" s="138" t="s">
        <v>62</v>
      </c>
      <c r="AE19" s="137" t="s">
        <v>75</v>
      </c>
      <c r="AF19" s="133">
        <f ca="1" t="shared" si="4"/>
        <v>230659</v>
      </c>
      <c r="AG19" s="137"/>
      <c r="AH19" s="11" t="str">
        <f>'廃棄物事業経費（市町村）'!B19</f>
        <v>23211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14531387</v>
      </c>
      <c r="F20" s="39">
        <f>F11</f>
        <v>4535058</v>
      </c>
      <c r="H20" s="204"/>
      <c r="I20" s="188"/>
      <c r="J20" s="200" t="s">
        <v>56</v>
      </c>
      <c r="K20" s="202"/>
      <c r="L20" s="27">
        <f t="shared" si="6"/>
        <v>18052077</v>
      </c>
      <c r="M20" s="27">
        <f t="shared" si="5"/>
        <v>3145370</v>
      </c>
      <c r="AC20" s="25" t="s">
        <v>51</v>
      </c>
      <c r="AD20" s="138" t="s">
        <v>62</v>
      </c>
      <c r="AE20" s="137" t="s">
        <v>76</v>
      </c>
      <c r="AF20" s="133">
        <f ca="1" t="shared" si="4"/>
        <v>10040858</v>
      </c>
      <c r="AG20" s="137"/>
      <c r="AH20" s="11" t="str">
        <f>'廃棄物事業経費（市町村）'!B20</f>
        <v>23212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14553187</v>
      </c>
      <c r="F21" s="39">
        <f>M12+M27</f>
        <v>4525157</v>
      </c>
      <c r="H21" s="204"/>
      <c r="I21" s="189"/>
      <c r="J21" s="200" t="s">
        <v>57</v>
      </c>
      <c r="K21" s="202"/>
      <c r="L21" s="27">
        <f t="shared" si="6"/>
        <v>1458920</v>
      </c>
      <c r="M21" s="27">
        <f t="shared" si="5"/>
        <v>187587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106919</v>
      </c>
      <c r="AG21" s="137"/>
      <c r="AH21" s="11" t="str">
        <f>'廃棄物事業経費（市町村）'!B21</f>
        <v>23213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696627</v>
      </c>
      <c r="M22" s="27">
        <f t="shared" si="5"/>
        <v>1648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13735699</v>
      </c>
      <c r="AH22" s="11" t="str">
        <f>'廃棄物事業経費（市町村）'!B22</f>
        <v>23214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15107879</v>
      </c>
      <c r="M23" s="27">
        <f t="shared" si="5"/>
        <v>1145658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1641843</v>
      </c>
      <c r="AH23" s="11" t="str">
        <f>'廃棄物事業経費（市町村）'!B23</f>
        <v>23215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14418376</v>
      </c>
      <c r="M24" s="27">
        <f t="shared" si="5"/>
        <v>1725176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18414</v>
      </c>
      <c r="AH24" s="11" t="str">
        <f>'廃棄物事業経費（市町村）'!B24</f>
        <v>23216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4001526</v>
      </c>
      <c r="M25" s="27">
        <f t="shared" si="5"/>
        <v>122373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89407</v>
      </c>
      <c r="AH25" s="11" t="str">
        <f>'廃棄物事業経費（市町村）'!B25</f>
        <v>23217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404709</v>
      </c>
      <c r="M26" s="27">
        <f t="shared" si="5"/>
        <v>142596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2401944</v>
      </c>
      <c r="AH26" s="11" t="str">
        <f>'廃棄物事業経費（市町村）'!B26</f>
        <v>23219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12151243</v>
      </c>
      <c r="M27" s="27">
        <f t="shared" si="5"/>
        <v>4499858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10046281</v>
      </c>
      <c r="AH27" s="11" t="str">
        <f>'廃棄物事業経費（市町村）'!B27</f>
        <v>23220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38233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15953745</v>
      </c>
      <c r="AH28" s="11" t="str">
        <f>'廃棄物事業経費（市町村）'!B28</f>
        <v>23221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100489115</v>
      </c>
      <c r="M29" s="29">
        <f>SUM(M15:M28)</f>
        <v>14044494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3661159</v>
      </c>
      <c r="AH29" s="11" t="str">
        <f>'廃棄物事業経費（市町村）'!B29</f>
        <v>23222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88337872</v>
      </c>
      <c r="M30" s="33">
        <f>M29-M27</f>
        <v>9544636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451445</v>
      </c>
      <c r="AH30" s="11" t="str">
        <f>'廃棄物事業経費（市町村）'!B30</f>
        <v>23223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5173171</v>
      </c>
      <c r="M31" s="27">
        <f>AF62</f>
        <v>1499380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4046895</v>
      </c>
      <c r="AH31" s="11" t="str">
        <f>'廃棄物事業経費（市町村）'!B31</f>
        <v>23224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123656512</v>
      </c>
      <c r="M32" s="29">
        <f>SUM(M13,M29,M31)</f>
        <v>15927851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18052077</v>
      </c>
      <c r="AH32" s="11" t="str">
        <f>'廃棄物事業経費（市町村）'!B32</f>
        <v>23225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109103325</v>
      </c>
      <c r="M33" s="33">
        <f>SUM(M14,M30,M31)</f>
        <v>11402694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1458920</v>
      </c>
      <c r="AH33" s="11" t="str">
        <f>'廃棄物事業経費（市町村）'!B33</f>
        <v>23226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696627</v>
      </c>
      <c r="AH34" s="11" t="str">
        <f>'廃棄物事業経費（市町村）'!B34</f>
        <v>23227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15107879</v>
      </c>
      <c r="AH35" s="11" t="str">
        <f>'廃棄物事業経費（市町村）'!B35</f>
        <v>23228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14418376</v>
      </c>
      <c r="AH36" s="11" t="str">
        <f>'廃棄物事業経費（市町村）'!B36</f>
        <v>23229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4001526</v>
      </c>
      <c r="AH37" s="11" t="str">
        <f>'廃棄物事業経費（市町村）'!B37</f>
        <v>23230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404709</v>
      </c>
      <c r="AH38" s="11" t="str">
        <f>'廃棄物事業経費（市町村）'!B38</f>
        <v>23231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12151243</v>
      </c>
      <c r="AH39" s="11" t="str">
        <f>'廃棄物事業経費（市町村）'!B39</f>
        <v>23232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38233</v>
      </c>
      <c r="AH40" s="11" t="str">
        <f>'廃棄物事業経費（市町村）'!B40</f>
        <v>23233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5173171</v>
      </c>
      <c r="AH41" s="11" t="str">
        <f>'廃棄物事業経費（市町村）'!B41</f>
        <v>23234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16800</v>
      </c>
      <c r="AH42" s="11" t="str">
        <f>'廃棄物事業経費（市町村）'!B42</f>
        <v>23235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340303</v>
      </c>
      <c r="AH43" s="11" t="str">
        <f>'廃棄物事業経費（市町村）'!B43</f>
        <v>23302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23304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 t="str">
        <f>'廃棄物事業経費（市町村）'!B45</f>
        <v>23342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1575</v>
      </c>
      <c r="AH46" s="11" t="str">
        <f>'廃棄物事業経費（市町村）'!B46</f>
        <v>23345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25299</v>
      </c>
      <c r="AH47" s="11" t="str">
        <f>'廃棄物事業経費（市町村）'!B47</f>
        <v>23361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1780275</v>
      </c>
      <c r="AH48" s="11" t="str">
        <f>'廃棄物事業経費（市町村）'!B48</f>
        <v>23362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651197</v>
      </c>
      <c r="AH49" s="11" t="str">
        <f>'廃棄物事業経費（市町村）'!B49</f>
        <v>23421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302848</v>
      </c>
      <c r="AH50" s="11" t="str">
        <f>'廃棄物事業経費（市町村）'!B50</f>
        <v>23422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212891</v>
      </c>
      <c r="AH51" s="11" t="str">
        <f>'廃棄物事業経費（市町村）'!B51</f>
        <v>23423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127017</v>
      </c>
      <c r="AH52" s="11" t="str">
        <f>'廃棄物事業経費（市町村）'!B52</f>
        <v>23424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3145370</v>
      </c>
      <c r="AH53" s="11" t="str">
        <f>'廃棄物事業経費（市町村）'!B53</f>
        <v>23425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187587</v>
      </c>
      <c r="AH54" s="11" t="str">
        <f>'廃棄物事業経費（市町村）'!B54</f>
        <v>23427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1648</v>
      </c>
      <c r="AH55" s="11" t="str">
        <f>'廃棄物事業経費（市町村）'!B55</f>
        <v>23441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1145658</v>
      </c>
      <c r="AH56" s="11" t="str">
        <f>'廃棄物事業経費（市町村）'!B56</f>
        <v>23442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1725176</v>
      </c>
      <c r="AH57" s="11" t="str">
        <f>'廃棄物事業経費（市町村）'!B57</f>
        <v>23445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122373</v>
      </c>
      <c r="AH58" s="11" t="str">
        <f>'廃棄物事業経費（市町村）'!B58</f>
        <v>23446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142596</v>
      </c>
      <c r="AH59" s="11" t="str">
        <f>'廃棄物事業経費（市町村）'!B59</f>
        <v>23447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4499858</v>
      </c>
      <c r="AH60" s="11" t="str">
        <f>'廃棄物事業経費（市町村）'!B60</f>
        <v>23481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 t="str">
        <f>'廃棄物事業経費（市町村）'!B61</f>
        <v>23482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1499380</v>
      </c>
      <c r="AH62" s="11" t="str">
        <f>'廃棄物事業経費（市町村）'!B62</f>
        <v>23483</v>
      </c>
      <c r="AI62" s="12">
        <v>62</v>
      </c>
    </row>
    <row r="63" spans="30:35" ht="14.25">
      <c r="AD63" s="138"/>
      <c r="AH63" s="11" t="str">
        <f>'廃棄物事業経費（市町村）'!B63</f>
        <v>23501</v>
      </c>
      <c r="AI63" s="12">
        <v>63</v>
      </c>
    </row>
    <row r="64" spans="34:35" ht="14.25">
      <c r="AH64" s="11" t="str">
        <f>'廃棄物事業経費（市町村）'!B64</f>
        <v>23521</v>
      </c>
      <c r="AI64" s="12">
        <v>64</v>
      </c>
    </row>
    <row r="65" spans="34:35" ht="14.25">
      <c r="AH65" s="11" t="str">
        <f>'廃棄物事業経費（市町村）'!B65</f>
        <v>23561</v>
      </c>
      <c r="AI65" s="12">
        <v>65</v>
      </c>
    </row>
    <row r="66" spans="34:35" ht="14.25">
      <c r="AH66" s="11" t="str">
        <f>'廃棄物事業経費（市町村）'!B66</f>
        <v>23562</v>
      </c>
      <c r="AI66" s="12">
        <v>66</v>
      </c>
    </row>
    <row r="67" spans="34:35" ht="14.25">
      <c r="AH67" s="11" t="str">
        <f>'廃棄物事業経費（市町村）'!B67</f>
        <v>23563</v>
      </c>
      <c r="AI67" s="12">
        <v>67</v>
      </c>
    </row>
    <row r="68" spans="34:35" ht="14.25">
      <c r="AH68" s="11" t="str">
        <f>'廃棄物事業経費（市町村）'!B68</f>
        <v>23603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2010-04-10T02:05:20Z</dcterms:modified>
  <cp:category/>
  <cp:version/>
  <cp:contentType/>
  <cp:contentStatus/>
</cp:coreProperties>
</file>