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<sst xmlns="http://schemas.openxmlformats.org/spreadsheetml/2006/main" count="823" uniqueCount="356">
  <si>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</si>
  <si>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</si>
  <si>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</si>
  <si>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</si>
  <si>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</si>
  <si>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</si>
  <si>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</si>
  <si>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</si>
  <si>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</si>
  <si>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</si>
  <si>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</si>
  <si>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</si>
  <si>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</si>
  <si>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</si>
  <si>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</si>
  <si>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</si>
  <si>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</si>
  <si>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</si>
  <si>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</si>
  <si>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</si>
  <si>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</si>
  <si>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</si>
  <si>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</si>
  <si>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</si>
  <si>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</si>
  <si>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</si>
  <si>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</si>
  <si>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</si>
  <si>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</si>
  <si>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</si>
  <si>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</si>
  <si>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</si>
  <si>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</si>
  <si>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</si>
  <si>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</si>
  <si>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</si>
  <si>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</si>
  <si>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</si>
  <si>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</si>
  <si>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</si>
  <si>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</si>
  <si>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</si>
  <si>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</si>
  <si>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</si>
  <si>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</si>
  <si>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</si>
  <si>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</si>
  <si>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</si>
  <si>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</si>
  <si>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</si>
  <si>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</si>
  <si>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</si>
  <si>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</si>
  <si>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</si>
  <si>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</si>
  <si>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</si>
  <si>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</si>
  <si>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</si>
  <si>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</si>
  <si>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</si>
  <si>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</si>
  <si>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</si>
  <si>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</si>
  <si>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</si>
  <si>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</si>
  <si>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</si>
  <si>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</si>
  <si>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</si>
  <si>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</si>
  <si>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</si>
  <si>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</si>
  <si>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</si>
  <si>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</si>
  <si>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</si>
  <si>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</si>
  <si>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</si>
  <si>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</si>
  <si>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</si>
  <si>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</si>
  <si>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</si>
  <si>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</si>
  <si>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</si>
  <si>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</si>
  <si>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</si>
  <si>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</si>
  <si>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</si>
  <si>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</si>
  <si>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</si>
  <si>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</si>
  <si>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</si>
  <si>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</si>
  <si>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</si>
  <si>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</si>
  <si>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</si>
  <si>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</si>
  <si>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</si>
  <si>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</si>
  <si>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</si>
  <si>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</si>
  <si>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</si>
  <si>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</si>
  <si>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</si>
  <si>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</si>
  <si>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</si>
  <si>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</si>
  <si>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</si>
  <si>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</si>
  <si>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</si>
  <si>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</si>
  <si>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</si>
  <si>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</si>
  <si>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</si>
  <si>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</si>
  <si>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</si>
  <si>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</si>
  <si>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</si>
  <si>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</si>
  <si>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</si>
  <si>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</si>
  <si>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</si>
  <si>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</si>
  <si>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</si>
  <si>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</si>
  <si>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</si>
  <si>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</si>
  <si>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</si>
  <si>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</si>
  <si>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</si>
  <si>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</si>
  <si>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</si>
  <si>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</si>
  <si>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</si>
  <si>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</si>
  <si>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</si>
  <si>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</si>
  <si>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</si>
  <si>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</si>
  <si>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</si>
  <si>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</si>
  <si>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</si>
  <si>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</si>
  <si>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</si>
  <si>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</si>
  <si>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</si>
  <si>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</si>
  <si>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</si>
  <si>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</si>
  <si>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</si>
  <si>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</si>
  <si>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</si>
  <si>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</si>
  <si>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</si>
  <si>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</si>
  <si>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</si>
  <si>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</si>
  <si>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</si>
  <si>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</si>
  <si>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</si>
  <si>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</si>
  <si>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</si>
  <si>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</si>
  <si>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</si>
  <si>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</si>
  <si>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</si>
  <si>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</si>
  <si>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</si>
  <si>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</si>
  <si>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</si>
  <si>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</si>
  <si>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</si>
  <si>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</si>
  <si>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</si>
  <si>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</si>
  <si>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</si>
  <si>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</si>
  <si>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</si>
  <si>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</si>
  <si>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</si>
  <si>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</si>
  <si>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</si>
  <si>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</si>
  <si>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</si>
  <si>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</si>
  <si>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</si>
  <si>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</si>
  <si>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</si>
  <si>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</si>
  <si>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</si>
  <si>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</si>
  <si>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</si>
  <si>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</si>
  <si>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</si>
  <si>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</si>
  <si>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</si>
  <si>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</si>
  <si>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</si>
  <si>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</si>
  <si>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</si>
  <si>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</si>
  <si>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</si>
  <si>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</si>
  <si>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</si>
  <si>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</si>
  <si>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</si>
  <si>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</si>
  <si>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</si>
  <si>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</si>
  <si>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</si>
  <si>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</si>
  <si>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</si>
  <si>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</si>
  <si>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</si>
  <si>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</si>
  <si>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</si>
  <si>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</si>
  <si>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</si>
  <si>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</si>
  <si>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</si>
  <si>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</si>
  <si>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</si>
  <si>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</si>
  <si>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</si>
  <si>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</si>
  <si>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</si>
  <si>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</si>
  <si>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</si>
  <si>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</si>
  <si>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</si>
  <si>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</si>
  <si>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</si>
  <si>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</si>
  <si>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</si>
  <si>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</si>
  <si>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</si>
  <si>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</si>
  <si>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</si>
  <si>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</si>
  <si>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</si>
  <si>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</si>
  <si>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</si>
  <si>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</si>
  <si>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</si>
  <si>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</si>
  <si>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</si>
  <si>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</si>
  <si>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</si>
  <si>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</si>
  <si>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</si>
  <si>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</si>
  <si>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</si>
  <si>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</si>
  <si>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</si>
  <si>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</si>
  <si>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</si>
  <si>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</si>
  <si>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</si>
  <si>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</si>
  <si>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</si>
  <si>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</si>
  <si>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</si>
  <si>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</si>
  <si>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</si>
  <si>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</si>
  <si>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</si>
  <si>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</si>
  <si>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</si>
  <si>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</si>
  <si>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</si>
  <si>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</si>
  <si>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</si>
  <si>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</si>
  <si>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</si>
  <si>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</si>
  <si>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</si>
  <si>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</si>
  <si>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</si>
  <si>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</si>
  <si>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</si>
  <si>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</si>
  <si>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</si>
  <si>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</si>
  <si>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</si>
  <si>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21217</t>
  </si>
  <si>
    <t>21218</t>
  </si>
  <si>
    <t>21219</t>
  </si>
  <si>
    <t>21220</t>
  </si>
  <si>
    <t>21221</t>
  </si>
  <si>
    <t>21302</t>
  </si>
  <si>
    <t>21303</t>
  </si>
  <si>
    <t>21341</t>
  </si>
  <si>
    <t>21361</t>
  </si>
  <si>
    <t>21362</t>
  </si>
  <si>
    <t>21381</t>
  </si>
  <si>
    <t>21382</t>
  </si>
  <si>
    <t>21383</t>
  </si>
  <si>
    <t>21401</t>
  </si>
  <si>
    <t>21403</t>
  </si>
  <si>
    <t>21404</t>
  </si>
  <si>
    <t>21421</t>
  </si>
  <si>
    <t>21501</t>
  </si>
  <si>
    <t>21502</t>
  </si>
  <si>
    <t>21503</t>
  </si>
  <si>
    <t>21504</t>
  </si>
  <si>
    <t>21505</t>
  </si>
  <si>
    <t>21506</t>
  </si>
  <si>
    <t>21507</t>
  </si>
  <si>
    <t>21521</t>
  </si>
  <si>
    <t>21604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</si>
  <si>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</si>
  <si>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</si>
  <si>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</si>
  <si>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</si>
  <si>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</si>
  <si>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</si>
  <si>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</si>
  <si>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</si>
  <si>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</si>
  <si>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</si>
  <si>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</si>
  <si>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</si>
  <si>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</si>
  <si>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</si>
  <si>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</si>
  <si>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</si>
  <si>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</si>
  <si>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</si>
  <si>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</si>
  <si>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</si>
  <si>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</si>
  <si>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</si>
  <si>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</si>
  <si>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</si>
  <si>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</si>
  <si>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</si>
  <si>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</si>
  <si>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</si>
  <si>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</si>
  <si>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</si>
  <si>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</si>
  <si>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</si>
  <si>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</si>
  <si>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</si>
  <si>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</si>
  <si>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</si>
  <si>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</si>
  <si>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</si>
  <si>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</si>
  <si>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</si>
  <si>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</si>
  <si>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</si>
  <si>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○</t>
  </si>
  <si>
    <t>○</t>
  </si>
  <si>
    <t>21000</t>
  </si>
  <si>
    <t>合計</t>
  </si>
  <si>
    <t>岐阜県</t>
  </si>
  <si>
    <t>21000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</si>
</sst>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354</v>
      </c>
      <c r="B7" s="100" t="s">
        <v>352</v>
      </c>
      <c r="C7" s="99" t="s">
        <v>353</v>
      </c>
      <c r="D7" s="101">
        <f>SUM(D8:D49)</f>
        <v>2076145</v>
      </c>
      <c r="E7" s="101">
        <f>SUM(E8:E49)</f>
        <v>175287</v>
      </c>
      <c r="F7" s="102">
        <f>IF(D7&gt;0,E7/D7*100,0)</f>
        <v>8.442907407719595</v>
      </c>
      <c r="G7" s="101">
        <f>SUM(G8:G49)</f>
        <v>174058</v>
      </c>
      <c r="H7" s="101">
        <f>SUM(H8:H49)</f>
        <v>1229</v>
      </c>
      <c r="I7" s="101">
        <f>SUM(I8:I49)</f>
        <v>1900858</v>
      </c>
      <c r="J7" s="102">
        <f>IF($D7&gt;0,I7/$D7*100,0)</f>
        <v>91.55709259228041</v>
      </c>
      <c r="K7" s="101">
        <f>SUM(K8:K49)</f>
        <v>1169322</v>
      </c>
      <c r="L7" s="102">
        <f>IF($D7&gt;0,K7/$D7*100,0)</f>
        <v>56.321788699729545</v>
      </c>
      <c r="M7" s="101">
        <f>SUM(M8:M49)</f>
        <v>2496</v>
      </c>
      <c r="N7" s="102">
        <f>IF($D7&gt;0,M7/$D7*100,0)</f>
        <v>0.12022281680711126</v>
      </c>
      <c r="O7" s="101">
        <f>SUM(O8:O49)</f>
        <v>729040</v>
      </c>
      <c r="P7" s="101">
        <f>SUM(P8:P49)</f>
        <v>348195</v>
      </c>
      <c r="Q7" s="102">
        <f>IF($D7&gt;0,O7/$D7*100,0)</f>
        <v>35.115081075743745</v>
      </c>
      <c r="R7" s="101">
        <f>SUM(R8:R49)</f>
        <v>52463</v>
      </c>
      <c r="S7" s="101">
        <f aca="true" t="shared" si="0" ref="S7:Z7">COUNTIF(S8:S49,"○")</f>
        <v>32</v>
      </c>
      <c r="T7" s="101">
        <f t="shared" si="0"/>
        <v>4</v>
      </c>
      <c r="U7" s="101">
        <f t="shared" si="0"/>
        <v>1</v>
      </c>
      <c r="V7" s="101">
        <f t="shared" si="0"/>
        <v>5</v>
      </c>
      <c r="W7" s="101">
        <f t="shared" si="0"/>
        <v>24</v>
      </c>
      <c r="X7" s="101">
        <f t="shared" si="0"/>
        <v>6</v>
      </c>
      <c r="Y7" s="101">
        <f t="shared" si="0"/>
        <v>3</v>
      </c>
      <c r="Z7" s="101">
        <f t="shared" si="0"/>
        <v>9</v>
      </c>
    </row>
    <row r="8" spans="1:58" ht="12" customHeight="1">
      <c r="A8" s="103" t="s">
        <v>112</v>
      </c>
      <c r="B8" s="104" t="s">
        <v>266</v>
      </c>
      <c r="C8" s="103" t="s">
        <v>308</v>
      </c>
      <c r="D8" s="101">
        <f>+SUM(E8,+I8)</f>
        <v>411650</v>
      </c>
      <c r="E8" s="101">
        <f>+SUM(G8,+H8)</f>
        <v>7748</v>
      </c>
      <c r="F8" s="102">
        <f>IF(D8&gt;0,E8/D8*100,0)</f>
        <v>1.8821814648366333</v>
      </c>
      <c r="G8" s="101">
        <v>7748</v>
      </c>
      <c r="H8" s="101">
        <v>0</v>
      </c>
      <c r="I8" s="101">
        <f>+SUM(K8,+M8,+O8)</f>
        <v>403902</v>
      </c>
      <c r="J8" s="102">
        <f>IF($D8&gt;0,I8/$D8*100,0)</f>
        <v>98.11781853516337</v>
      </c>
      <c r="K8" s="101">
        <v>315477</v>
      </c>
      <c r="L8" s="102">
        <f>IF($D8&gt;0,K8/$D8*100,0)</f>
        <v>76.63719178914126</v>
      </c>
      <c r="M8" s="101">
        <v>0</v>
      </c>
      <c r="N8" s="102">
        <f>IF($D8&gt;0,M8/$D8*100,0)</f>
        <v>0</v>
      </c>
      <c r="O8" s="101">
        <v>88425</v>
      </c>
      <c r="P8" s="101">
        <v>30465</v>
      </c>
      <c r="Q8" s="102">
        <f>IF($D8&gt;0,O8/$D8*100,0)</f>
        <v>21.480626746022104</v>
      </c>
      <c r="R8" s="101">
        <v>9070</v>
      </c>
      <c r="S8" s="101"/>
      <c r="T8" s="101" t="s">
        <v>350</v>
      </c>
      <c r="U8" s="101"/>
      <c r="V8" s="101"/>
      <c r="W8" s="105"/>
      <c r="X8" s="105"/>
      <c r="Y8" s="105"/>
      <c r="Z8" s="105" t="s">
        <v>350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112</v>
      </c>
      <c r="B9" s="104" t="s">
        <v>267</v>
      </c>
      <c r="C9" s="103" t="s">
        <v>309</v>
      </c>
      <c r="D9" s="101">
        <f aca="true" t="shared" si="1" ref="D9:D49">+SUM(E9,+I9)</f>
        <v>162680</v>
      </c>
      <c r="E9" s="101">
        <f aca="true" t="shared" si="2" ref="E9:E49">+SUM(G9,+H9)</f>
        <v>6734</v>
      </c>
      <c r="F9" s="102">
        <f aca="true" t="shared" si="3" ref="F9:F49">IF(D9&gt;0,E9/D9*100,0)</f>
        <v>4.139414802065405</v>
      </c>
      <c r="G9" s="101">
        <v>6658</v>
      </c>
      <c r="H9" s="101">
        <v>76</v>
      </c>
      <c r="I9" s="101">
        <f aca="true" t="shared" si="4" ref="I9:I49">+SUM(K9,+M9,+O9)</f>
        <v>155946</v>
      </c>
      <c r="J9" s="102">
        <f aca="true" t="shared" si="5" ref="J9:J49">IF($D9&gt;0,I9/$D9*100,0)</f>
        <v>95.8605851979346</v>
      </c>
      <c r="K9" s="101">
        <v>101950</v>
      </c>
      <c r="L9" s="102">
        <f aca="true" t="shared" si="6" ref="L9:L49">IF($D9&gt;0,K9/$D9*100,0)</f>
        <v>62.66904352102287</v>
      </c>
      <c r="M9" s="101">
        <v>1166</v>
      </c>
      <c r="N9" s="102">
        <f aca="true" t="shared" si="7" ref="N9:N49">IF($D9&gt;0,M9/$D9*100,0)</f>
        <v>0.716744529136956</v>
      </c>
      <c r="O9" s="101">
        <v>52830</v>
      </c>
      <c r="P9" s="101">
        <v>18696</v>
      </c>
      <c r="Q9" s="102">
        <f aca="true" t="shared" si="8" ref="Q9:Q49">IF($D9&gt;0,O9/$D9*100,0)</f>
        <v>32.47479714777477</v>
      </c>
      <c r="R9" s="101">
        <v>6120</v>
      </c>
      <c r="S9" s="101" t="s">
        <v>350</v>
      </c>
      <c r="T9" s="101"/>
      <c r="U9" s="101"/>
      <c r="V9" s="101"/>
      <c r="W9" s="105" t="s">
        <v>350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112</v>
      </c>
      <c r="B10" s="104" t="s">
        <v>268</v>
      </c>
      <c r="C10" s="103" t="s">
        <v>310</v>
      </c>
      <c r="D10" s="101">
        <f t="shared" si="1"/>
        <v>94335</v>
      </c>
      <c r="E10" s="101">
        <f t="shared" si="2"/>
        <v>7720</v>
      </c>
      <c r="F10" s="102">
        <f t="shared" si="3"/>
        <v>8.183600996448826</v>
      </c>
      <c r="G10" s="101">
        <v>7720</v>
      </c>
      <c r="H10" s="101">
        <v>0</v>
      </c>
      <c r="I10" s="101">
        <f t="shared" si="4"/>
        <v>86615</v>
      </c>
      <c r="J10" s="102">
        <f t="shared" si="5"/>
        <v>91.81639900355117</v>
      </c>
      <c r="K10" s="101">
        <v>66623</v>
      </c>
      <c r="L10" s="102">
        <f t="shared" si="6"/>
        <v>70.62384056818784</v>
      </c>
      <c r="M10" s="101">
        <v>0</v>
      </c>
      <c r="N10" s="102">
        <f t="shared" si="7"/>
        <v>0</v>
      </c>
      <c r="O10" s="101">
        <v>19992</v>
      </c>
      <c r="P10" s="101">
        <v>15454</v>
      </c>
      <c r="Q10" s="102">
        <f t="shared" si="8"/>
        <v>21.19255843536333</v>
      </c>
      <c r="R10" s="101">
        <v>613</v>
      </c>
      <c r="S10" s="101" t="s">
        <v>350</v>
      </c>
      <c r="T10" s="101"/>
      <c r="U10" s="101"/>
      <c r="V10" s="101"/>
      <c r="W10" s="105" t="s">
        <v>350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112</v>
      </c>
      <c r="B11" s="104" t="s">
        <v>269</v>
      </c>
      <c r="C11" s="103" t="s">
        <v>311</v>
      </c>
      <c r="D11" s="101">
        <f t="shared" si="1"/>
        <v>114543</v>
      </c>
      <c r="E11" s="101">
        <f t="shared" si="2"/>
        <v>5230</v>
      </c>
      <c r="F11" s="102">
        <f t="shared" si="3"/>
        <v>4.56597085810569</v>
      </c>
      <c r="G11" s="101">
        <v>5230</v>
      </c>
      <c r="H11" s="101">
        <v>0</v>
      </c>
      <c r="I11" s="101">
        <f t="shared" si="4"/>
        <v>109313</v>
      </c>
      <c r="J11" s="102">
        <f t="shared" si="5"/>
        <v>95.4340291418943</v>
      </c>
      <c r="K11" s="101">
        <v>92910</v>
      </c>
      <c r="L11" s="102">
        <f t="shared" si="6"/>
        <v>81.11364291139573</v>
      </c>
      <c r="M11" s="101">
        <v>0</v>
      </c>
      <c r="N11" s="102">
        <f t="shared" si="7"/>
        <v>0</v>
      </c>
      <c r="O11" s="101">
        <v>16403</v>
      </c>
      <c r="P11" s="101">
        <v>9200</v>
      </c>
      <c r="Q11" s="102">
        <f t="shared" si="8"/>
        <v>14.320386230498592</v>
      </c>
      <c r="R11" s="101">
        <v>1537</v>
      </c>
      <c r="S11" s="101"/>
      <c r="T11" s="101" t="s">
        <v>350</v>
      </c>
      <c r="U11" s="101"/>
      <c r="V11" s="101"/>
      <c r="W11" s="105"/>
      <c r="X11" s="105"/>
      <c r="Y11" s="105"/>
      <c r="Z11" s="105" t="s">
        <v>350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112</v>
      </c>
      <c r="B12" s="104" t="s">
        <v>270</v>
      </c>
      <c r="C12" s="103" t="s">
        <v>312</v>
      </c>
      <c r="D12" s="101">
        <f t="shared" si="1"/>
        <v>92460</v>
      </c>
      <c r="E12" s="101">
        <f t="shared" si="2"/>
        <v>3358</v>
      </c>
      <c r="F12" s="102">
        <f t="shared" si="3"/>
        <v>3.6318407960199006</v>
      </c>
      <c r="G12" s="101">
        <v>3358</v>
      </c>
      <c r="H12" s="101">
        <v>0</v>
      </c>
      <c r="I12" s="101">
        <f t="shared" si="4"/>
        <v>89102</v>
      </c>
      <c r="J12" s="102">
        <f t="shared" si="5"/>
        <v>96.3681592039801</v>
      </c>
      <c r="K12" s="101">
        <v>75075</v>
      </c>
      <c r="L12" s="102">
        <f t="shared" si="6"/>
        <v>81.19727449707982</v>
      </c>
      <c r="M12" s="101">
        <v>0</v>
      </c>
      <c r="N12" s="102">
        <f t="shared" si="7"/>
        <v>0</v>
      </c>
      <c r="O12" s="101">
        <v>14027</v>
      </c>
      <c r="P12" s="101">
        <v>12285</v>
      </c>
      <c r="Q12" s="102">
        <f t="shared" si="8"/>
        <v>15.170884706900281</v>
      </c>
      <c r="R12" s="101">
        <v>2273</v>
      </c>
      <c r="S12" s="101"/>
      <c r="T12" s="101" t="s">
        <v>350</v>
      </c>
      <c r="U12" s="101"/>
      <c r="V12" s="101"/>
      <c r="W12" s="105"/>
      <c r="X12" s="105" t="s">
        <v>350</v>
      </c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112</v>
      </c>
      <c r="B13" s="104" t="s">
        <v>271</v>
      </c>
      <c r="C13" s="103" t="s">
        <v>313</v>
      </c>
      <c r="D13" s="101">
        <f t="shared" si="1"/>
        <v>82776</v>
      </c>
      <c r="E13" s="101">
        <f t="shared" si="2"/>
        <v>17997</v>
      </c>
      <c r="F13" s="102">
        <f t="shared" si="3"/>
        <v>21.741809220063786</v>
      </c>
      <c r="G13" s="101">
        <v>17969</v>
      </c>
      <c r="H13" s="101">
        <v>28</v>
      </c>
      <c r="I13" s="101">
        <f t="shared" si="4"/>
        <v>64779</v>
      </c>
      <c r="J13" s="102">
        <f t="shared" si="5"/>
        <v>78.25819077993621</v>
      </c>
      <c r="K13" s="101">
        <v>44088</v>
      </c>
      <c r="L13" s="102">
        <f t="shared" si="6"/>
        <v>53.261815018846036</v>
      </c>
      <c r="M13" s="101">
        <v>0</v>
      </c>
      <c r="N13" s="102">
        <f t="shared" si="7"/>
        <v>0</v>
      </c>
      <c r="O13" s="101">
        <v>20691</v>
      </c>
      <c r="P13" s="101">
        <v>19440</v>
      </c>
      <c r="Q13" s="102">
        <f t="shared" si="8"/>
        <v>24.99637576109017</v>
      </c>
      <c r="R13" s="101">
        <v>931</v>
      </c>
      <c r="S13" s="101" t="s">
        <v>350</v>
      </c>
      <c r="T13" s="101"/>
      <c r="U13" s="101"/>
      <c r="V13" s="101"/>
      <c r="W13" s="105"/>
      <c r="X13" s="105" t="s">
        <v>350</v>
      </c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112</v>
      </c>
      <c r="B14" s="104" t="s">
        <v>272</v>
      </c>
      <c r="C14" s="103" t="s">
        <v>314</v>
      </c>
      <c r="D14" s="101">
        <f t="shared" si="1"/>
        <v>22809</v>
      </c>
      <c r="E14" s="101">
        <f t="shared" si="2"/>
        <v>1550</v>
      </c>
      <c r="F14" s="102">
        <f t="shared" si="3"/>
        <v>6.795563154894997</v>
      </c>
      <c r="G14" s="101">
        <v>1535</v>
      </c>
      <c r="H14" s="101">
        <v>15</v>
      </c>
      <c r="I14" s="101">
        <f t="shared" si="4"/>
        <v>21259</v>
      </c>
      <c r="J14" s="102">
        <f t="shared" si="5"/>
        <v>93.204436845105</v>
      </c>
      <c r="K14" s="101">
        <v>9054</v>
      </c>
      <c r="L14" s="102">
        <f t="shared" si="6"/>
        <v>39.69485729317375</v>
      </c>
      <c r="M14" s="101">
        <v>0</v>
      </c>
      <c r="N14" s="102">
        <f t="shared" si="7"/>
        <v>0</v>
      </c>
      <c r="O14" s="101">
        <v>12205</v>
      </c>
      <c r="P14" s="101">
        <v>6225</v>
      </c>
      <c r="Q14" s="102">
        <f t="shared" si="8"/>
        <v>53.50957955193125</v>
      </c>
      <c r="R14" s="101">
        <v>420</v>
      </c>
      <c r="S14" s="101"/>
      <c r="T14" s="101" t="s">
        <v>350</v>
      </c>
      <c r="U14" s="101"/>
      <c r="V14" s="101"/>
      <c r="W14" s="105"/>
      <c r="X14" s="105"/>
      <c r="Y14" s="105" t="s">
        <v>350</v>
      </c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112</v>
      </c>
      <c r="B15" s="104" t="s">
        <v>273</v>
      </c>
      <c r="C15" s="103" t="s">
        <v>315</v>
      </c>
      <c r="D15" s="101">
        <f t="shared" si="1"/>
        <v>41350</v>
      </c>
      <c r="E15" s="101">
        <f t="shared" si="2"/>
        <v>8973</v>
      </c>
      <c r="F15" s="102">
        <f t="shared" si="3"/>
        <v>21.700120918984283</v>
      </c>
      <c r="G15" s="101">
        <v>8973</v>
      </c>
      <c r="H15" s="101">
        <v>0</v>
      </c>
      <c r="I15" s="101">
        <f t="shared" si="4"/>
        <v>32377</v>
      </c>
      <c r="J15" s="102">
        <f t="shared" si="5"/>
        <v>78.29987908101572</v>
      </c>
      <c r="K15" s="101">
        <v>24149</v>
      </c>
      <c r="L15" s="102">
        <f t="shared" si="6"/>
        <v>58.40145102781137</v>
      </c>
      <c r="M15" s="101">
        <v>0</v>
      </c>
      <c r="N15" s="102">
        <f t="shared" si="7"/>
        <v>0</v>
      </c>
      <c r="O15" s="101">
        <v>8228</v>
      </c>
      <c r="P15" s="101">
        <v>3873</v>
      </c>
      <c r="Q15" s="102">
        <f t="shared" si="8"/>
        <v>19.898428053204352</v>
      </c>
      <c r="R15" s="101">
        <v>1055</v>
      </c>
      <c r="S15" s="101" t="s">
        <v>350</v>
      </c>
      <c r="T15" s="101"/>
      <c r="U15" s="101"/>
      <c r="V15" s="101"/>
      <c r="W15" s="105" t="s">
        <v>350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112</v>
      </c>
      <c r="B16" s="104" t="s">
        <v>274</v>
      </c>
      <c r="C16" s="103" t="s">
        <v>316</v>
      </c>
      <c r="D16" s="101">
        <f t="shared" si="1"/>
        <v>66124</v>
      </c>
      <c r="E16" s="101">
        <f t="shared" si="2"/>
        <v>6740</v>
      </c>
      <c r="F16" s="102">
        <f t="shared" si="3"/>
        <v>10.192970782166839</v>
      </c>
      <c r="G16" s="101">
        <v>6740</v>
      </c>
      <c r="H16" s="101">
        <v>0</v>
      </c>
      <c r="I16" s="101">
        <f t="shared" si="4"/>
        <v>59384</v>
      </c>
      <c r="J16" s="102">
        <f t="shared" si="5"/>
        <v>89.80702921783316</v>
      </c>
      <c r="K16" s="101">
        <v>14217</v>
      </c>
      <c r="L16" s="102">
        <f t="shared" si="6"/>
        <v>21.500514185469726</v>
      </c>
      <c r="M16" s="101">
        <v>0</v>
      </c>
      <c r="N16" s="102">
        <f t="shared" si="7"/>
        <v>0</v>
      </c>
      <c r="O16" s="101">
        <v>45167</v>
      </c>
      <c r="P16" s="101">
        <v>16943</v>
      </c>
      <c r="Q16" s="102">
        <f t="shared" si="8"/>
        <v>68.30651503236344</v>
      </c>
      <c r="R16" s="101">
        <v>1146</v>
      </c>
      <c r="S16" s="101" t="s">
        <v>350</v>
      </c>
      <c r="T16" s="101"/>
      <c r="U16" s="101"/>
      <c r="V16" s="101"/>
      <c r="W16" s="105" t="s">
        <v>350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112</v>
      </c>
      <c r="B17" s="104" t="s">
        <v>275</v>
      </c>
      <c r="C17" s="103" t="s">
        <v>317</v>
      </c>
      <c r="D17" s="101">
        <f t="shared" si="1"/>
        <v>55521</v>
      </c>
      <c r="E17" s="101">
        <f t="shared" si="2"/>
        <v>12143</v>
      </c>
      <c r="F17" s="102">
        <f t="shared" si="3"/>
        <v>21.87100376434142</v>
      </c>
      <c r="G17" s="101">
        <v>11882</v>
      </c>
      <c r="H17" s="101">
        <v>261</v>
      </c>
      <c r="I17" s="101">
        <f t="shared" si="4"/>
        <v>43378</v>
      </c>
      <c r="J17" s="102">
        <f t="shared" si="5"/>
        <v>78.12899623565858</v>
      </c>
      <c r="K17" s="101">
        <v>26119</v>
      </c>
      <c r="L17" s="102">
        <f t="shared" si="6"/>
        <v>47.04346103276238</v>
      </c>
      <c r="M17" s="101">
        <v>0</v>
      </c>
      <c r="N17" s="102">
        <f t="shared" si="7"/>
        <v>0</v>
      </c>
      <c r="O17" s="101">
        <v>17259</v>
      </c>
      <c r="P17" s="101">
        <v>15817</v>
      </c>
      <c r="Q17" s="102">
        <f t="shared" si="8"/>
        <v>31.085535202896203</v>
      </c>
      <c r="R17" s="101">
        <v>685</v>
      </c>
      <c r="S17" s="101" t="s">
        <v>350</v>
      </c>
      <c r="T17" s="101"/>
      <c r="U17" s="101"/>
      <c r="V17" s="101"/>
      <c r="W17" s="105"/>
      <c r="X17" s="105"/>
      <c r="Y17" s="105"/>
      <c r="Z17" s="105" t="s">
        <v>350</v>
      </c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112</v>
      </c>
      <c r="B18" s="104" t="s">
        <v>276</v>
      </c>
      <c r="C18" s="103" t="s">
        <v>318</v>
      </c>
      <c r="D18" s="101">
        <f t="shared" si="1"/>
        <v>49081</v>
      </c>
      <c r="E18" s="101">
        <f t="shared" si="2"/>
        <v>7404</v>
      </c>
      <c r="F18" s="102">
        <f t="shared" si="3"/>
        <v>15.085267211344512</v>
      </c>
      <c r="G18" s="101">
        <v>7404</v>
      </c>
      <c r="H18" s="101">
        <v>0</v>
      </c>
      <c r="I18" s="101">
        <f t="shared" si="4"/>
        <v>41677</v>
      </c>
      <c r="J18" s="102">
        <f t="shared" si="5"/>
        <v>84.91473278865548</v>
      </c>
      <c r="K18" s="101">
        <v>32826</v>
      </c>
      <c r="L18" s="102">
        <f t="shared" si="6"/>
        <v>66.8812778875736</v>
      </c>
      <c r="M18" s="101">
        <v>0</v>
      </c>
      <c r="N18" s="102">
        <f t="shared" si="7"/>
        <v>0</v>
      </c>
      <c r="O18" s="101">
        <v>8851</v>
      </c>
      <c r="P18" s="101">
        <v>4627</v>
      </c>
      <c r="Q18" s="102">
        <f t="shared" si="8"/>
        <v>18.033454901081885</v>
      </c>
      <c r="R18" s="101">
        <v>5445</v>
      </c>
      <c r="S18" s="101" t="s">
        <v>350</v>
      </c>
      <c r="T18" s="101"/>
      <c r="U18" s="101"/>
      <c r="V18" s="101"/>
      <c r="W18" s="105"/>
      <c r="X18" s="105" t="s">
        <v>350</v>
      </c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112</v>
      </c>
      <c r="B19" s="104" t="s">
        <v>277</v>
      </c>
      <c r="C19" s="103" t="s">
        <v>319</v>
      </c>
      <c r="D19" s="101">
        <f t="shared" si="1"/>
        <v>61074</v>
      </c>
      <c r="E19" s="101">
        <f t="shared" si="2"/>
        <v>11944</v>
      </c>
      <c r="F19" s="102">
        <f t="shared" si="3"/>
        <v>19.55660346464944</v>
      </c>
      <c r="G19" s="101">
        <v>11918</v>
      </c>
      <c r="H19" s="101">
        <v>26</v>
      </c>
      <c r="I19" s="101">
        <f t="shared" si="4"/>
        <v>49130</v>
      </c>
      <c r="J19" s="102">
        <f t="shared" si="5"/>
        <v>80.44339653535056</v>
      </c>
      <c r="K19" s="101">
        <v>39460</v>
      </c>
      <c r="L19" s="102">
        <f t="shared" si="6"/>
        <v>64.61014506991518</v>
      </c>
      <c r="M19" s="101">
        <v>0</v>
      </c>
      <c r="N19" s="102">
        <f t="shared" si="7"/>
        <v>0</v>
      </c>
      <c r="O19" s="101">
        <v>9670</v>
      </c>
      <c r="P19" s="101">
        <v>6613</v>
      </c>
      <c r="Q19" s="102">
        <f t="shared" si="8"/>
        <v>15.833251465435374</v>
      </c>
      <c r="R19" s="101">
        <v>1633</v>
      </c>
      <c r="S19" s="101" t="s">
        <v>350</v>
      </c>
      <c r="T19" s="101"/>
      <c r="U19" s="101"/>
      <c r="V19" s="101"/>
      <c r="W19" s="105"/>
      <c r="X19" s="105"/>
      <c r="Y19" s="105" t="s">
        <v>350</v>
      </c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112</v>
      </c>
      <c r="B20" s="104" t="s">
        <v>278</v>
      </c>
      <c r="C20" s="103" t="s">
        <v>320</v>
      </c>
      <c r="D20" s="101">
        <f t="shared" si="1"/>
        <v>141537</v>
      </c>
      <c r="E20" s="101">
        <f t="shared" si="2"/>
        <v>11642</v>
      </c>
      <c r="F20" s="102">
        <f t="shared" si="3"/>
        <v>8.225411023266</v>
      </c>
      <c r="G20" s="101">
        <v>11642</v>
      </c>
      <c r="H20" s="101">
        <v>0</v>
      </c>
      <c r="I20" s="101">
        <f t="shared" si="4"/>
        <v>129895</v>
      </c>
      <c r="J20" s="102">
        <f t="shared" si="5"/>
        <v>91.774588976734</v>
      </c>
      <c r="K20" s="101">
        <v>80263</v>
      </c>
      <c r="L20" s="102">
        <f t="shared" si="6"/>
        <v>56.70813992101006</v>
      </c>
      <c r="M20" s="101">
        <v>0</v>
      </c>
      <c r="N20" s="102">
        <f t="shared" si="7"/>
        <v>0</v>
      </c>
      <c r="O20" s="101">
        <v>49632</v>
      </c>
      <c r="P20" s="101">
        <v>25122</v>
      </c>
      <c r="Q20" s="102">
        <f t="shared" si="8"/>
        <v>35.06644905572395</v>
      </c>
      <c r="R20" s="101">
        <v>3999</v>
      </c>
      <c r="S20" s="101" t="s">
        <v>351</v>
      </c>
      <c r="T20" s="101"/>
      <c r="U20" s="101"/>
      <c r="V20" s="101"/>
      <c r="W20" s="105" t="s">
        <v>351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112</v>
      </c>
      <c r="B21" s="104" t="s">
        <v>279</v>
      </c>
      <c r="C21" s="103" t="s">
        <v>321</v>
      </c>
      <c r="D21" s="101">
        <f t="shared" si="1"/>
        <v>93779</v>
      </c>
      <c r="E21" s="101">
        <f t="shared" si="2"/>
        <v>7408</v>
      </c>
      <c r="F21" s="102">
        <f t="shared" si="3"/>
        <v>7.899423111784089</v>
      </c>
      <c r="G21" s="101">
        <v>7408</v>
      </c>
      <c r="H21" s="101">
        <v>0</v>
      </c>
      <c r="I21" s="101">
        <f t="shared" si="4"/>
        <v>86371</v>
      </c>
      <c r="J21" s="102">
        <f t="shared" si="5"/>
        <v>92.10057688821591</v>
      </c>
      <c r="K21" s="101">
        <v>60567</v>
      </c>
      <c r="L21" s="102">
        <f t="shared" si="6"/>
        <v>64.58482176180168</v>
      </c>
      <c r="M21" s="101">
        <v>0</v>
      </c>
      <c r="N21" s="102">
        <f t="shared" si="7"/>
        <v>0</v>
      </c>
      <c r="O21" s="101">
        <v>25804</v>
      </c>
      <c r="P21" s="101">
        <v>20685</v>
      </c>
      <c r="Q21" s="102">
        <f t="shared" si="8"/>
        <v>27.51575512641423</v>
      </c>
      <c r="R21" s="101">
        <v>6300</v>
      </c>
      <c r="S21" s="101" t="s">
        <v>350</v>
      </c>
      <c r="T21" s="101"/>
      <c r="U21" s="101"/>
      <c r="V21" s="101"/>
      <c r="W21" s="105" t="s">
        <v>350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112</v>
      </c>
      <c r="B22" s="104" t="s">
        <v>280</v>
      </c>
      <c r="C22" s="103" t="s">
        <v>322</v>
      </c>
      <c r="D22" s="101">
        <f t="shared" si="1"/>
        <v>29011</v>
      </c>
      <c r="E22" s="101">
        <f t="shared" si="2"/>
        <v>2652</v>
      </c>
      <c r="F22" s="102">
        <f t="shared" si="3"/>
        <v>9.141360173727207</v>
      </c>
      <c r="G22" s="101">
        <v>2397</v>
      </c>
      <c r="H22" s="101">
        <v>255</v>
      </c>
      <c r="I22" s="101">
        <f t="shared" si="4"/>
        <v>26359</v>
      </c>
      <c r="J22" s="102">
        <f t="shared" si="5"/>
        <v>90.85863982627279</v>
      </c>
      <c r="K22" s="101">
        <v>511</v>
      </c>
      <c r="L22" s="102">
        <f t="shared" si="6"/>
        <v>1.7614008479542242</v>
      </c>
      <c r="M22" s="101">
        <v>0</v>
      </c>
      <c r="N22" s="102">
        <f t="shared" si="7"/>
        <v>0</v>
      </c>
      <c r="O22" s="101">
        <v>25848</v>
      </c>
      <c r="P22" s="101">
        <v>5152</v>
      </c>
      <c r="Q22" s="102">
        <f t="shared" si="8"/>
        <v>89.09723897831857</v>
      </c>
      <c r="R22" s="101">
        <v>573</v>
      </c>
      <c r="S22" s="101" t="s">
        <v>350</v>
      </c>
      <c r="T22" s="101"/>
      <c r="U22" s="101"/>
      <c r="V22" s="101"/>
      <c r="W22" s="105" t="s">
        <v>350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112</v>
      </c>
      <c r="B23" s="104" t="s">
        <v>281</v>
      </c>
      <c r="C23" s="103" t="s">
        <v>323</v>
      </c>
      <c r="D23" s="101">
        <f t="shared" si="1"/>
        <v>49722</v>
      </c>
      <c r="E23" s="101">
        <f t="shared" si="2"/>
        <v>2229</v>
      </c>
      <c r="F23" s="102">
        <f t="shared" si="3"/>
        <v>4.482925063352238</v>
      </c>
      <c r="G23" s="101">
        <v>2229</v>
      </c>
      <c r="H23" s="101">
        <v>0</v>
      </c>
      <c r="I23" s="101">
        <f t="shared" si="4"/>
        <v>47493</v>
      </c>
      <c r="J23" s="102">
        <f t="shared" si="5"/>
        <v>95.51707493664776</v>
      </c>
      <c r="K23" s="101">
        <v>2744</v>
      </c>
      <c r="L23" s="102">
        <f t="shared" si="6"/>
        <v>5.518683882386066</v>
      </c>
      <c r="M23" s="101">
        <v>1330</v>
      </c>
      <c r="N23" s="102">
        <f t="shared" si="7"/>
        <v>2.674872289932022</v>
      </c>
      <c r="O23" s="101">
        <v>43419</v>
      </c>
      <c r="P23" s="101">
        <v>15705</v>
      </c>
      <c r="Q23" s="102">
        <f t="shared" si="8"/>
        <v>87.32351876432968</v>
      </c>
      <c r="R23" s="101">
        <v>1923</v>
      </c>
      <c r="S23" s="101" t="s">
        <v>350</v>
      </c>
      <c r="T23" s="101"/>
      <c r="U23" s="101"/>
      <c r="V23" s="101"/>
      <c r="W23" s="105"/>
      <c r="X23" s="105" t="s">
        <v>350</v>
      </c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112</v>
      </c>
      <c r="B24" s="104" t="s">
        <v>282</v>
      </c>
      <c r="C24" s="103" t="s">
        <v>324</v>
      </c>
      <c r="D24" s="101">
        <f t="shared" si="1"/>
        <v>27761</v>
      </c>
      <c r="E24" s="101">
        <f t="shared" si="2"/>
        <v>3360</v>
      </c>
      <c r="F24" s="102">
        <f t="shared" si="3"/>
        <v>12.103310399481286</v>
      </c>
      <c r="G24" s="101">
        <v>3360</v>
      </c>
      <c r="H24" s="101">
        <v>0</v>
      </c>
      <c r="I24" s="101">
        <f t="shared" si="4"/>
        <v>24401</v>
      </c>
      <c r="J24" s="102">
        <f t="shared" si="5"/>
        <v>87.89668960051871</v>
      </c>
      <c r="K24" s="101">
        <v>13162</v>
      </c>
      <c r="L24" s="102">
        <f t="shared" si="6"/>
        <v>47.411836749396635</v>
      </c>
      <c r="M24" s="101">
        <v>0</v>
      </c>
      <c r="N24" s="102">
        <f t="shared" si="7"/>
        <v>0</v>
      </c>
      <c r="O24" s="101">
        <v>11239</v>
      </c>
      <c r="P24" s="101">
        <v>7224</v>
      </c>
      <c r="Q24" s="102">
        <f t="shared" si="8"/>
        <v>40.48485285112208</v>
      </c>
      <c r="R24" s="101">
        <v>166</v>
      </c>
      <c r="S24" s="101"/>
      <c r="T24" s="101"/>
      <c r="U24" s="101"/>
      <c r="V24" s="101" t="s">
        <v>350</v>
      </c>
      <c r="W24" s="105"/>
      <c r="X24" s="105"/>
      <c r="Y24" s="105"/>
      <c r="Z24" s="105" t="s">
        <v>350</v>
      </c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112</v>
      </c>
      <c r="B25" s="104" t="s">
        <v>283</v>
      </c>
      <c r="C25" s="103" t="s">
        <v>325</v>
      </c>
      <c r="D25" s="101">
        <f t="shared" si="1"/>
        <v>34417</v>
      </c>
      <c r="E25" s="101">
        <f t="shared" si="2"/>
        <v>1984</v>
      </c>
      <c r="F25" s="102">
        <f t="shared" si="3"/>
        <v>5.764593079001656</v>
      </c>
      <c r="G25" s="101">
        <v>1719</v>
      </c>
      <c r="H25" s="101">
        <v>265</v>
      </c>
      <c r="I25" s="101">
        <f t="shared" si="4"/>
        <v>32433</v>
      </c>
      <c r="J25" s="102">
        <f t="shared" si="5"/>
        <v>94.23540692099834</v>
      </c>
      <c r="K25" s="101">
        <v>2693</v>
      </c>
      <c r="L25" s="102">
        <f t="shared" si="6"/>
        <v>7.824621553302147</v>
      </c>
      <c r="M25" s="101">
        <v>0</v>
      </c>
      <c r="N25" s="102">
        <f t="shared" si="7"/>
        <v>0</v>
      </c>
      <c r="O25" s="101">
        <v>29740</v>
      </c>
      <c r="P25" s="101">
        <v>18420</v>
      </c>
      <c r="Q25" s="102">
        <f t="shared" si="8"/>
        <v>86.41078536769619</v>
      </c>
      <c r="R25" s="101">
        <v>455</v>
      </c>
      <c r="S25" s="101" t="s">
        <v>350</v>
      </c>
      <c r="T25" s="101"/>
      <c r="U25" s="101"/>
      <c r="V25" s="101"/>
      <c r="W25" s="105"/>
      <c r="X25" s="105" t="s">
        <v>350</v>
      </c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112</v>
      </c>
      <c r="B26" s="104" t="s">
        <v>284</v>
      </c>
      <c r="C26" s="103" t="s">
        <v>326</v>
      </c>
      <c r="D26" s="101">
        <f t="shared" si="1"/>
        <v>45824</v>
      </c>
      <c r="E26" s="101">
        <f t="shared" si="2"/>
        <v>2380</v>
      </c>
      <c r="F26" s="102">
        <f t="shared" si="3"/>
        <v>5.193784916201118</v>
      </c>
      <c r="G26" s="101">
        <v>2380</v>
      </c>
      <c r="H26" s="101">
        <v>0</v>
      </c>
      <c r="I26" s="101">
        <f t="shared" si="4"/>
        <v>43444</v>
      </c>
      <c r="J26" s="102">
        <f t="shared" si="5"/>
        <v>94.80621508379889</v>
      </c>
      <c r="K26" s="101">
        <v>18679</v>
      </c>
      <c r="L26" s="102">
        <f t="shared" si="6"/>
        <v>40.762482541899445</v>
      </c>
      <c r="M26" s="101">
        <v>0</v>
      </c>
      <c r="N26" s="102">
        <f t="shared" si="7"/>
        <v>0</v>
      </c>
      <c r="O26" s="101">
        <v>24765</v>
      </c>
      <c r="P26" s="101">
        <v>14115</v>
      </c>
      <c r="Q26" s="102">
        <f t="shared" si="8"/>
        <v>54.04373254189944</v>
      </c>
      <c r="R26" s="101">
        <v>367</v>
      </c>
      <c r="S26" s="101" t="s">
        <v>350</v>
      </c>
      <c r="T26" s="101"/>
      <c r="U26" s="101"/>
      <c r="V26" s="101"/>
      <c r="W26" s="105" t="s">
        <v>350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112</v>
      </c>
      <c r="B27" s="104" t="s">
        <v>285</v>
      </c>
      <c r="C27" s="103" t="s">
        <v>327</v>
      </c>
      <c r="D27" s="101">
        <f t="shared" si="1"/>
        <v>37047</v>
      </c>
      <c r="E27" s="101">
        <f t="shared" si="2"/>
        <v>3865</v>
      </c>
      <c r="F27" s="102">
        <f t="shared" si="3"/>
        <v>10.432693605420141</v>
      </c>
      <c r="G27" s="101">
        <v>3865</v>
      </c>
      <c r="H27" s="101">
        <v>0</v>
      </c>
      <c r="I27" s="101">
        <f t="shared" si="4"/>
        <v>33182</v>
      </c>
      <c r="J27" s="102">
        <f t="shared" si="5"/>
        <v>89.56730639457986</v>
      </c>
      <c r="K27" s="101">
        <v>15946</v>
      </c>
      <c r="L27" s="102">
        <f t="shared" si="6"/>
        <v>43.04262153480713</v>
      </c>
      <c r="M27" s="101">
        <v>0</v>
      </c>
      <c r="N27" s="102">
        <f t="shared" si="7"/>
        <v>0</v>
      </c>
      <c r="O27" s="101">
        <v>17236</v>
      </c>
      <c r="P27" s="101">
        <v>12713</v>
      </c>
      <c r="Q27" s="102">
        <f t="shared" si="8"/>
        <v>46.52468485977272</v>
      </c>
      <c r="R27" s="101">
        <v>515</v>
      </c>
      <c r="S27" s="101"/>
      <c r="T27" s="101"/>
      <c r="U27" s="101"/>
      <c r="V27" s="101" t="s">
        <v>350</v>
      </c>
      <c r="W27" s="105"/>
      <c r="X27" s="105"/>
      <c r="Y27" s="105"/>
      <c r="Z27" s="105" t="s">
        <v>350</v>
      </c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112</v>
      </c>
      <c r="B28" s="104" t="s">
        <v>286</v>
      </c>
      <c r="C28" s="103" t="s">
        <v>328</v>
      </c>
      <c r="D28" s="101">
        <f t="shared" si="1"/>
        <v>38309</v>
      </c>
      <c r="E28" s="101">
        <f t="shared" si="2"/>
        <v>4444</v>
      </c>
      <c r="F28" s="102">
        <f t="shared" si="3"/>
        <v>11.60040721501475</v>
      </c>
      <c r="G28" s="101">
        <v>4444</v>
      </c>
      <c r="H28" s="101">
        <v>0</v>
      </c>
      <c r="I28" s="101">
        <f t="shared" si="4"/>
        <v>33865</v>
      </c>
      <c r="J28" s="102">
        <f t="shared" si="5"/>
        <v>88.39959278498524</v>
      </c>
      <c r="K28" s="101">
        <v>14993</v>
      </c>
      <c r="L28" s="102">
        <f t="shared" si="6"/>
        <v>39.137017411052234</v>
      </c>
      <c r="M28" s="101">
        <v>0</v>
      </c>
      <c r="N28" s="102">
        <f t="shared" si="7"/>
        <v>0</v>
      </c>
      <c r="O28" s="101">
        <v>18872</v>
      </c>
      <c r="P28" s="101">
        <v>3964</v>
      </c>
      <c r="Q28" s="102">
        <f t="shared" si="8"/>
        <v>49.26257537393302</v>
      </c>
      <c r="R28" s="101">
        <v>549</v>
      </c>
      <c r="S28" s="101" t="s">
        <v>350</v>
      </c>
      <c r="T28" s="101"/>
      <c r="U28" s="101"/>
      <c r="V28" s="101"/>
      <c r="W28" s="105" t="s">
        <v>350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112</v>
      </c>
      <c r="B29" s="104" t="s">
        <v>287</v>
      </c>
      <c r="C29" s="103" t="s">
        <v>329</v>
      </c>
      <c r="D29" s="101">
        <f t="shared" si="1"/>
        <v>22732</v>
      </c>
      <c r="E29" s="101">
        <f t="shared" si="2"/>
        <v>1038</v>
      </c>
      <c r="F29" s="102">
        <f t="shared" si="3"/>
        <v>4.56625021995425</v>
      </c>
      <c r="G29" s="101">
        <v>1038</v>
      </c>
      <c r="H29" s="101">
        <v>0</v>
      </c>
      <c r="I29" s="101">
        <f t="shared" si="4"/>
        <v>21694</v>
      </c>
      <c r="J29" s="102">
        <f t="shared" si="5"/>
        <v>95.43374978004576</v>
      </c>
      <c r="K29" s="101">
        <v>17909</v>
      </c>
      <c r="L29" s="102">
        <f t="shared" si="6"/>
        <v>78.78321309167693</v>
      </c>
      <c r="M29" s="101">
        <v>0</v>
      </c>
      <c r="N29" s="102">
        <f t="shared" si="7"/>
        <v>0</v>
      </c>
      <c r="O29" s="101">
        <v>3785</v>
      </c>
      <c r="P29" s="101">
        <v>686</v>
      </c>
      <c r="Q29" s="102">
        <f t="shared" si="8"/>
        <v>16.65053668836882</v>
      </c>
      <c r="R29" s="101">
        <v>548</v>
      </c>
      <c r="S29" s="101" t="s">
        <v>350</v>
      </c>
      <c r="T29" s="101"/>
      <c r="U29" s="101"/>
      <c r="V29" s="101"/>
      <c r="W29" s="105" t="s">
        <v>350</v>
      </c>
      <c r="X29" s="105"/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112</v>
      </c>
      <c r="B30" s="104" t="s">
        <v>288</v>
      </c>
      <c r="C30" s="103" t="s">
        <v>330</v>
      </c>
      <c r="D30" s="101">
        <f t="shared" si="1"/>
        <v>22543</v>
      </c>
      <c r="E30" s="101">
        <f t="shared" si="2"/>
        <v>2138</v>
      </c>
      <c r="F30" s="102">
        <f t="shared" si="3"/>
        <v>9.484097058954</v>
      </c>
      <c r="G30" s="101">
        <v>2138</v>
      </c>
      <c r="H30" s="101">
        <v>0</v>
      </c>
      <c r="I30" s="101">
        <f t="shared" si="4"/>
        <v>20405</v>
      </c>
      <c r="J30" s="102">
        <f t="shared" si="5"/>
        <v>90.515902941046</v>
      </c>
      <c r="K30" s="101">
        <v>14397</v>
      </c>
      <c r="L30" s="102">
        <f t="shared" si="6"/>
        <v>63.8646142926851</v>
      </c>
      <c r="M30" s="101">
        <v>0</v>
      </c>
      <c r="N30" s="102">
        <f t="shared" si="7"/>
        <v>0</v>
      </c>
      <c r="O30" s="101">
        <v>6008</v>
      </c>
      <c r="P30" s="101">
        <v>1300</v>
      </c>
      <c r="Q30" s="102">
        <f t="shared" si="8"/>
        <v>26.65128864836091</v>
      </c>
      <c r="R30" s="101">
        <v>350</v>
      </c>
      <c r="S30" s="101" t="s">
        <v>350</v>
      </c>
      <c r="T30" s="101"/>
      <c r="U30" s="101"/>
      <c r="V30" s="101"/>
      <c r="W30" s="105" t="s">
        <v>350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112</v>
      </c>
      <c r="B31" s="104" t="s">
        <v>289</v>
      </c>
      <c r="C31" s="103" t="s">
        <v>331</v>
      </c>
      <c r="D31" s="101">
        <f t="shared" si="1"/>
        <v>31808</v>
      </c>
      <c r="E31" s="101">
        <f t="shared" si="2"/>
        <v>6790</v>
      </c>
      <c r="F31" s="102">
        <f t="shared" si="3"/>
        <v>21.346830985915492</v>
      </c>
      <c r="G31" s="101">
        <v>6790</v>
      </c>
      <c r="H31" s="101">
        <v>0</v>
      </c>
      <c r="I31" s="101">
        <f t="shared" si="4"/>
        <v>25018</v>
      </c>
      <c r="J31" s="102">
        <f t="shared" si="5"/>
        <v>78.65316901408451</v>
      </c>
      <c r="K31" s="101">
        <v>7855</v>
      </c>
      <c r="L31" s="102">
        <f t="shared" si="6"/>
        <v>24.69504527162978</v>
      </c>
      <c r="M31" s="101">
        <v>0</v>
      </c>
      <c r="N31" s="102">
        <f t="shared" si="7"/>
        <v>0</v>
      </c>
      <c r="O31" s="101">
        <v>17163</v>
      </c>
      <c r="P31" s="101">
        <v>5415</v>
      </c>
      <c r="Q31" s="102">
        <f t="shared" si="8"/>
        <v>53.95812374245473</v>
      </c>
      <c r="R31" s="101">
        <v>504</v>
      </c>
      <c r="S31" s="101" t="s">
        <v>350</v>
      </c>
      <c r="T31" s="101"/>
      <c r="U31" s="101"/>
      <c r="V31" s="101"/>
      <c r="W31" s="105"/>
      <c r="X31" s="105" t="s">
        <v>350</v>
      </c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112</v>
      </c>
      <c r="B32" s="104" t="s">
        <v>290</v>
      </c>
      <c r="C32" s="103" t="s">
        <v>332</v>
      </c>
      <c r="D32" s="101">
        <f t="shared" si="1"/>
        <v>28794</v>
      </c>
      <c r="E32" s="101">
        <f t="shared" si="2"/>
        <v>4152</v>
      </c>
      <c r="F32" s="102">
        <f t="shared" si="3"/>
        <v>14.419670764742653</v>
      </c>
      <c r="G32" s="101">
        <v>4101</v>
      </c>
      <c r="H32" s="101">
        <v>51</v>
      </c>
      <c r="I32" s="101">
        <f t="shared" si="4"/>
        <v>24642</v>
      </c>
      <c r="J32" s="102">
        <f t="shared" si="5"/>
        <v>85.58032923525735</v>
      </c>
      <c r="K32" s="101">
        <v>6756</v>
      </c>
      <c r="L32" s="102">
        <f t="shared" si="6"/>
        <v>23.4632215044801</v>
      </c>
      <c r="M32" s="101">
        <v>0</v>
      </c>
      <c r="N32" s="102">
        <f t="shared" si="7"/>
        <v>0</v>
      </c>
      <c r="O32" s="101">
        <v>17886</v>
      </c>
      <c r="P32" s="101">
        <v>3550</v>
      </c>
      <c r="Q32" s="102">
        <f t="shared" si="8"/>
        <v>62.11710773077724</v>
      </c>
      <c r="R32" s="101">
        <v>1202</v>
      </c>
      <c r="S32" s="101" t="s">
        <v>350</v>
      </c>
      <c r="T32" s="101"/>
      <c r="U32" s="101"/>
      <c r="V32" s="101"/>
      <c r="W32" s="105" t="s">
        <v>350</v>
      </c>
      <c r="X32" s="105"/>
      <c r="Y32" s="105"/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112</v>
      </c>
      <c r="B33" s="104" t="s">
        <v>291</v>
      </c>
      <c r="C33" s="103" t="s">
        <v>333</v>
      </c>
      <c r="D33" s="101">
        <f t="shared" si="1"/>
        <v>8273</v>
      </c>
      <c r="E33" s="101">
        <f t="shared" si="2"/>
        <v>374</v>
      </c>
      <c r="F33" s="102">
        <f t="shared" si="3"/>
        <v>4.520730085821347</v>
      </c>
      <c r="G33" s="101">
        <v>326</v>
      </c>
      <c r="H33" s="101">
        <v>48</v>
      </c>
      <c r="I33" s="101">
        <f t="shared" si="4"/>
        <v>7899</v>
      </c>
      <c r="J33" s="102">
        <f t="shared" si="5"/>
        <v>95.47926991417866</v>
      </c>
      <c r="K33" s="101">
        <v>4497</v>
      </c>
      <c r="L33" s="102">
        <f t="shared" si="6"/>
        <v>54.35754865224224</v>
      </c>
      <c r="M33" s="101">
        <v>0</v>
      </c>
      <c r="N33" s="102">
        <f t="shared" si="7"/>
        <v>0</v>
      </c>
      <c r="O33" s="101">
        <v>3402</v>
      </c>
      <c r="P33" s="101">
        <v>1253</v>
      </c>
      <c r="Q33" s="102">
        <f t="shared" si="8"/>
        <v>41.121721261936415</v>
      </c>
      <c r="R33" s="101">
        <v>140</v>
      </c>
      <c r="S33" s="101" t="s">
        <v>350</v>
      </c>
      <c r="T33" s="101"/>
      <c r="U33" s="101"/>
      <c r="V33" s="101"/>
      <c r="W33" s="105" t="s">
        <v>350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112</v>
      </c>
      <c r="B34" s="104" t="s">
        <v>292</v>
      </c>
      <c r="C34" s="103" t="s">
        <v>334</v>
      </c>
      <c r="D34" s="101">
        <f t="shared" si="1"/>
        <v>20288</v>
      </c>
      <c r="E34" s="101">
        <f t="shared" si="2"/>
        <v>1358</v>
      </c>
      <c r="F34" s="102">
        <f t="shared" si="3"/>
        <v>6.693611987381703</v>
      </c>
      <c r="G34" s="101">
        <v>1358</v>
      </c>
      <c r="H34" s="101">
        <v>0</v>
      </c>
      <c r="I34" s="101">
        <f t="shared" si="4"/>
        <v>18930</v>
      </c>
      <c r="J34" s="102">
        <f t="shared" si="5"/>
        <v>93.3063880126183</v>
      </c>
      <c r="K34" s="101">
        <v>2838</v>
      </c>
      <c r="L34" s="102">
        <f t="shared" si="6"/>
        <v>13.988564668769715</v>
      </c>
      <c r="M34" s="101">
        <v>0</v>
      </c>
      <c r="N34" s="102">
        <f t="shared" si="7"/>
        <v>0</v>
      </c>
      <c r="O34" s="101">
        <v>16092</v>
      </c>
      <c r="P34" s="101">
        <v>7722</v>
      </c>
      <c r="Q34" s="102">
        <f t="shared" si="8"/>
        <v>79.31782334384859</v>
      </c>
      <c r="R34" s="101">
        <v>513</v>
      </c>
      <c r="S34" s="101" t="s">
        <v>350</v>
      </c>
      <c r="T34" s="101"/>
      <c r="U34" s="101"/>
      <c r="V34" s="101"/>
      <c r="W34" s="105" t="s">
        <v>350</v>
      </c>
      <c r="X34" s="105"/>
      <c r="Y34" s="105"/>
      <c r="Z34" s="105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112</v>
      </c>
      <c r="B35" s="104" t="s">
        <v>293</v>
      </c>
      <c r="C35" s="103" t="s">
        <v>335</v>
      </c>
      <c r="D35" s="101">
        <f t="shared" si="1"/>
        <v>9660</v>
      </c>
      <c r="E35" s="101">
        <f t="shared" si="2"/>
        <v>818</v>
      </c>
      <c r="F35" s="102">
        <f t="shared" si="3"/>
        <v>8.46790890269151</v>
      </c>
      <c r="G35" s="101">
        <v>818</v>
      </c>
      <c r="H35" s="101">
        <v>0</v>
      </c>
      <c r="I35" s="101">
        <f t="shared" si="4"/>
        <v>8842</v>
      </c>
      <c r="J35" s="102">
        <f t="shared" si="5"/>
        <v>91.5320910973085</v>
      </c>
      <c r="K35" s="101">
        <v>1395</v>
      </c>
      <c r="L35" s="102">
        <f t="shared" si="6"/>
        <v>14.440993788819876</v>
      </c>
      <c r="M35" s="101">
        <v>0</v>
      </c>
      <c r="N35" s="102">
        <f t="shared" si="7"/>
        <v>0</v>
      </c>
      <c r="O35" s="101">
        <v>7447</v>
      </c>
      <c r="P35" s="101">
        <v>1919</v>
      </c>
      <c r="Q35" s="102">
        <f t="shared" si="8"/>
        <v>77.09109730848861</v>
      </c>
      <c r="R35" s="101">
        <v>266</v>
      </c>
      <c r="S35" s="101" t="s">
        <v>350</v>
      </c>
      <c r="T35" s="101"/>
      <c r="U35" s="101"/>
      <c r="V35" s="101"/>
      <c r="W35" s="105" t="s">
        <v>350</v>
      </c>
      <c r="X35" s="105"/>
      <c r="Y35" s="105"/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112</v>
      </c>
      <c r="B36" s="104" t="s">
        <v>294</v>
      </c>
      <c r="C36" s="103" t="s">
        <v>336</v>
      </c>
      <c r="D36" s="101">
        <f t="shared" si="1"/>
        <v>15380</v>
      </c>
      <c r="E36" s="101">
        <f t="shared" si="2"/>
        <v>1169</v>
      </c>
      <c r="F36" s="102">
        <f t="shared" si="3"/>
        <v>7.600780234070221</v>
      </c>
      <c r="G36" s="101">
        <v>1169</v>
      </c>
      <c r="H36" s="101">
        <v>0</v>
      </c>
      <c r="I36" s="101">
        <f t="shared" si="4"/>
        <v>14211</v>
      </c>
      <c r="J36" s="102">
        <f t="shared" si="5"/>
        <v>92.39921976592977</v>
      </c>
      <c r="K36" s="101">
        <v>10026</v>
      </c>
      <c r="L36" s="102">
        <f t="shared" si="6"/>
        <v>65.18855656697009</v>
      </c>
      <c r="M36" s="101">
        <v>0</v>
      </c>
      <c r="N36" s="102">
        <f t="shared" si="7"/>
        <v>0</v>
      </c>
      <c r="O36" s="101">
        <v>4185</v>
      </c>
      <c r="P36" s="101">
        <v>874</v>
      </c>
      <c r="Q36" s="102">
        <f t="shared" si="8"/>
        <v>27.21066319895969</v>
      </c>
      <c r="R36" s="101">
        <v>232</v>
      </c>
      <c r="S36" s="101" t="s">
        <v>350</v>
      </c>
      <c r="T36" s="101"/>
      <c r="U36" s="101"/>
      <c r="V36" s="101"/>
      <c r="W36" s="105" t="s">
        <v>350</v>
      </c>
      <c r="X36" s="105"/>
      <c r="Y36" s="105"/>
      <c r="Z36" s="105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112</v>
      </c>
      <c r="B37" s="104" t="s">
        <v>295</v>
      </c>
      <c r="C37" s="103" t="s">
        <v>337</v>
      </c>
      <c r="D37" s="101">
        <f t="shared" si="1"/>
        <v>25027</v>
      </c>
      <c r="E37" s="101">
        <f t="shared" si="2"/>
        <v>3405</v>
      </c>
      <c r="F37" s="102">
        <f t="shared" si="3"/>
        <v>13.605306269229233</v>
      </c>
      <c r="G37" s="101">
        <v>3329</v>
      </c>
      <c r="H37" s="101">
        <v>76</v>
      </c>
      <c r="I37" s="101">
        <f t="shared" si="4"/>
        <v>21622</v>
      </c>
      <c r="J37" s="102">
        <f t="shared" si="5"/>
        <v>86.39469373077077</v>
      </c>
      <c r="K37" s="101">
        <v>3485</v>
      </c>
      <c r="L37" s="102">
        <f t="shared" si="6"/>
        <v>13.92496104207456</v>
      </c>
      <c r="M37" s="101">
        <v>0</v>
      </c>
      <c r="N37" s="102">
        <f t="shared" si="7"/>
        <v>0</v>
      </c>
      <c r="O37" s="101">
        <v>18137</v>
      </c>
      <c r="P37" s="101">
        <v>6968</v>
      </c>
      <c r="Q37" s="102">
        <f t="shared" si="8"/>
        <v>72.46973268869621</v>
      </c>
      <c r="R37" s="101">
        <v>194</v>
      </c>
      <c r="S37" s="101"/>
      <c r="T37" s="101"/>
      <c r="U37" s="101" t="s">
        <v>350</v>
      </c>
      <c r="V37" s="101"/>
      <c r="W37" s="105"/>
      <c r="X37" s="105"/>
      <c r="Y37" s="105" t="s">
        <v>350</v>
      </c>
      <c r="Z37" s="105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  <row r="38" spans="1:58" ht="12" customHeight="1">
      <c r="A38" s="103" t="s">
        <v>112</v>
      </c>
      <c r="B38" s="104" t="s">
        <v>296</v>
      </c>
      <c r="C38" s="103" t="s">
        <v>338</v>
      </c>
      <c r="D38" s="101">
        <f t="shared" si="1"/>
        <v>23868</v>
      </c>
      <c r="E38" s="101">
        <f t="shared" si="2"/>
        <v>1803</v>
      </c>
      <c r="F38" s="102">
        <f t="shared" si="3"/>
        <v>7.554047259929613</v>
      </c>
      <c r="G38" s="101">
        <v>1803</v>
      </c>
      <c r="H38" s="101">
        <v>0</v>
      </c>
      <c r="I38" s="101">
        <f t="shared" si="4"/>
        <v>22065</v>
      </c>
      <c r="J38" s="102">
        <f t="shared" si="5"/>
        <v>92.4459527400704</v>
      </c>
      <c r="K38" s="101">
        <v>0</v>
      </c>
      <c r="L38" s="102">
        <f t="shared" si="6"/>
        <v>0</v>
      </c>
      <c r="M38" s="101">
        <v>0</v>
      </c>
      <c r="N38" s="102">
        <f t="shared" si="7"/>
        <v>0</v>
      </c>
      <c r="O38" s="101">
        <v>22065</v>
      </c>
      <c r="P38" s="101">
        <v>6910</v>
      </c>
      <c r="Q38" s="102">
        <f t="shared" si="8"/>
        <v>92.4459527400704</v>
      </c>
      <c r="R38" s="101">
        <v>295</v>
      </c>
      <c r="S38" s="101"/>
      <c r="T38" s="101"/>
      <c r="U38" s="101"/>
      <c r="V38" s="101" t="s">
        <v>350</v>
      </c>
      <c r="W38" s="105"/>
      <c r="X38" s="105"/>
      <c r="Y38" s="105"/>
      <c r="Z38" s="105" t="s">
        <v>350</v>
      </c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</row>
    <row r="39" spans="1:58" ht="12" customHeight="1">
      <c r="A39" s="103" t="s">
        <v>112</v>
      </c>
      <c r="B39" s="104" t="s">
        <v>297</v>
      </c>
      <c r="C39" s="103" t="s">
        <v>339</v>
      </c>
      <c r="D39" s="101">
        <f t="shared" si="1"/>
        <v>24837</v>
      </c>
      <c r="E39" s="101">
        <f t="shared" si="2"/>
        <v>3291</v>
      </c>
      <c r="F39" s="102">
        <f t="shared" si="3"/>
        <v>13.250392559487862</v>
      </c>
      <c r="G39" s="101">
        <v>3231</v>
      </c>
      <c r="H39" s="101">
        <v>60</v>
      </c>
      <c r="I39" s="101">
        <f t="shared" si="4"/>
        <v>21546</v>
      </c>
      <c r="J39" s="102">
        <f t="shared" si="5"/>
        <v>86.74960744051215</v>
      </c>
      <c r="K39" s="101">
        <v>3451</v>
      </c>
      <c r="L39" s="102">
        <f t="shared" si="6"/>
        <v>13.894592744695414</v>
      </c>
      <c r="M39" s="101">
        <v>0</v>
      </c>
      <c r="N39" s="102">
        <f t="shared" si="7"/>
        <v>0</v>
      </c>
      <c r="O39" s="101">
        <v>18095</v>
      </c>
      <c r="P39" s="101">
        <v>8037</v>
      </c>
      <c r="Q39" s="102">
        <f t="shared" si="8"/>
        <v>72.85501469581672</v>
      </c>
      <c r="R39" s="101">
        <v>303</v>
      </c>
      <c r="S39" s="101"/>
      <c r="T39" s="101"/>
      <c r="U39" s="101"/>
      <c r="V39" s="101" t="s">
        <v>350</v>
      </c>
      <c r="W39" s="105"/>
      <c r="X39" s="105"/>
      <c r="Y39" s="105"/>
      <c r="Z39" s="105" t="s">
        <v>350</v>
      </c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</row>
    <row r="40" spans="1:58" ht="12" customHeight="1">
      <c r="A40" s="103" t="s">
        <v>112</v>
      </c>
      <c r="B40" s="104" t="s">
        <v>298</v>
      </c>
      <c r="C40" s="103" t="s">
        <v>340</v>
      </c>
      <c r="D40" s="101">
        <f t="shared" si="1"/>
        <v>17530</v>
      </c>
      <c r="E40" s="101">
        <f t="shared" si="2"/>
        <v>300</v>
      </c>
      <c r="F40" s="102">
        <f t="shared" si="3"/>
        <v>1.7113519680547633</v>
      </c>
      <c r="G40" s="101">
        <v>300</v>
      </c>
      <c r="H40" s="101">
        <v>0</v>
      </c>
      <c r="I40" s="101">
        <f t="shared" si="4"/>
        <v>17230</v>
      </c>
      <c r="J40" s="102">
        <f t="shared" si="5"/>
        <v>98.28864803194523</v>
      </c>
      <c r="K40" s="101">
        <v>12850</v>
      </c>
      <c r="L40" s="102">
        <f t="shared" si="6"/>
        <v>73.3029092983457</v>
      </c>
      <c r="M40" s="101">
        <v>0</v>
      </c>
      <c r="N40" s="102">
        <f t="shared" si="7"/>
        <v>0</v>
      </c>
      <c r="O40" s="101">
        <v>4380</v>
      </c>
      <c r="P40" s="101">
        <v>308</v>
      </c>
      <c r="Q40" s="102">
        <f t="shared" si="8"/>
        <v>24.985738733599543</v>
      </c>
      <c r="R40" s="101">
        <v>398</v>
      </c>
      <c r="S40" s="101" t="s">
        <v>350</v>
      </c>
      <c r="T40" s="101"/>
      <c r="U40" s="101"/>
      <c r="V40" s="101"/>
      <c r="W40" s="105" t="s">
        <v>350</v>
      </c>
      <c r="X40" s="105"/>
      <c r="Y40" s="105"/>
      <c r="Z40" s="105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</row>
    <row r="41" spans="1:58" ht="12" customHeight="1">
      <c r="A41" s="103" t="s">
        <v>112</v>
      </c>
      <c r="B41" s="104" t="s">
        <v>299</v>
      </c>
      <c r="C41" s="103" t="s">
        <v>341</v>
      </c>
      <c r="D41" s="101">
        <f t="shared" si="1"/>
        <v>7772</v>
      </c>
      <c r="E41" s="101">
        <f t="shared" si="2"/>
        <v>370</v>
      </c>
      <c r="F41" s="102">
        <f t="shared" si="3"/>
        <v>4.760679361811632</v>
      </c>
      <c r="G41" s="101">
        <v>370</v>
      </c>
      <c r="H41" s="101">
        <v>0</v>
      </c>
      <c r="I41" s="101">
        <f t="shared" si="4"/>
        <v>7402</v>
      </c>
      <c r="J41" s="102">
        <f t="shared" si="5"/>
        <v>95.23932063818837</v>
      </c>
      <c r="K41" s="101">
        <v>4626</v>
      </c>
      <c r="L41" s="102">
        <f t="shared" si="6"/>
        <v>59.521358723623266</v>
      </c>
      <c r="M41" s="101">
        <v>0</v>
      </c>
      <c r="N41" s="102">
        <f t="shared" si="7"/>
        <v>0</v>
      </c>
      <c r="O41" s="101">
        <v>2776</v>
      </c>
      <c r="P41" s="101">
        <v>540</v>
      </c>
      <c r="Q41" s="102">
        <f t="shared" si="8"/>
        <v>35.7179619145651</v>
      </c>
      <c r="R41" s="101">
        <v>743</v>
      </c>
      <c r="S41" s="101"/>
      <c r="T41" s="101"/>
      <c r="U41" s="101"/>
      <c r="V41" s="101" t="s">
        <v>350</v>
      </c>
      <c r="W41" s="105"/>
      <c r="X41" s="105"/>
      <c r="Y41" s="105"/>
      <c r="Z41" s="105" t="s">
        <v>350</v>
      </c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</row>
    <row r="42" spans="1:58" ht="12" customHeight="1">
      <c r="A42" s="103" t="s">
        <v>112</v>
      </c>
      <c r="B42" s="104" t="s">
        <v>300</v>
      </c>
      <c r="C42" s="103" t="s">
        <v>342</v>
      </c>
      <c r="D42" s="101">
        <f t="shared" si="1"/>
        <v>5526</v>
      </c>
      <c r="E42" s="101">
        <f t="shared" si="2"/>
        <v>291</v>
      </c>
      <c r="F42" s="102">
        <f t="shared" si="3"/>
        <v>5.266015200868622</v>
      </c>
      <c r="G42" s="101">
        <v>291</v>
      </c>
      <c r="H42" s="101">
        <v>0</v>
      </c>
      <c r="I42" s="101">
        <f t="shared" si="4"/>
        <v>5235</v>
      </c>
      <c r="J42" s="102">
        <f t="shared" si="5"/>
        <v>94.73398479913138</v>
      </c>
      <c r="K42" s="101">
        <v>2915</v>
      </c>
      <c r="L42" s="102">
        <f t="shared" si="6"/>
        <v>52.75063336952588</v>
      </c>
      <c r="M42" s="101">
        <v>0</v>
      </c>
      <c r="N42" s="102">
        <f t="shared" si="7"/>
        <v>0</v>
      </c>
      <c r="O42" s="101">
        <v>2320</v>
      </c>
      <c r="P42" s="101">
        <v>2164</v>
      </c>
      <c r="Q42" s="102">
        <f t="shared" si="8"/>
        <v>41.983351429605506</v>
      </c>
      <c r="R42" s="101">
        <v>96</v>
      </c>
      <c r="S42" s="101" t="s">
        <v>350</v>
      </c>
      <c r="T42" s="101"/>
      <c r="U42" s="101"/>
      <c r="V42" s="101"/>
      <c r="W42" s="105" t="s">
        <v>350</v>
      </c>
      <c r="X42" s="105"/>
      <c r="Y42" s="105"/>
      <c r="Z42" s="105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</row>
    <row r="43" spans="1:58" ht="12" customHeight="1">
      <c r="A43" s="103" t="s">
        <v>112</v>
      </c>
      <c r="B43" s="104" t="s">
        <v>301</v>
      </c>
      <c r="C43" s="103" t="s">
        <v>343</v>
      </c>
      <c r="D43" s="101">
        <f t="shared" si="1"/>
        <v>10536</v>
      </c>
      <c r="E43" s="101">
        <f t="shared" si="2"/>
        <v>1769</v>
      </c>
      <c r="F43" s="102">
        <f t="shared" si="3"/>
        <v>16.790053151100988</v>
      </c>
      <c r="G43" s="101">
        <v>1769</v>
      </c>
      <c r="H43" s="101">
        <v>0</v>
      </c>
      <c r="I43" s="101">
        <f t="shared" si="4"/>
        <v>8767</v>
      </c>
      <c r="J43" s="102">
        <f t="shared" si="5"/>
        <v>83.20994684889901</v>
      </c>
      <c r="K43" s="101">
        <v>6198</v>
      </c>
      <c r="L43" s="102">
        <f t="shared" si="6"/>
        <v>58.826879271070624</v>
      </c>
      <c r="M43" s="101">
        <v>0</v>
      </c>
      <c r="N43" s="102">
        <f t="shared" si="7"/>
        <v>0</v>
      </c>
      <c r="O43" s="101">
        <v>2569</v>
      </c>
      <c r="P43" s="101">
        <v>1150</v>
      </c>
      <c r="Q43" s="102">
        <f t="shared" si="8"/>
        <v>24.3830675778284</v>
      </c>
      <c r="R43" s="101">
        <v>199</v>
      </c>
      <c r="S43" s="101" t="s">
        <v>350</v>
      </c>
      <c r="T43" s="101"/>
      <c r="U43" s="101"/>
      <c r="V43" s="101"/>
      <c r="W43" s="105" t="s">
        <v>350</v>
      </c>
      <c r="X43" s="105"/>
      <c r="Y43" s="105"/>
      <c r="Z43" s="105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</row>
    <row r="44" spans="1:58" ht="12" customHeight="1">
      <c r="A44" s="103" t="s">
        <v>112</v>
      </c>
      <c r="B44" s="104" t="s">
        <v>302</v>
      </c>
      <c r="C44" s="103" t="s">
        <v>344</v>
      </c>
      <c r="D44" s="101">
        <f t="shared" si="1"/>
        <v>4586</v>
      </c>
      <c r="E44" s="101">
        <f t="shared" si="2"/>
        <v>1095</v>
      </c>
      <c r="F44" s="102">
        <f t="shared" si="3"/>
        <v>23.87701700828609</v>
      </c>
      <c r="G44" s="101">
        <v>1095</v>
      </c>
      <c r="H44" s="101">
        <v>0</v>
      </c>
      <c r="I44" s="101">
        <f t="shared" si="4"/>
        <v>3491</v>
      </c>
      <c r="J44" s="102">
        <f t="shared" si="5"/>
        <v>76.12298299171391</v>
      </c>
      <c r="K44" s="101">
        <v>0</v>
      </c>
      <c r="L44" s="102">
        <f t="shared" si="6"/>
        <v>0</v>
      </c>
      <c r="M44" s="101">
        <v>0</v>
      </c>
      <c r="N44" s="102">
        <f t="shared" si="7"/>
        <v>0</v>
      </c>
      <c r="O44" s="101">
        <v>3491</v>
      </c>
      <c r="P44" s="101">
        <v>2332</v>
      </c>
      <c r="Q44" s="102">
        <f t="shared" si="8"/>
        <v>76.12298299171391</v>
      </c>
      <c r="R44" s="101">
        <v>29</v>
      </c>
      <c r="S44" s="101" t="s">
        <v>350</v>
      </c>
      <c r="T44" s="101"/>
      <c r="U44" s="101"/>
      <c r="V44" s="101"/>
      <c r="W44" s="105" t="s">
        <v>350</v>
      </c>
      <c r="X44" s="105"/>
      <c r="Y44" s="105"/>
      <c r="Z44" s="105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</row>
    <row r="45" spans="1:58" ht="12" customHeight="1">
      <c r="A45" s="103" t="s">
        <v>112</v>
      </c>
      <c r="B45" s="104" t="s">
        <v>303</v>
      </c>
      <c r="C45" s="103" t="s">
        <v>345</v>
      </c>
      <c r="D45" s="101">
        <f t="shared" si="1"/>
        <v>12369</v>
      </c>
      <c r="E45" s="101">
        <f t="shared" si="2"/>
        <v>1882</v>
      </c>
      <c r="F45" s="102">
        <f t="shared" si="3"/>
        <v>15.215457999838305</v>
      </c>
      <c r="G45" s="101">
        <v>1882</v>
      </c>
      <c r="H45" s="101">
        <v>0</v>
      </c>
      <c r="I45" s="101">
        <f t="shared" si="4"/>
        <v>10487</v>
      </c>
      <c r="J45" s="102">
        <f t="shared" si="5"/>
        <v>84.78454200016171</v>
      </c>
      <c r="K45" s="101">
        <v>7445</v>
      </c>
      <c r="L45" s="102">
        <f t="shared" si="6"/>
        <v>60.19079957959414</v>
      </c>
      <c r="M45" s="101">
        <v>0</v>
      </c>
      <c r="N45" s="102">
        <f t="shared" si="7"/>
        <v>0</v>
      </c>
      <c r="O45" s="101">
        <v>3042</v>
      </c>
      <c r="P45" s="101">
        <v>2040</v>
      </c>
      <c r="Q45" s="102">
        <f t="shared" si="8"/>
        <v>24.593742420567548</v>
      </c>
      <c r="R45" s="101">
        <v>97</v>
      </c>
      <c r="S45" s="101" t="s">
        <v>350</v>
      </c>
      <c r="T45" s="101"/>
      <c r="U45" s="101"/>
      <c r="V45" s="101"/>
      <c r="W45" s="105" t="s">
        <v>350</v>
      </c>
      <c r="X45" s="105"/>
      <c r="Y45" s="105"/>
      <c r="Z45" s="105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</row>
    <row r="46" spans="1:58" ht="12" customHeight="1">
      <c r="A46" s="103" t="s">
        <v>112</v>
      </c>
      <c r="B46" s="104" t="s">
        <v>304</v>
      </c>
      <c r="C46" s="103" t="s">
        <v>346</v>
      </c>
      <c r="D46" s="101">
        <f t="shared" si="1"/>
        <v>9860</v>
      </c>
      <c r="E46" s="101">
        <f t="shared" si="2"/>
        <v>1966</v>
      </c>
      <c r="F46" s="102">
        <f t="shared" si="3"/>
        <v>19.939148073022313</v>
      </c>
      <c r="G46" s="101">
        <v>1898</v>
      </c>
      <c r="H46" s="101">
        <v>68</v>
      </c>
      <c r="I46" s="101">
        <f t="shared" si="4"/>
        <v>7894</v>
      </c>
      <c r="J46" s="102">
        <f t="shared" si="5"/>
        <v>80.06085192697768</v>
      </c>
      <c r="K46" s="101">
        <v>0</v>
      </c>
      <c r="L46" s="102">
        <f t="shared" si="6"/>
        <v>0</v>
      </c>
      <c r="M46" s="101">
        <v>0</v>
      </c>
      <c r="N46" s="102">
        <f t="shared" si="7"/>
        <v>0</v>
      </c>
      <c r="O46" s="101">
        <v>7894</v>
      </c>
      <c r="P46" s="101">
        <v>6614</v>
      </c>
      <c r="Q46" s="102">
        <f t="shared" si="8"/>
        <v>80.06085192697768</v>
      </c>
      <c r="R46" s="101">
        <v>80</v>
      </c>
      <c r="S46" s="101" t="s">
        <v>350</v>
      </c>
      <c r="T46" s="101"/>
      <c r="U46" s="101"/>
      <c r="V46" s="101"/>
      <c r="W46" s="105" t="s">
        <v>350</v>
      </c>
      <c r="X46" s="105"/>
      <c r="Y46" s="105"/>
      <c r="Z46" s="105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</row>
    <row r="47" spans="1:58" ht="12" customHeight="1">
      <c r="A47" s="103" t="s">
        <v>112</v>
      </c>
      <c r="B47" s="104" t="s">
        <v>305</v>
      </c>
      <c r="C47" s="103" t="s">
        <v>347</v>
      </c>
      <c r="D47" s="101">
        <f t="shared" si="1"/>
        <v>2639</v>
      </c>
      <c r="E47" s="101">
        <f t="shared" si="2"/>
        <v>228</v>
      </c>
      <c r="F47" s="102">
        <f t="shared" si="3"/>
        <v>8.639636225843123</v>
      </c>
      <c r="G47" s="101">
        <v>228</v>
      </c>
      <c r="H47" s="101">
        <v>0</v>
      </c>
      <c r="I47" s="101">
        <f t="shared" si="4"/>
        <v>2411</v>
      </c>
      <c r="J47" s="102">
        <f t="shared" si="5"/>
        <v>91.36036377415688</v>
      </c>
      <c r="K47" s="101">
        <v>0</v>
      </c>
      <c r="L47" s="102">
        <f t="shared" si="6"/>
        <v>0</v>
      </c>
      <c r="M47" s="101">
        <v>0</v>
      </c>
      <c r="N47" s="102">
        <f t="shared" si="7"/>
        <v>0</v>
      </c>
      <c r="O47" s="101">
        <v>2411</v>
      </c>
      <c r="P47" s="101">
        <v>2156</v>
      </c>
      <c r="Q47" s="102">
        <f t="shared" si="8"/>
        <v>91.36036377415688</v>
      </c>
      <c r="R47" s="101">
        <v>19</v>
      </c>
      <c r="S47" s="101" t="s">
        <v>350</v>
      </c>
      <c r="T47" s="101"/>
      <c r="U47" s="101"/>
      <c r="V47" s="101"/>
      <c r="W47" s="105" t="s">
        <v>350</v>
      </c>
      <c r="X47" s="105"/>
      <c r="Y47" s="105"/>
      <c r="Z47" s="105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</row>
    <row r="48" spans="1:58" ht="12" customHeight="1">
      <c r="A48" s="103" t="s">
        <v>112</v>
      </c>
      <c r="B48" s="104" t="s">
        <v>306</v>
      </c>
      <c r="C48" s="103" t="s">
        <v>348</v>
      </c>
      <c r="D48" s="101">
        <f t="shared" si="1"/>
        <v>18494</v>
      </c>
      <c r="E48" s="101">
        <f t="shared" si="2"/>
        <v>3292</v>
      </c>
      <c r="F48" s="102">
        <f t="shared" si="3"/>
        <v>17.800367686817346</v>
      </c>
      <c r="G48" s="101">
        <v>3292</v>
      </c>
      <c r="H48" s="101">
        <v>0</v>
      </c>
      <c r="I48" s="101">
        <f t="shared" si="4"/>
        <v>15202</v>
      </c>
      <c r="J48" s="102">
        <f t="shared" si="5"/>
        <v>82.19963231318266</v>
      </c>
      <c r="K48" s="101">
        <v>9810</v>
      </c>
      <c r="L48" s="102">
        <f t="shared" si="6"/>
        <v>53.04423056126312</v>
      </c>
      <c r="M48" s="101">
        <v>0</v>
      </c>
      <c r="N48" s="102">
        <f t="shared" si="7"/>
        <v>0</v>
      </c>
      <c r="O48" s="101">
        <v>5392</v>
      </c>
      <c r="P48" s="101">
        <v>3499</v>
      </c>
      <c r="Q48" s="102">
        <f t="shared" si="8"/>
        <v>29.15540175191954</v>
      </c>
      <c r="R48" s="101">
        <v>464</v>
      </c>
      <c r="S48" s="101" t="s">
        <v>350</v>
      </c>
      <c r="T48" s="101"/>
      <c r="U48" s="101"/>
      <c r="V48" s="101"/>
      <c r="W48" s="105" t="s">
        <v>350</v>
      </c>
      <c r="X48" s="105"/>
      <c r="Y48" s="105"/>
      <c r="Z48" s="105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</row>
    <row r="49" spans="1:58" ht="12" customHeight="1">
      <c r="A49" s="103" t="s">
        <v>112</v>
      </c>
      <c r="B49" s="104" t="s">
        <v>307</v>
      </c>
      <c r="C49" s="103" t="s">
        <v>349</v>
      </c>
      <c r="D49" s="101">
        <f t="shared" si="1"/>
        <v>1813</v>
      </c>
      <c r="E49" s="101">
        <f t="shared" si="2"/>
        <v>253</v>
      </c>
      <c r="F49" s="102">
        <f t="shared" si="3"/>
        <v>13.95477109762824</v>
      </c>
      <c r="G49" s="101">
        <v>253</v>
      </c>
      <c r="H49" s="101">
        <v>0</v>
      </c>
      <c r="I49" s="101">
        <f t="shared" si="4"/>
        <v>1560</v>
      </c>
      <c r="J49" s="102">
        <f t="shared" si="5"/>
        <v>86.04522890237176</v>
      </c>
      <c r="K49" s="101">
        <v>1363</v>
      </c>
      <c r="L49" s="102">
        <f t="shared" si="6"/>
        <v>75.17926089354661</v>
      </c>
      <c r="M49" s="101">
        <v>0</v>
      </c>
      <c r="N49" s="102">
        <f t="shared" si="7"/>
        <v>0</v>
      </c>
      <c r="O49" s="101">
        <v>197</v>
      </c>
      <c r="P49" s="101">
        <v>20</v>
      </c>
      <c r="Q49" s="102">
        <f t="shared" si="8"/>
        <v>10.865968008825151</v>
      </c>
      <c r="R49" s="101">
        <v>16</v>
      </c>
      <c r="S49" s="101" t="s">
        <v>350</v>
      </c>
      <c r="T49" s="101"/>
      <c r="U49" s="101"/>
      <c r="V49" s="101"/>
      <c r="W49" s="105"/>
      <c r="X49" s="105"/>
      <c r="Y49" s="105"/>
      <c r="Z49" s="105" t="s">
        <v>350</v>
      </c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354</v>
      </c>
      <c r="B7" s="109" t="s">
        <v>352</v>
      </c>
      <c r="C7" s="108" t="s">
        <v>353</v>
      </c>
      <c r="D7" s="110">
        <f aca="true" t="shared" si="0" ref="D7:AI7">SUM(D8:D49)</f>
        <v>660518</v>
      </c>
      <c r="E7" s="110">
        <f t="shared" si="0"/>
        <v>11219</v>
      </c>
      <c r="F7" s="110">
        <f t="shared" si="0"/>
        <v>11219</v>
      </c>
      <c r="G7" s="110">
        <f t="shared" si="0"/>
        <v>0</v>
      </c>
      <c r="H7" s="110">
        <f t="shared" si="0"/>
        <v>35657</v>
      </c>
      <c r="I7" s="110">
        <f t="shared" si="0"/>
        <v>35657</v>
      </c>
      <c r="J7" s="110">
        <f t="shared" si="0"/>
        <v>0</v>
      </c>
      <c r="K7" s="110">
        <f t="shared" si="0"/>
        <v>613642</v>
      </c>
      <c r="L7" s="110">
        <f t="shared" si="0"/>
        <v>79039</v>
      </c>
      <c r="M7" s="110">
        <f t="shared" si="0"/>
        <v>534603</v>
      </c>
      <c r="N7" s="110">
        <f t="shared" si="0"/>
        <v>659180</v>
      </c>
      <c r="O7" s="110">
        <f t="shared" si="0"/>
        <v>125671</v>
      </c>
      <c r="P7" s="110">
        <f t="shared" si="0"/>
        <v>125671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 t="shared" si="0"/>
        <v>532546</v>
      </c>
      <c r="W7" s="110">
        <f t="shared" si="0"/>
        <v>532546</v>
      </c>
      <c r="X7" s="110">
        <f t="shared" si="0"/>
        <v>0</v>
      </c>
      <c r="Y7" s="110">
        <f t="shared" si="0"/>
        <v>0</v>
      </c>
      <c r="Z7" s="110">
        <f t="shared" si="0"/>
        <v>0</v>
      </c>
      <c r="AA7" s="110">
        <f t="shared" si="0"/>
        <v>0</v>
      </c>
      <c r="AB7" s="110">
        <f t="shared" si="0"/>
        <v>0</v>
      </c>
      <c r="AC7" s="110">
        <f t="shared" si="0"/>
        <v>963</v>
      </c>
      <c r="AD7" s="110">
        <f t="shared" si="0"/>
        <v>963</v>
      </c>
      <c r="AE7" s="110">
        <f t="shared" si="0"/>
        <v>0</v>
      </c>
      <c r="AF7" s="110">
        <f t="shared" si="0"/>
        <v>16532</v>
      </c>
      <c r="AG7" s="110">
        <f t="shared" si="0"/>
        <v>16532</v>
      </c>
      <c r="AH7" s="110">
        <f t="shared" si="0"/>
        <v>0</v>
      </c>
      <c r="AI7" s="110">
        <f t="shared" si="0"/>
        <v>0</v>
      </c>
      <c r="AJ7" s="110">
        <f aca="true" t="shared" si="1" ref="AJ7:BC7">SUM(AJ8:AJ49)</f>
        <v>38850</v>
      </c>
      <c r="AK7" s="110">
        <f t="shared" si="1"/>
        <v>22291</v>
      </c>
      <c r="AL7" s="110">
        <f t="shared" si="1"/>
        <v>0</v>
      </c>
      <c r="AM7" s="110">
        <f t="shared" si="1"/>
        <v>13213</v>
      </c>
      <c r="AN7" s="110">
        <f t="shared" si="1"/>
        <v>985</v>
      </c>
      <c r="AO7" s="110">
        <f t="shared" si="1"/>
        <v>0</v>
      </c>
      <c r="AP7" s="110">
        <f t="shared" si="1"/>
        <v>310</v>
      </c>
      <c r="AQ7" s="110">
        <f t="shared" si="1"/>
        <v>0</v>
      </c>
      <c r="AR7" s="110">
        <f t="shared" si="1"/>
        <v>0</v>
      </c>
      <c r="AS7" s="110">
        <f t="shared" si="1"/>
        <v>2051</v>
      </c>
      <c r="AT7" s="110">
        <f t="shared" si="1"/>
        <v>1025</v>
      </c>
      <c r="AU7" s="110">
        <f t="shared" si="1"/>
        <v>702</v>
      </c>
      <c r="AV7" s="110">
        <f t="shared" si="1"/>
        <v>0</v>
      </c>
      <c r="AW7" s="110">
        <f t="shared" si="1"/>
        <v>323</v>
      </c>
      <c r="AX7" s="110">
        <f t="shared" si="1"/>
        <v>0</v>
      </c>
      <c r="AY7" s="110">
        <f t="shared" si="1"/>
        <v>0</v>
      </c>
      <c r="AZ7" s="110">
        <f t="shared" si="1"/>
        <v>1381</v>
      </c>
      <c r="BA7" s="110">
        <f t="shared" si="1"/>
        <v>1381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112</v>
      </c>
      <c r="B8" s="112" t="s">
        <v>266</v>
      </c>
      <c r="C8" s="111" t="s">
        <v>308</v>
      </c>
      <c r="D8" s="101">
        <f>SUM(E8,+H8,+K8)</f>
        <v>59861</v>
      </c>
      <c r="E8" s="101">
        <f>SUM(F8:G8)</f>
        <v>2170</v>
      </c>
      <c r="F8" s="101">
        <v>2170</v>
      </c>
      <c r="G8" s="101">
        <v>0</v>
      </c>
      <c r="H8" s="101">
        <f>SUM(I8:J8)</f>
        <v>5698</v>
      </c>
      <c r="I8" s="101">
        <v>5698</v>
      </c>
      <c r="J8" s="101">
        <v>0</v>
      </c>
      <c r="K8" s="101">
        <f>SUM(L8:M8)</f>
        <v>51993</v>
      </c>
      <c r="L8" s="101">
        <v>323</v>
      </c>
      <c r="M8" s="101">
        <v>51670</v>
      </c>
      <c r="N8" s="101">
        <f>SUM(O8,+V8,+AC8)</f>
        <v>59861</v>
      </c>
      <c r="O8" s="101">
        <f>SUM(P8:U8)</f>
        <v>8191</v>
      </c>
      <c r="P8" s="101">
        <v>8191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51670</v>
      </c>
      <c r="W8" s="101">
        <v>51670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3196</v>
      </c>
      <c r="AG8" s="101">
        <v>3196</v>
      </c>
      <c r="AH8" s="101">
        <v>0</v>
      </c>
      <c r="AI8" s="101">
        <v>0</v>
      </c>
      <c r="AJ8" s="101">
        <f>SUM(AK8:AS8)</f>
        <v>3196</v>
      </c>
      <c r="AK8" s="101">
        <v>0</v>
      </c>
      <c r="AL8" s="101">
        <v>0</v>
      </c>
      <c r="AM8" s="101">
        <v>3196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320</v>
      </c>
      <c r="AU8" s="101">
        <v>0</v>
      </c>
      <c r="AV8" s="101">
        <v>0</v>
      </c>
      <c r="AW8" s="101">
        <v>320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112</v>
      </c>
      <c r="B9" s="112" t="s">
        <v>267</v>
      </c>
      <c r="C9" s="111" t="s">
        <v>309</v>
      </c>
      <c r="D9" s="101">
        <f aca="true" t="shared" si="2" ref="D9:D49">SUM(E9,+H9,+K9)</f>
        <v>36262</v>
      </c>
      <c r="E9" s="101">
        <f aca="true" t="shared" si="3" ref="E9:E49">SUM(F9:G9)</f>
        <v>0</v>
      </c>
      <c r="F9" s="101">
        <v>0</v>
      </c>
      <c r="G9" s="101">
        <v>0</v>
      </c>
      <c r="H9" s="101">
        <f aca="true" t="shared" si="4" ref="H9:H49">SUM(I9:J9)</f>
        <v>0</v>
      </c>
      <c r="I9" s="101">
        <v>0</v>
      </c>
      <c r="J9" s="101">
        <v>0</v>
      </c>
      <c r="K9" s="101">
        <f aca="true" t="shared" si="5" ref="K9:K49">SUM(L9:M9)</f>
        <v>36262</v>
      </c>
      <c r="L9" s="101">
        <v>4331</v>
      </c>
      <c r="M9" s="101">
        <v>31931</v>
      </c>
      <c r="N9" s="101">
        <f aca="true" t="shared" si="6" ref="N9:N49">SUM(O9,+V9,+AC9)</f>
        <v>36309</v>
      </c>
      <c r="O9" s="101">
        <f aca="true" t="shared" si="7" ref="O9:O49">SUM(P9:U9)</f>
        <v>4331</v>
      </c>
      <c r="P9" s="101">
        <v>4331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49">SUM(W9:AB9)</f>
        <v>31931</v>
      </c>
      <c r="W9" s="101">
        <v>31931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49">SUM(AD9:AE9)</f>
        <v>47</v>
      </c>
      <c r="AD9" s="101">
        <v>47</v>
      </c>
      <c r="AE9" s="101">
        <v>0</v>
      </c>
      <c r="AF9" s="101">
        <f aca="true" t="shared" si="10" ref="AF9:AF49">SUM(AG9:AI9)</f>
        <v>983</v>
      </c>
      <c r="AG9" s="101">
        <v>983</v>
      </c>
      <c r="AH9" s="101">
        <v>0</v>
      </c>
      <c r="AI9" s="101">
        <v>0</v>
      </c>
      <c r="AJ9" s="101">
        <f aca="true" t="shared" si="11" ref="AJ9:AJ49">SUM(AK9:AS9)</f>
        <v>983</v>
      </c>
      <c r="AK9" s="101">
        <v>0</v>
      </c>
      <c r="AL9" s="101">
        <v>0</v>
      </c>
      <c r="AM9" s="101">
        <v>357</v>
      </c>
      <c r="AN9" s="101">
        <v>272</v>
      </c>
      <c r="AO9" s="101">
        <v>0</v>
      </c>
      <c r="AP9" s="101">
        <v>0</v>
      </c>
      <c r="AQ9" s="101">
        <v>0</v>
      </c>
      <c r="AR9" s="101">
        <v>0</v>
      </c>
      <c r="AS9" s="101">
        <v>354</v>
      </c>
      <c r="AT9" s="101">
        <f aca="true" t="shared" si="12" ref="AT9:AT49"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49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112</v>
      </c>
      <c r="B10" s="112" t="s">
        <v>268</v>
      </c>
      <c r="C10" s="111" t="s">
        <v>310</v>
      </c>
      <c r="D10" s="101">
        <f t="shared" si="2"/>
        <v>21689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21689</v>
      </c>
      <c r="L10" s="101">
        <v>7157</v>
      </c>
      <c r="M10" s="101">
        <v>14532</v>
      </c>
      <c r="N10" s="101">
        <f t="shared" si="6"/>
        <v>21689</v>
      </c>
      <c r="O10" s="101">
        <f t="shared" si="7"/>
        <v>7157</v>
      </c>
      <c r="P10" s="101">
        <v>7157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14532</v>
      </c>
      <c r="W10" s="101">
        <v>14532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55</v>
      </c>
      <c r="AG10" s="101">
        <v>55</v>
      </c>
      <c r="AH10" s="101">
        <v>0</v>
      </c>
      <c r="AI10" s="101">
        <v>0</v>
      </c>
      <c r="AJ10" s="101">
        <f t="shared" si="11"/>
        <v>55</v>
      </c>
      <c r="AK10" s="101">
        <v>0</v>
      </c>
      <c r="AL10" s="101">
        <v>0</v>
      </c>
      <c r="AM10" s="101">
        <v>55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112</v>
      </c>
      <c r="B11" s="112" t="s">
        <v>269</v>
      </c>
      <c r="C11" s="111" t="s">
        <v>311</v>
      </c>
      <c r="D11" s="101">
        <f t="shared" si="2"/>
        <v>17749</v>
      </c>
      <c r="E11" s="101">
        <f t="shared" si="3"/>
        <v>0</v>
      </c>
      <c r="F11" s="101">
        <v>0</v>
      </c>
      <c r="G11" s="101">
        <v>0</v>
      </c>
      <c r="H11" s="101">
        <f t="shared" si="4"/>
        <v>6054</v>
      </c>
      <c r="I11" s="101">
        <v>6054</v>
      </c>
      <c r="J11" s="101">
        <v>0</v>
      </c>
      <c r="K11" s="101">
        <f t="shared" si="5"/>
        <v>11695</v>
      </c>
      <c r="L11" s="101">
        <v>0</v>
      </c>
      <c r="M11" s="101">
        <v>11695</v>
      </c>
      <c r="N11" s="101">
        <f t="shared" si="6"/>
        <v>15448</v>
      </c>
      <c r="O11" s="101">
        <f t="shared" si="7"/>
        <v>5810</v>
      </c>
      <c r="P11" s="101">
        <v>5810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9638</v>
      </c>
      <c r="W11" s="101">
        <v>9638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8344</v>
      </c>
      <c r="AG11" s="101">
        <v>8344</v>
      </c>
      <c r="AH11" s="101">
        <v>0</v>
      </c>
      <c r="AI11" s="101">
        <v>0</v>
      </c>
      <c r="AJ11" s="101">
        <f t="shared" si="11"/>
        <v>8344</v>
      </c>
      <c r="AK11" s="101">
        <v>0</v>
      </c>
      <c r="AL11" s="101">
        <v>0</v>
      </c>
      <c r="AM11" s="101">
        <v>8344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112</v>
      </c>
      <c r="B12" s="112" t="s">
        <v>270</v>
      </c>
      <c r="C12" s="111" t="s">
        <v>312</v>
      </c>
      <c r="D12" s="101">
        <f t="shared" si="2"/>
        <v>14250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14250</v>
      </c>
      <c r="L12" s="101">
        <v>2183</v>
      </c>
      <c r="M12" s="101">
        <v>12067</v>
      </c>
      <c r="N12" s="101">
        <f t="shared" si="6"/>
        <v>14250</v>
      </c>
      <c r="O12" s="101">
        <f t="shared" si="7"/>
        <v>2183</v>
      </c>
      <c r="P12" s="101">
        <v>2183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12067</v>
      </c>
      <c r="W12" s="101">
        <v>12067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99</v>
      </c>
      <c r="AG12" s="101">
        <v>99</v>
      </c>
      <c r="AH12" s="101">
        <v>0</v>
      </c>
      <c r="AI12" s="101">
        <v>0</v>
      </c>
      <c r="AJ12" s="101">
        <f t="shared" si="11"/>
        <v>99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99</v>
      </c>
      <c r="AQ12" s="101">
        <v>0</v>
      </c>
      <c r="AR12" s="101">
        <v>0</v>
      </c>
      <c r="AS12" s="101">
        <v>0</v>
      </c>
      <c r="AT12" s="101">
        <f t="shared" si="12"/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112</v>
      </c>
      <c r="B13" s="112" t="s">
        <v>271</v>
      </c>
      <c r="C13" s="111" t="s">
        <v>313</v>
      </c>
      <c r="D13" s="101">
        <f t="shared" si="2"/>
        <v>28937</v>
      </c>
      <c r="E13" s="101">
        <f t="shared" si="3"/>
        <v>3433</v>
      </c>
      <c r="F13" s="101">
        <v>3433</v>
      </c>
      <c r="G13" s="101">
        <v>0</v>
      </c>
      <c r="H13" s="101">
        <f t="shared" si="4"/>
        <v>7930</v>
      </c>
      <c r="I13" s="101">
        <v>7930</v>
      </c>
      <c r="J13" s="101">
        <v>0</v>
      </c>
      <c r="K13" s="101">
        <f t="shared" si="5"/>
        <v>17574</v>
      </c>
      <c r="L13" s="101">
        <v>5425</v>
      </c>
      <c r="M13" s="101">
        <v>12149</v>
      </c>
      <c r="N13" s="101">
        <f t="shared" si="6"/>
        <v>28938</v>
      </c>
      <c r="O13" s="101">
        <f t="shared" si="7"/>
        <v>16788</v>
      </c>
      <c r="P13" s="101">
        <v>16788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12149</v>
      </c>
      <c r="W13" s="101">
        <v>12149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1</v>
      </c>
      <c r="AD13" s="101">
        <v>1</v>
      </c>
      <c r="AE13" s="101">
        <v>0</v>
      </c>
      <c r="AF13" s="101">
        <f t="shared" si="10"/>
        <v>0</v>
      </c>
      <c r="AG13" s="101">
        <v>0</v>
      </c>
      <c r="AH13" s="101">
        <v>0</v>
      </c>
      <c r="AI13" s="101">
        <v>0</v>
      </c>
      <c r="AJ13" s="101">
        <f t="shared" si="11"/>
        <v>729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729</v>
      </c>
      <c r="AT13" s="101">
        <f t="shared" si="12"/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552</v>
      </c>
      <c r="BA13" s="101">
        <v>552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112</v>
      </c>
      <c r="B14" s="112" t="s">
        <v>272</v>
      </c>
      <c r="C14" s="111" t="s">
        <v>314</v>
      </c>
      <c r="D14" s="101">
        <f t="shared" si="2"/>
        <v>9705</v>
      </c>
      <c r="E14" s="101">
        <f t="shared" si="3"/>
        <v>0</v>
      </c>
      <c r="F14" s="101">
        <v>0</v>
      </c>
      <c r="G14" s="101">
        <v>0</v>
      </c>
      <c r="H14" s="101">
        <f t="shared" si="4"/>
        <v>2345</v>
      </c>
      <c r="I14" s="101">
        <v>2345</v>
      </c>
      <c r="J14" s="101">
        <v>0</v>
      </c>
      <c r="K14" s="101">
        <f t="shared" si="5"/>
        <v>7360</v>
      </c>
      <c r="L14" s="101">
        <v>0</v>
      </c>
      <c r="M14" s="101">
        <v>7360</v>
      </c>
      <c r="N14" s="101">
        <f t="shared" si="6"/>
        <v>9728</v>
      </c>
      <c r="O14" s="101">
        <f t="shared" si="7"/>
        <v>2345</v>
      </c>
      <c r="P14" s="101">
        <v>2345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7360</v>
      </c>
      <c r="W14" s="101">
        <v>7360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23</v>
      </c>
      <c r="AD14" s="101">
        <v>23</v>
      </c>
      <c r="AE14" s="101">
        <v>0</v>
      </c>
      <c r="AF14" s="101">
        <f t="shared" si="10"/>
        <v>22</v>
      </c>
      <c r="AG14" s="101">
        <v>22</v>
      </c>
      <c r="AH14" s="101">
        <v>0</v>
      </c>
      <c r="AI14" s="101">
        <v>0</v>
      </c>
      <c r="AJ14" s="101">
        <f t="shared" si="11"/>
        <v>1405</v>
      </c>
      <c r="AK14" s="101">
        <v>1405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22</v>
      </c>
      <c r="AU14" s="101">
        <v>22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112</v>
      </c>
      <c r="B15" s="112" t="s">
        <v>273</v>
      </c>
      <c r="C15" s="111" t="s">
        <v>315</v>
      </c>
      <c r="D15" s="101">
        <f t="shared" si="2"/>
        <v>11574</v>
      </c>
      <c r="E15" s="101">
        <f t="shared" si="3"/>
        <v>0</v>
      </c>
      <c r="F15" s="101">
        <v>0</v>
      </c>
      <c r="G15" s="101">
        <v>0</v>
      </c>
      <c r="H15" s="101">
        <f t="shared" si="4"/>
        <v>5376</v>
      </c>
      <c r="I15" s="101">
        <v>5376</v>
      </c>
      <c r="J15" s="101">
        <v>0</v>
      </c>
      <c r="K15" s="101">
        <f t="shared" si="5"/>
        <v>6198</v>
      </c>
      <c r="L15" s="101">
        <v>0</v>
      </c>
      <c r="M15" s="101">
        <v>6198</v>
      </c>
      <c r="N15" s="101">
        <f t="shared" si="6"/>
        <v>11574</v>
      </c>
      <c r="O15" s="101">
        <f t="shared" si="7"/>
        <v>5376</v>
      </c>
      <c r="P15" s="101">
        <v>5376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6198</v>
      </c>
      <c r="W15" s="101">
        <v>6198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30</v>
      </c>
      <c r="AG15" s="101">
        <v>30</v>
      </c>
      <c r="AH15" s="101">
        <v>0</v>
      </c>
      <c r="AI15" s="101">
        <v>0</v>
      </c>
      <c r="AJ15" s="101">
        <f t="shared" si="11"/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30</v>
      </c>
      <c r="AU15" s="101">
        <v>30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112</v>
      </c>
      <c r="B16" s="112" t="s">
        <v>274</v>
      </c>
      <c r="C16" s="111" t="s">
        <v>316</v>
      </c>
      <c r="D16" s="101">
        <f t="shared" si="2"/>
        <v>34104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34104</v>
      </c>
      <c r="L16" s="101">
        <v>3442</v>
      </c>
      <c r="M16" s="101">
        <v>30662</v>
      </c>
      <c r="N16" s="101">
        <f t="shared" si="6"/>
        <v>34104</v>
      </c>
      <c r="O16" s="101">
        <f t="shared" si="7"/>
        <v>3442</v>
      </c>
      <c r="P16" s="101">
        <v>3442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30662</v>
      </c>
      <c r="W16" s="101">
        <v>30662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60</v>
      </c>
      <c r="AG16" s="101">
        <v>60</v>
      </c>
      <c r="AH16" s="101">
        <v>0</v>
      </c>
      <c r="AI16" s="101">
        <v>0</v>
      </c>
      <c r="AJ16" s="101">
        <f t="shared" si="11"/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60</v>
      </c>
      <c r="AU16" s="101">
        <v>60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112</v>
      </c>
      <c r="B17" s="112" t="s">
        <v>275</v>
      </c>
      <c r="C17" s="111" t="s">
        <v>317</v>
      </c>
      <c r="D17" s="101">
        <f t="shared" si="2"/>
        <v>20717</v>
      </c>
      <c r="E17" s="101">
        <f t="shared" si="3"/>
        <v>0</v>
      </c>
      <c r="F17" s="101">
        <v>0</v>
      </c>
      <c r="G17" s="101">
        <v>0</v>
      </c>
      <c r="H17" s="101">
        <f t="shared" si="4"/>
        <v>8254</v>
      </c>
      <c r="I17" s="101">
        <v>8254</v>
      </c>
      <c r="J17" s="101">
        <v>0</v>
      </c>
      <c r="K17" s="101">
        <f t="shared" si="5"/>
        <v>12463</v>
      </c>
      <c r="L17" s="101">
        <v>0</v>
      </c>
      <c r="M17" s="101">
        <v>12463</v>
      </c>
      <c r="N17" s="101">
        <f t="shared" si="6"/>
        <v>20898</v>
      </c>
      <c r="O17" s="101">
        <f t="shared" si="7"/>
        <v>8254</v>
      </c>
      <c r="P17" s="101">
        <v>8254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12463</v>
      </c>
      <c r="W17" s="101">
        <v>12463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181</v>
      </c>
      <c r="AD17" s="101">
        <v>181</v>
      </c>
      <c r="AE17" s="101">
        <v>0</v>
      </c>
      <c r="AF17" s="101">
        <f t="shared" si="10"/>
        <v>131</v>
      </c>
      <c r="AG17" s="101">
        <v>131</v>
      </c>
      <c r="AH17" s="101">
        <v>0</v>
      </c>
      <c r="AI17" s="101">
        <v>0</v>
      </c>
      <c r="AJ17" s="101">
        <f t="shared" si="11"/>
        <v>86</v>
      </c>
      <c r="AK17" s="101">
        <v>0</v>
      </c>
      <c r="AL17" s="101">
        <v>0</v>
      </c>
      <c r="AM17" s="101">
        <v>86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45</v>
      </c>
      <c r="AU17" s="101">
        <v>45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112</v>
      </c>
      <c r="B18" s="112" t="s">
        <v>276</v>
      </c>
      <c r="C18" s="111" t="s">
        <v>318</v>
      </c>
      <c r="D18" s="101">
        <f t="shared" si="2"/>
        <v>13452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13452</v>
      </c>
      <c r="L18" s="101">
        <v>3207</v>
      </c>
      <c r="M18" s="101">
        <v>10245</v>
      </c>
      <c r="N18" s="101">
        <f t="shared" si="6"/>
        <v>13452</v>
      </c>
      <c r="O18" s="101">
        <f t="shared" si="7"/>
        <v>3207</v>
      </c>
      <c r="P18" s="101">
        <v>3207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10245</v>
      </c>
      <c r="W18" s="101">
        <v>10245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47</v>
      </c>
      <c r="AG18" s="101">
        <v>47</v>
      </c>
      <c r="AH18" s="101">
        <v>0</v>
      </c>
      <c r="AI18" s="101">
        <v>0</v>
      </c>
      <c r="AJ18" s="101">
        <f t="shared" si="11"/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47</v>
      </c>
      <c r="AU18" s="101">
        <v>47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60</v>
      </c>
      <c r="BA18" s="101">
        <v>60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112</v>
      </c>
      <c r="B19" s="112" t="s">
        <v>277</v>
      </c>
      <c r="C19" s="111" t="s">
        <v>319</v>
      </c>
      <c r="D19" s="101">
        <f t="shared" si="2"/>
        <v>14311</v>
      </c>
      <c r="E19" s="101">
        <f t="shared" si="3"/>
        <v>5616</v>
      </c>
      <c r="F19" s="101">
        <v>5616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8695</v>
      </c>
      <c r="L19" s="101">
        <v>0</v>
      </c>
      <c r="M19" s="101">
        <v>8695</v>
      </c>
      <c r="N19" s="101">
        <f t="shared" si="6"/>
        <v>14324</v>
      </c>
      <c r="O19" s="101">
        <f t="shared" si="7"/>
        <v>5616</v>
      </c>
      <c r="P19" s="101">
        <v>5616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8695</v>
      </c>
      <c r="W19" s="101">
        <v>8695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13</v>
      </c>
      <c r="AD19" s="101">
        <v>13</v>
      </c>
      <c r="AE19" s="101">
        <v>0</v>
      </c>
      <c r="AF19" s="101">
        <f t="shared" si="10"/>
        <v>49</v>
      </c>
      <c r="AG19" s="101">
        <v>49</v>
      </c>
      <c r="AH19" s="101">
        <v>0</v>
      </c>
      <c r="AI19" s="101">
        <v>0</v>
      </c>
      <c r="AJ19" s="101">
        <f t="shared" si="11"/>
        <v>14311</v>
      </c>
      <c r="AK19" s="101">
        <v>14311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49</v>
      </c>
      <c r="AU19" s="101">
        <v>49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112</v>
      </c>
      <c r="B20" s="112" t="s">
        <v>278</v>
      </c>
      <c r="C20" s="111" t="s">
        <v>320</v>
      </c>
      <c r="D20" s="101">
        <f t="shared" si="2"/>
        <v>53456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53456</v>
      </c>
      <c r="L20" s="101">
        <v>6214</v>
      </c>
      <c r="M20" s="101">
        <v>47242</v>
      </c>
      <c r="N20" s="101">
        <f t="shared" si="6"/>
        <v>53456</v>
      </c>
      <c r="O20" s="101">
        <f t="shared" si="7"/>
        <v>6214</v>
      </c>
      <c r="P20" s="101">
        <v>6214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47242</v>
      </c>
      <c r="W20" s="101">
        <v>47242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133</v>
      </c>
      <c r="AG20" s="101">
        <v>133</v>
      </c>
      <c r="AH20" s="101">
        <v>0</v>
      </c>
      <c r="AI20" s="101">
        <v>0</v>
      </c>
      <c r="AJ20" s="101">
        <f t="shared" si="11"/>
        <v>3885</v>
      </c>
      <c r="AK20" s="101">
        <v>3752</v>
      </c>
      <c r="AL20" s="101">
        <v>0</v>
      </c>
      <c r="AM20" s="101">
        <v>133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112</v>
      </c>
      <c r="B21" s="112" t="s">
        <v>279</v>
      </c>
      <c r="C21" s="111" t="s">
        <v>321</v>
      </c>
      <c r="D21" s="101">
        <f t="shared" si="2"/>
        <v>16363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16363</v>
      </c>
      <c r="L21" s="101">
        <v>2481</v>
      </c>
      <c r="M21" s="101">
        <v>13882</v>
      </c>
      <c r="N21" s="101">
        <f t="shared" si="6"/>
        <v>16363</v>
      </c>
      <c r="O21" s="101">
        <f t="shared" si="7"/>
        <v>2481</v>
      </c>
      <c r="P21" s="101">
        <v>2481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13882</v>
      </c>
      <c r="W21" s="101">
        <v>13882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56</v>
      </c>
      <c r="AG21" s="101">
        <v>56</v>
      </c>
      <c r="AH21" s="101">
        <v>0</v>
      </c>
      <c r="AI21" s="101">
        <v>0</v>
      </c>
      <c r="AJ21" s="101">
        <f t="shared" si="11"/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56</v>
      </c>
      <c r="AU21" s="101">
        <v>56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73</v>
      </c>
      <c r="BA21" s="101">
        <v>73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112</v>
      </c>
      <c r="B22" s="112" t="s">
        <v>280</v>
      </c>
      <c r="C22" s="111" t="s">
        <v>322</v>
      </c>
      <c r="D22" s="101">
        <f t="shared" si="2"/>
        <v>20677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20677</v>
      </c>
      <c r="L22" s="101">
        <v>2765</v>
      </c>
      <c r="M22" s="101">
        <v>17912</v>
      </c>
      <c r="N22" s="101">
        <f t="shared" si="6"/>
        <v>20971</v>
      </c>
      <c r="O22" s="101">
        <f t="shared" si="7"/>
        <v>2765</v>
      </c>
      <c r="P22" s="101">
        <v>2765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17912</v>
      </c>
      <c r="W22" s="101">
        <v>17912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294</v>
      </c>
      <c r="AD22" s="101">
        <v>294</v>
      </c>
      <c r="AE22" s="101">
        <v>0</v>
      </c>
      <c r="AF22" s="101">
        <f t="shared" si="10"/>
        <v>56</v>
      </c>
      <c r="AG22" s="101">
        <v>56</v>
      </c>
      <c r="AH22" s="101">
        <v>0</v>
      </c>
      <c r="AI22" s="101">
        <v>0</v>
      </c>
      <c r="AJ22" s="101">
        <f t="shared" si="11"/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56</v>
      </c>
      <c r="AU22" s="101">
        <v>56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112</v>
      </c>
      <c r="B23" s="112" t="s">
        <v>281</v>
      </c>
      <c r="C23" s="111" t="s">
        <v>323</v>
      </c>
      <c r="D23" s="101">
        <f t="shared" si="2"/>
        <v>28490</v>
      </c>
      <c r="E23" s="101">
        <f t="shared" si="3"/>
        <v>0</v>
      </c>
      <c r="F23" s="101">
        <v>0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28490</v>
      </c>
      <c r="L23" s="101">
        <v>1046</v>
      </c>
      <c r="M23" s="101">
        <v>27444</v>
      </c>
      <c r="N23" s="101">
        <f t="shared" si="6"/>
        <v>28490</v>
      </c>
      <c r="O23" s="101">
        <f t="shared" si="7"/>
        <v>1046</v>
      </c>
      <c r="P23" s="101">
        <v>1046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27444</v>
      </c>
      <c r="W23" s="101">
        <v>27444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51</v>
      </c>
      <c r="AG23" s="101">
        <v>51</v>
      </c>
      <c r="AH23" s="101">
        <v>0</v>
      </c>
      <c r="AI23" s="101">
        <v>0</v>
      </c>
      <c r="AJ23" s="101">
        <f t="shared" si="11"/>
        <v>51</v>
      </c>
      <c r="AK23" s="101">
        <v>51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51</v>
      </c>
      <c r="AU23" s="101">
        <v>51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112</v>
      </c>
      <c r="B24" s="112" t="s">
        <v>282</v>
      </c>
      <c r="C24" s="111" t="s">
        <v>324</v>
      </c>
      <c r="D24" s="101">
        <f t="shared" si="2"/>
        <v>11885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11885</v>
      </c>
      <c r="L24" s="101">
        <v>3731</v>
      </c>
      <c r="M24" s="101">
        <v>8154</v>
      </c>
      <c r="N24" s="101">
        <f t="shared" si="6"/>
        <v>11885</v>
      </c>
      <c r="O24" s="101">
        <f t="shared" si="7"/>
        <v>3731</v>
      </c>
      <c r="P24" s="101">
        <v>3731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8154</v>
      </c>
      <c r="W24" s="101">
        <v>8154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225</v>
      </c>
      <c r="AG24" s="101">
        <v>225</v>
      </c>
      <c r="AH24" s="101">
        <v>0</v>
      </c>
      <c r="AI24" s="101">
        <v>0</v>
      </c>
      <c r="AJ24" s="101">
        <f t="shared" si="11"/>
        <v>2174</v>
      </c>
      <c r="AK24" s="101">
        <v>1963</v>
      </c>
      <c r="AL24" s="101">
        <v>0</v>
      </c>
      <c r="AM24" s="101">
        <v>0</v>
      </c>
      <c r="AN24" s="101">
        <v>0</v>
      </c>
      <c r="AO24" s="101">
        <v>0</v>
      </c>
      <c r="AP24" s="101">
        <v>211</v>
      </c>
      <c r="AQ24" s="101">
        <v>0</v>
      </c>
      <c r="AR24" s="101">
        <v>0</v>
      </c>
      <c r="AS24" s="101">
        <v>0</v>
      </c>
      <c r="AT24" s="101">
        <f t="shared" si="12"/>
        <v>14</v>
      </c>
      <c r="AU24" s="101">
        <v>14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4</v>
      </c>
      <c r="BA24" s="101">
        <v>4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112</v>
      </c>
      <c r="B25" s="112" t="s">
        <v>283</v>
      </c>
      <c r="C25" s="111" t="s">
        <v>325</v>
      </c>
      <c r="D25" s="101">
        <f t="shared" si="2"/>
        <v>26727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26727</v>
      </c>
      <c r="L25" s="101">
        <v>1217</v>
      </c>
      <c r="M25" s="101">
        <v>25510</v>
      </c>
      <c r="N25" s="101">
        <f t="shared" si="6"/>
        <v>26845</v>
      </c>
      <c r="O25" s="101">
        <f t="shared" si="7"/>
        <v>1217</v>
      </c>
      <c r="P25" s="101">
        <v>1217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25510</v>
      </c>
      <c r="W25" s="101">
        <v>25510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118</v>
      </c>
      <c r="AD25" s="101">
        <v>118</v>
      </c>
      <c r="AE25" s="101">
        <v>0</v>
      </c>
      <c r="AF25" s="101">
        <f t="shared" si="10"/>
        <v>47</v>
      </c>
      <c r="AG25" s="101">
        <v>47</v>
      </c>
      <c r="AH25" s="101">
        <v>0</v>
      </c>
      <c r="AI25" s="101">
        <v>0</v>
      </c>
      <c r="AJ25" s="101">
        <f t="shared" si="11"/>
        <v>779</v>
      </c>
      <c r="AK25" s="101">
        <v>779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47</v>
      </c>
      <c r="AU25" s="101">
        <v>47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112</v>
      </c>
      <c r="B26" s="112" t="s">
        <v>284</v>
      </c>
      <c r="C26" s="111" t="s">
        <v>326</v>
      </c>
      <c r="D26" s="101">
        <f t="shared" si="2"/>
        <v>25652</v>
      </c>
      <c r="E26" s="101">
        <f t="shared" si="3"/>
        <v>0</v>
      </c>
      <c r="F26" s="101">
        <v>0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25652</v>
      </c>
      <c r="L26" s="101">
        <v>5481</v>
      </c>
      <c r="M26" s="101">
        <v>20171</v>
      </c>
      <c r="N26" s="101">
        <f t="shared" si="6"/>
        <v>25652</v>
      </c>
      <c r="O26" s="101">
        <f t="shared" si="7"/>
        <v>5481</v>
      </c>
      <c r="P26" s="101">
        <v>5481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20171</v>
      </c>
      <c r="W26" s="101">
        <v>20171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41</v>
      </c>
      <c r="AG26" s="101">
        <v>41</v>
      </c>
      <c r="AH26" s="101">
        <v>0</v>
      </c>
      <c r="AI26" s="101">
        <v>0</v>
      </c>
      <c r="AJ26" s="101">
        <f t="shared" si="11"/>
        <v>41</v>
      </c>
      <c r="AK26" s="101">
        <v>0</v>
      </c>
      <c r="AL26" s="101">
        <v>0</v>
      </c>
      <c r="AM26" s="101">
        <v>41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232</v>
      </c>
      <c r="BA26" s="101">
        <v>232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112</v>
      </c>
      <c r="B27" s="112" t="s">
        <v>285</v>
      </c>
      <c r="C27" s="111" t="s">
        <v>327</v>
      </c>
      <c r="D27" s="101">
        <f t="shared" si="2"/>
        <v>16793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16793</v>
      </c>
      <c r="L27" s="101">
        <v>4031</v>
      </c>
      <c r="M27" s="101">
        <v>12762</v>
      </c>
      <c r="N27" s="101">
        <f t="shared" si="6"/>
        <v>16793</v>
      </c>
      <c r="O27" s="101">
        <f t="shared" si="7"/>
        <v>4031</v>
      </c>
      <c r="P27" s="101">
        <v>4031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12762</v>
      </c>
      <c r="W27" s="101">
        <v>12762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117</v>
      </c>
      <c r="AG27" s="101">
        <v>117</v>
      </c>
      <c r="AH27" s="101">
        <v>0</v>
      </c>
      <c r="AI27" s="101">
        <v>0</v>
      </c>
      <c r="AJ27" s="101">
        <f t="shared" si="11"/>
        <v>40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40</v>
      </c>
      <c r="AT27" s="101">
        <f t="shared" si="12"/>
        <v>77</v>
      </c>
      <c r="AU27" s="101">
        <v>77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112</v>
      </c>
      <c r="B28" s="112" t="s">
        <v>286</v>
      </c>
      <c r="C28" s="111" t="s">
        <v>328</v>
      </c>
      <c r="D28" s="101">
        <f t="shared" si="2"/>
        <v>15992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15992</v>
      </c>
      <c r="L28" s="101">
        <v>2660</v>
      </c>
      <c r="M28" s="101">
        <v>13332</v>
      </c>
      <c r="N28" s="101">
        <f t="shared" si="6"/>
        <v>15992</v>
      </c>
      <c r="O28" s="101">
        <f t="shared" si="7"/>
        <v>2660</v>
      </c>
      <c r="P28" s="101">
        <v>2660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13332</v>
      </c>
      <c r="W28" s="101">
        <v>13332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27</v>
      </c>
      <c r="AG28" s="101">
        <v>27</v>
      </c>
      <c r="AH28" s="101">
        <v>0</v>
      </c>
      <c r="AI28" s="101">
        <v>0</v>
      </c>
      <c r="AJ28" s="101">
        <f t="shared" si="11"/>
        <v>27</v>
      </c>
      <c r="AK28" s="101">
        <v>0</v>
      </c>
      <c r="AL28" s="101">
        <v>0</v>
      </c>
      <c r="AM28" s="101">
        <v>27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 t="shared" si="12"/>
        <v>3</v>
      </c>
      <c r="AU28" s="101">
        <v>0</v>
      </c>
      <c r="AV28" s="101">
        <v>0</v>
      </c>
      <c r="AW28" s="101">
        <v>3</v>
      </c>
      <c r="AX28" s="101">
        <v>0</v>
      </c>
      <c r="AY28" s="101">
        <v>0</v>
      </c>
      <c r="AZ28" s="101">
        <f t="shared" si="13"/>
        <v>217</v>
      </c>
      <c r="BA28" s="101">
        <v>217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112</v>
      </c>
      <c r="B29" s="112" t="s">
        <v>287</v>
      </c>
      <c r="C29" s="111" t="s">
        <v>329</v>
      </c>
      <c r="D29" s="101">
        <f t="shared" si="2"/>
        <v>4071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4071</v>
      </c>
      <c r="L29" s="101">
        <v>577</v>
      </c>
      <c r="M29" s="101">
        <v>3494</v>
      </c>
      <c r="N29" s="101">
        <f t="shared" si="6"/>
        <v>4071</v>
      </c>
      <c r="O29" s="101">
        <f t="shared" si="7"/>
        <v>577</v>
      </c>
      <c r="P29" s="101">
        <v>577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3494</v>
      </c>
      <c r="W29" s="101">
        <v>3494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0</v>
      </c>
      <c r="AG29" s="101">
        <v>0</v>
      </c>
      <c r="AH29" s="101">
        <v>0</v>
      </c>
      <c r="AI29" s="101">
        <v>0</v>
      </c>
      <c r="AJ29" s="101">
        <f t="shared" si="11"/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 t="shared" si="12"/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112</v>
      </c>
      <c r="B30" s="112" t="s">
        <v>288</v>
      </c>
      <c r="C30" s="111" t="s">
        <v>330</v>
      </c>
      <c r="D30" s="101">
        <f t="shared" si="2"/>
        <v>5628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5628</v>
      </c>
      <c r="L30" s="101">
        <v>898</v>
      </c>
      <c r="M30" s="101">
        <v>4730</v>
      </c>
      <c r="N30" s="101">
        <f t="shared" si="6"/>
        <v>5628</v>
      </c>
      <c r="O30" s="101">
        <f t="shared" si="7"/>
        <v>898</v>
      </c>
      <c r="P30" s="101">
        <v>898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4730</v>
      </c>
      <c r="W30" s="101">
        <v>4730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30</v>
      </c>
      <c r="AG30" s="101">
        <v>30</v>
      </c>
      <c r="AH30" s="101">
        <v>0</v>
      </c>
      <c r="AI30" s="101">
        <v>0</v>
      </c>
      <c r="AJ30" s="101">
        <f t="shared" si="11"/>
        <v>30</v>
      </c>
      <c r="AK30" s="101">
        <v>30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 t="shared" si="12"/>
        <v>30</v>
      </c>
      <c r="AU30" s="101">
        <v>30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112</v>
      </c>
      <c r="B31" s="112" t="s">
        <v>289</v>
      </c>
      <c r="C31" s="111" t="s">
        <v>331</v>
      </c>
      <c r="D31" s="101">
        <f t="shared" si="2"/>
        <v>22892</v>
      </c>
      <c r="E31" s="101">
        <f t="shared" si="3"/>
        <v>0</v>
      </c>
      <c r="F31" s="101">
        <v>0</v>
      </c>
      <c r="G31" s="101">
        <v>0</v>
      </c>
      <c r="H31" s="101">
        <f t="shared" si="4"/>
        <v>0</v>
      </c>
      <c r="I31" s="101">
        <v>0</v>
      </c>
      <c r="J31" s="101">
        <v>0</v>
      </c>
      <c r="K31" s="101">
        <f t="shared" si="5"/>
        <v>22892</v>
      </c>
      <c r="L31" s="101">
        <v>4332</v>
      </c>
      <c r="M31" s="101">
        <v>18560</v>
      </c>
      <c r="N31" s="101">
        <f t="shared" si="6"/>
        <v>22892</v>
      </c>
      <c r="O31" s="101">
        <f t="shared" si="7"/>
        <v>4332</v>
      </c>
      <c r="P31" s="101">
        <v>4332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18560</v>
      </c>
      <c r="W31" s="101">
        <v>18560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38</v>
      </c>
      <c r="AG31" s="101">
        <v>38</v>
      </c>
      <c r="AH31" s="101">
        <v>0</v>
      </c>
      <c r="AI31" s="101">
        <v>0</v>
      </c>
      <c r="AJ31" s="101">
        <f t="shared" si="11"/>
        <v>38</v>
      </c>
      <c r="AK31" s="101">
        <v>0</v>
      </c>
      <c r="AL31" s="101">
        <v>0</v>
      </c>
      <c r="AM31" s="101">
        <v>38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 t="shared" si="12"/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112</v>
      </c>
      <c r="BA31" s="101">
        <v>112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112</v>
      </c>
      <c r="B32" s="112" t="s">
        <v>290</v>
      </c>
      <c r="C32" s="111" t="s">
        <v>332</v>
      </c>
      <c r="D32" s="101">
        <f t="shared" si="2"/>
        <v>14600</v>
      </c>
      <c r="E32" s="101">
        <f t="shared" si="3"/>
        <v>0</v>
      </c>
      <c r="F32" s="101">
        <v>0</v>
      </c>
      <c r="G32" s="101">
        <v>0</v>
      </c>
      <c r="H32" s="101">
        <f t="shared" si="4"/>
        <v>0</v>
      </c>
      <c r="I32" s="101">
        <v>0</v>
      </c>
      <c r="J32" s="101">
        <v>0</v>
      </c>
      <c r="K32" s="101">
        <f t="shared" si="5"/>
        <v>14600</v>
      </c>
      <c r="L32" s="101">
        <v>2307</v>
      </c>
      <c r="M32" s="101">
        <v>12293</v>
      </c>
      <c r="N32" s="101">
        <f t="shared" si="6"/>
        <v>14637</v>
      </c>
      <c r="O32" s="101">
        <f t="shared" si="7"/>
        <v>2307</v>
      </c>
      <c r="P32" s="101">
        <v>2307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12293</v>
      </c>
      <c r="W32" s="101">
        <v>12293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37</v>
      </c>
      <c r="AD32" s="101">
        <v>37</v>
      </c>
      <c r="AE32" s="101">
        <v>0</v>
      </c>
      <c r="AF32" s="101">
        <f t="shared" si="10"/>
        <v>396</v>
      </c>
      <c r="AG32" s="101">
        <v>396</v>
      </c>
      <c r="AH32" s="101">
        <v>0</v>
      </c>
      <c r="AI32" s="101">
        <v>0</v>
      </c>
      <c r="AJ32" s="101">
        <f t="shared" si="11"/>
        <v>396</v>
      </c>
      <c r="AK32" s="101">
        <v>0</v>
      </c>
      <c r="AL32" s="101">
        <v>0</v>
      </c>
      <c r="AM32" s="101">
        <v>144</v>
      </c>
      <c r="AN32" s="101">
        <v>110</v>
      </c>
      <c r="AO32" s="101">
        <v>0</v>
      </c>
      <c r="AP32" s="101">
        <v>0</v>
      </c>
      <c r="AQ32" s="101">
        <v>0</v>
      </c>
      <c r="AR32" s="101">
        <v>0</v>
      </c>
      <c r="AS32" s="101">
        <v>142</v>
      </c>
      <c r="AT32" s="101">
        <f t="shared" si="12"/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0</v>
      </c>
      <c r="BA32" s="101">
        <v>0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112</v>
      </c>
      <c r="B33" s="112" t="s">
        <v>291</v>
      </c>
      <c r="C33" s="111" t="s">
        <v>333</v>
      </c>
      <c r="D33" s="101">
        <f t="shared" si="2"/>
        <v>3454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3454</v>
      </c>
      <c r="L33" s="101">
        <v>1068</v>
      </c>
      <c r="M33" s="101">
        <v>2386</v>
      </c>
      <c r="N33" s="101">
        <f t="shared" si="6"/>
        <v>3539</v>
      </c>
      <c r="O33" s="101">
        <f t="shared" si="7"/>
        <v>1068</v>
      </c>
      <c r="P33" s="101">
        <v>1068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2386</v>
      </c>
      <c r="W33" s="101">
        <v>2386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85</v>
      </c>
      <c r="AD33" s="101">
        <v>85</v>
      </c>
      <c r="AE33" s="101">
        <v>0</v>
      </c>
      <c r="AF33" s="101">
        <f t="shared" si="10"/>
        <v>94</v>
      </c>
      <c r="AG33" s="101">
        <v>94</v>
      </c>
      <c r="AH33" s="101">
        <v>0</v>
      </c>
      <c r="AI33" s="101">
        <v>0</v>
      </c>
      <c r="AJ33" s="101">
        <f t="shared" si="11"/>
        <v>94</v>
      </c>
      <c r="AK33" s="101">
        <v>0</v>
      </c>
      <c r="AL33" s="101">
        <v>0</v>
      </c>
      <c r="AM33" s="101">
        <v>34</v>
      </c>
      <c r="AN33" s="101">
        <v>26</v>
      </c>
      <c r="AO33" s="101">
        <v>0</v>
      </c>
      <c r="AP33" s="101">
        <v>0</v>
      </c>
      <c r="AQ33" s="101">
        <v>0</v>
      </c>
      <c r="AR33" s="101">
        <v>0</v>
      </c>
      <c r="AS33" s="101">
        <v>34</v>
      </c>
      <c r="AT33" s="101">
        <f t="shared" si="12"/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112</v>
      </c>
      <c r="B34" s="112" t="s">
        <v>292</v>
      </c>
      <c r="C34" s="111" t="s">
        <v>334</v>
      </c>
      <c r="D34" s="101">
        <f t="shared" si="2"/>
        <v>12797</v>
      </c>
      <c r="E34" s="101">
        <f t="shared" si="3"/>
        <v>0</v>
      </c>
      <c r="F34" s="101">
        <v>0</v>
      </c>
      <c r="G34" s="101">
        <v>0</v>
      </c>
      <c r="H34" s="101">
        <f t="shared" si="4"/>
        <v>0</v>
      </c>
      <c r="I34" s="101">
        <v>0</v>
      </c>
      <c r="J34" s="101">
        <v>0</v>
      </c>
      <c r="K34" s="101">
        <f t="shared" si="5"/>
        <v>12797</v>
      </c>
      <c r="L34" s="101">
        <v>958</v>
      </c>
      <c r="M34" s="101">
        <v>11839</v>
      </c>
      <c r="N34" s="101">
        <f t="shared" si="6"/>
        <v>12797</v>
      </c>
      <c r="O34" s="101">
        <f t="shared" si="7"/>
        <v>958</v>
      </c>
      <c r="P34" s="101">
        <v>958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11839</v>
      </c>
      <c r="W34" s="101">
        <v>11839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347</v>
      </c>
      <c r="AG34" s="101">
        <v>347</v>
      </c>
      <c r="AH34" s="101">
        <v>0</v>
      </c>
      <c r="AI34" s="101">
        <v>0</v>
      </c>
      <c r="AJ34" s="101">
        <f t="shared" si="11"/>
        <v>347</v>
      </c>
      <c r="AK34" s="101">
        <v>0</v>
      </c>
      <c r="AL34" s="101">
        <v>0</v>
      </c>
      <c r="AM34" s="101">
        <v>126</v>
      </c>
      <c r="AN34" s="101">
        <v>96</v>
      </c>
      <c r="AO34" s="101">
        <v>0</v>
      </c>
      <c r="AP34" s="101">
        <v>0</v>
      </c>
      <c r="AQ34" s="101">
        <v>0</v>
      </c>
      <c r="AR34" s="101">
        <v>0</v>
      </c>
      <c r="AS34" s="101">
        <v>125</v>
      </c>
      <c r="AT34" s="101">
        <f t="shared" si="12"/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112</v>
      </c>
      <c r="B35" s="112" t="s">
        <v>293</v>
      </c>
      <c r="C35" s="111" t="s">
        <v>335</v>
      </c>
      <c r="D35" s="101">
        <f t="shared" si="2"/>
        <v>6110</v>
      </c>
      <c r="E35" s="101">
        <f t="shared" si="3"/>
        <v>0</v>
      </c>
      <c r="F35" s="101">
        <v>0</v>
      </c>
      <c r="G35" s="101">
        <v>0</v>
      </c>
      <c r="H35" s="101">
        <f t="shared" si="4"/>
        <v>0</v>
      </c>
      <c r="I35" s="101">
        <v>0</v>
      </c>
      <c r="J35" s="101">
        <v>0</v>
      </c>
      <c r="K35" s="101">
        <f t="shared" si="5"/>
        <v>6110</v>
      </c>
      <c r="L35" s="101">
        <v>674</v>
      </c>
      <c r="M35" s="101">
        <v>5436</v>
      </c>
      <c r="N35" s="101">
        <f t="shared" si="6"/>
        <v>6110</v>
      </c>
      <c r="O35" s="101">
        <f t="shared" si="7"/>
        <v>674</v>
      </c>
      <c r="P35" s="101">
        <v>674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5436</v>
      </c>
      <c r="W35" s="101">
        <v>5436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0</v>
      </c>
      <c r="AD35" s="101">
        <v>0</v>
      </c>
      <c r="AE35" s="101">
        <v>0</v>
      </c>
      <c r="AF35" s="101">
        <f t="shared" si="10"/>
        <v>166</v>
      </c>
      <c r="AG35" s="101">
        <v>166</v>
      </c>
      <c r="AH35" s="101">
        <v>0</v>
      </c>
      <c r="AI35" s="101">
        <v>0</v>
      </c>
      <c r="AJ35" s="101">
        <f t="shared" si="11"/>
        <v>166</v>
      </c>
      <c r="AK35" s="101">
        <v>0</v>
      </c>
      <c r="AL35" s="101">
        <v>0</v>
      </c>
      <c r="AM35" s="101">
        <v>60</v>
      </c>
      <c r="AN35" s="101">
        <v>46</v>
      </c>
      <c r="AO35" s="101">
        <v>0</v>
      </c>
      <c r="AP35" s="101">
        <v>0</v>
      </c>
      <c r="AQ35" s="101">
        <v>0</v>
      </c>
      <c r="AR35" s="101">
        <v>0</v>
      </c>
      <c r="AS35" s="101">
        <v>60</v>
      </c>
      <c r="AT35" s="101">
        <f t="shared" si="12"/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112</v>
      </c>
      <c r="B36" s="112" t="s">
        <v>294</v>
      </c>
      <c r="C36" s="111" t="s">
        <v>336</v>
      </c>
      <c r="D36" s="101">
        <f t="shared" si="2"/>
        <v>3973</v>
      </c>
      <c r="E36" s="101">
        <f t="shared" si="3"/>
        <v>0</v>
      </c>
      <c r="F36" s="101">
        <v>0</v>
      </c>
      <c r="G36" s="101">
        <v>0</v>
      </c>
      <c r="H36" s="101">
        <f t="shared" si="4"/>
        <v>0</v>
      </c>
      <c r="I36" s="101">
        <v>0</v>
      </c>
      <c r="J36" s="101">
        <v>0</v>
      </c>
      <c r="K36" s="101">
        <f t="shared" si="5"/>
        <v>3973</v>
      </c>
      <c r="L36" s="101">
        <v>551</v>
      </c>
      <c r="M36" s="101">
        <v>3422</v>
      </c>
      <c r="N36" s="101">
        <f t="shared" si="6"/>
        <v>3973</v>
      </c>
      <c r="O36" s="101">
        <f t="shared" si="7"/>
        <v>551</v>
      </c>
      <c r="P36" s="101">
        <v>551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3422</v>
      </c>
      <c r="W36" s="101">
        <v>3422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0</v>
      </c>
      <c r="AD36" s="101">
        <v>0</v>
      </c>
      <c r="AE36" s="101">
        <v>0</v>
      </c>
      <c r="AF36" s="101">
        <f t="shared" si="10"/>
        <v>108</v>
      </c>
      <c r="AG36" s="101">
        <v>108</v>
      </c>
      <c r="AH36" s="101">
        <v>0</v>
      </c>
      <c r="AI36" s="101">
        <v>0</v>
      </c>
      <c r="AJ36" s="101">
        <f t="shared" si="11"/>
        <v>108</v>
      </c>
      <c r="AK36" s="101">
        <v>0</v>
      </c>
      <c r="AL36" s="101">
        <v>0</v>
      </c>
      <c r="AM36" s="101">
        <v>39</v>
      </c>
      <c r="AN36" s="101">
        <v>30</v>
      </c>
      <c r="AO36" s="101">
        <v>0</v>
      </c>
      <c r="AP36" s="101">
        <v>0</v>
      </c>
      <c r="AQ36" s="101">
        <v>0</v>
      </c>
      <c r="AR36" s="101">
        <v>0</v>
      </c>
      <c r="AS36" s="101">
        <v>39</v>
      </c>
      <c r="AT36" s="101">
        <f t="shared" si="12"/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112</v>
      </c>
      <c r="B37" s="112" t="s">
        <v>295</v>
      </c>
      <c r="C37" s="111" t="s">
        <v>337</v>
      </c>
      <c r="D37" s="101">
        <f t="shared" si="2"/>
        <v>21483</v>
      </c>
      <c r="E37" s="101">
        <f t="shared" si="3"/>
        <v>0</v>
      </c>
      <c r="F37" s="101">
        <v>0</v>
      </c>
      <c r="G37" s="101">
        <v>0</v>
      </c>
      <c r="H37" s="101">
        <f t="shared" si="4"/>
        <v>0</v>
      </c>
      <c r="I37" s="101">
        <v>0</v>
      </c>
      <c r="J37" s="101">
        <v>0</v>
      </c>
      <c r="K37" s="101">
        <f t="shared" si="5"/>
        <v>21483</v>
      </c>
      <c r="L37" s="101">
        <v>1949</v>
      </c>
      <c r="M37" s="101">
        <v>19534</v>
      </c>
      <c r="N37" s="101">
        <f t="shared" si="6"/>
        <v>21527</v>
      </c>
      <c r="O37" s="101">
        <f t="shared" si="7"/>
        <v>1949</v>
      </c>
      <c r="P37" s="101">
        <v>1949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 t="shared" si="8"/>
        <v>19534</v>
      </c>
      <c r="W37" s="101">
        <v>19534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 t="shared" si="9"/>
        <v>44</v>
      </c>
      <c r="AD37" s="101">
        <v>44</v>
      </c>
      <c r="AE37" s="101">
        <v>0</v>
      </c>
      <c r="AF37" s="101">
        <f t="shared" si="10"/>
        <v>582</v>
      </c>
      <c r="AG37" s="101">
        <v>582</v>
      </c>
      <c r="AH37" s="101">
        <v>0</v>
      </c>
      <c r="AI37" s="101">
        <v>0</v>
      </c>
      <c r="AJ37" s="101">
        <f t="shared" si="11"/>
        <v>582</v>
      </c>
      <c r="AK37" s="101">
        <v>0</v>
      </c>
      <c r="AL37" s="101">
        <v>0</v>
      </c>
      <c r="AM37" s="101">
        <v>212</v>
      </c>
      <c r="AN37" s="101">
        <v>161</v>
      </c>
      <c r="AO37" s="101">
        <v>0</v>
      </c>
      <c r="AP37" s="101">
        <v>0</v>
      </c>
      <c r="AQ37" s="101">
        <v>0</v>
      </c>
      <c r="AR37" s="101">
        <v>0</v>
      </c>
      <c r="AS37" s="101">
        <v>209</v>
      </c>
      <c r="AT37" s="101">
        <f t="shared" si="12"/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 t="shared" si="13"/>
        <v>0</v>
      </c>
      <c r="BA37" s="101">
        <v>0</v>
      </c>
      <c r="BB37" s="101">
        <v>0</v>
      </c>
      <c r="BC37" s="101">
        <v>0</v>
      </c>
      <c r="BD37" s="79"/>
      <c r="BE37" s="79"/>
      <c r="BF37" s="79"/>
    </row>
    <row r="38" spans="1:58" ht="12" customHeight="1">
      <c r="A38" s="111" t="s">
        <v>112</v>
      </c>
      <c r="B38" s="112" t="s">
        <v>296</v>
      </c>
      <c r="C38" s="111" t="s">
        <v>338</v>
      </c>
      <c r="D38" s="101">
        <f t="shared" si="2"/>
        <v>14568</v>
      </c>
      <c r="E38" s="101">
        <f t="shared" si="3"/>
        <v>0</v>
      </c>
      <c r="F38" s="101">
        <v>0</v>
      </c>
      <c r="G38" s="101">
        <v>0</v>
      </c>
      <c r="H38" s="101">
        <f t="shared" si="4"/>
        <v>0</v>
      </c>
      <c r="I38" s="101">
        <v>0</v>
      </c>
      <c r="J38" s="101">
        <v>0</v>
      </c>
      <c r="K38" s="101">
        <f t="shared" si="5"/>
        <v>14568</v>
      </c>
      <c r="L38" s="101">
        <v>797</v>
      </c>
      <c r="M38" s="101">
        <v>13771</v>
      </c>
      <c r="N38" s="101">
        <f t="shared" si="6"/>
        <v>14568</v>
      </c>
      <c r="O38" s="101">
        <f t="shared" si="7"/>
        <v>797</v>
      </c>
      <c r="P38" s="101">
        <v>797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 t="shared" si="8"/>
        <v>13771</v>
      </c>
      <c r="W38" s="101">
        <v>13771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 t="shared" si="9"/>
        <v>0</v>
      </c>
      <c r="AD38" s="101">
        <v>0</v>
      </c>
      <c r="AE38" s="101">
        <v>0</v>
      </c>
      <c r="AF38" s="101">
        <f t="shared" si="10"/>
        <v>395</v>
      </c>
      <c r="AG38" s="101">
        <v>395</v>
      </c>
      <c r="AH38" s="101">
        <v>0</v>
      </c>
      <c r="AI38" s="101">
        <v>0</v>
      </c>
      <c r="AJ38" s="101">
        <f t="shared" si="11"/>
        <v>395</v>
      </c>
      <c r="AK38" s="101">
        <v>0</v>
      </c>
      <c r="AL38" s="101">
        <v>0</v>
      </c>
      <c r="AM38" s="101">
        <v>143</v>
      </c>
      <c r="AN38" s="101">
        <v>109</v>
      </c>
      <c r="AO38" s="101">
        <v>0</v>
      </c>
      <c r="AP38" s="101">
        <v>0</v>
      </c>
      <c r="AQ38" s="101">
        <v>0</v>
      </c>
      <c r="AR38" s="101">
        <v>0</v>
      </c>
      <c r="AS38" s="101">
        <v>143</v>
      </c>
      <c r="AT38" s="101">
        <f t="shared" si="12"/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 t="shared" si="13"/>
        <v>0</v>
      </c>
      <c r="BA38" s="101">
        <v>0</v>
      </c>
      <c r="BB38" s="101">
        <v>0</v>
      </c>
      <c r="BC38" s="101">
        <v>0</v>
      </c>
      <c r="BD38" s="79"/>
      <c r="BE38" s="79"/>
      <c r="BF38" s="79"/>
    </row>
    <row r="39" spans="1:58" ht="12" customHeight="1">
      <c r="A39" s="111" t="s">
        <v>112</v>
      </c>
      <c r="B39" s="112" t="s">
        <v>297</v>
      </c>
      <c r="C39" s="111" t="s">
        <v>339</v>
      </c>
      <c r="D39" s="101">
        <f t="shared" si="2"/>
        <v>18024</v>
      </c>
      <c r="E39" s="101">
        <f t="shared" si="3"/>
        <v>0</v>
      </c>
      <c r="F39" s="101">
        <v>0</v>
      </c>
      <c r="G39" s="101">
        <v>0</v>
      </c>
      <c r="H39" s="101">
        <f t="shared" si="4"/>
        <v>0</v>
      </c>
      <c r="I39" s="101">
        <v>0</v>
      </c>
      <c r="J39" s="101">
        <v>0</v>
      </c>
      <c r="K39" s="101">
        <f t="shared" si="5"/>
        <v>18024</v>
      </c>
      <c r="L39" s="101">
        <v>1358</v>
      </c>
      <c r="M39" s="101">
        <v>16666</v>
      </c>
      <c r="N39" s="101">
        <f t="shared" si="6"/>
        <v>18103</v>
      </c>
      <c r="O39" s="101">
        <f t="shared" si="7"/>
        <v>1358</v>
      </c>
      <c r="P39" s="101">
        <v>1358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 t="shared" si="8"/>
        <v>16666</v>
      </c>
      <c r="W39" s="101">
        <v>16666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 t="shared" si="9"/>
        <v>79</v>
      </c>
      <c r="AD39" s="101">
        <v>79</v>
      </c>
      <c r="AE39" s="101">
        <v>0</v>
      </c>
      <c r="AF39" s="101">
        <f t="shared" si="10"/>
        <v>489</v>
      </c>
      <c r="AG39" s="101">
        <v>489</v>
      </c>
      <c r="AH39" s="101">
        <v>0</v>
      </c>
      <c r="AI39" s="101">
        <v>0</v>
      </c>
      <c r="AJ39" s="101">
        <f t="shared" si="11"/>
        <v>489</v>
      </c>
      <c r="AK39" s="101">
        <v>0</v>
      </c>
      <c r="AL39" s="101">
        <v>0</v>
      </c>
      <c r="AM39" s="101">
        <v>178</v>
      </c>
      <c r="AN39" s="101">
        <v>135</v>
      </c>
      <c r="AO39" s="101">
        <v>0</v>
      </c>
      <c r="AP39" s="101">
        <v>0</v>
      </c>
      <c r="AQ39" s="101">
        <v>0</v>
      </c>
      <c r="AR39" s="101">
        <v>0</v>
      </c>
      <c r="AS39" s="101">
        <v>176</v>
      </c>
      <c r="AT39" s="101">
        <f t="shared" si="12"/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 t="shared" si="13"/>
        <v>0</v>
      </c>
      <c r="BA39" s="101">
        <v>0</v>
      </c>
      <c r="BB39" s="101">
        <v>0</v>
      </c>
      <c r="BC39" s="101">
        <v>0</v>
      </c>
      <c r="BD39" s="79"/>
      <c r="BE39" s="79"/>
      <c r="BF39" s="79"/>
    </row>
    <row r="40" spans="1:58" ht="12" customHeight="1">
      <c r="A40" s="111" t="s">
        <v>112</v>
      </c>
      <c r="B40" s="112" t="s">
        <v>298</v>
      </c>
      <c r="C40" s="111" t="s">
        <v>340</v>
      </c>
      <c r="D40" s="101">
        <f t="shared" si="2"/>
        <v>3311</v>
      </c>
      <c r="E40" s="101">
        <f t="shared" si="3"/>
        <v>0</v>
      </c>
      <c r="F40" s="101">
        <v>0</v>
      </c>
      <c r="G40" s="101">
        <v>0</v>
      </c>
      <c r="H40" s="101">
        <f t="shared" si="4"/>
        <v>0</v>
      </c>
      <c r="I40" s="101">
        <v>0</v>
      </c>
      <c r="J40" s="101">
        <v>0</v>
      </c>
      <c r="K40" s="101">
        <f t="shared" si="5"/>
        <v>3311</v>
      </c>
      <c r="L40" s="101">
        <v>206</v>
      </c>
      <c r="M40" s="101">
        <v>3105</v>
      </c>
      <c r="N40" s="101">
        <f t="shared" si="6"/>
        <v>3311</v>
      </c>
      <c r="O40" s="101">
        <f t="shared" si="7"/>
        <v>206</v>
      </c>
      <c r="P40" s="101">
        <v>206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 t="shared" si="8"/>
        <v>3105</v>
      </c>
      <c r="W40" s="101">
        <v>3105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 t="shared" si="9"/>
        <v>0</v>
      </c>
      <c r="AD40" s="101">
        <v>0</v>
      </c>
      <c r="AE40" s="101">
        <v>0</v>
      </c>
      <c r="AF40" s="101">
        <f t="shared" si="10"/>
        <v>6</v>
      </c>
      <c r="AG40" s="101">
        <v>6</v>
      </c>
      <c r="AH40" s="101">
        <v>0</v>
      </c>
      <c r="AI40" s="101">
        <v>0</v>
      </c>
      <c r="AJ40" s="101">
        <f t="shared" si="11"/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 t="shared" si="12"/>
        <v>6</v>
      </c>
      <c r="AU40" s="101">
        <v>6</v>
      </c>
      <c r="AV40" s="101">
        <v>0</v>
      </c>
      <c r="AW40" s="101">
        <v>0</v>
      </c>
      <c r="AX40" s="101">
        <v>0</v>
      </c>
      <c r="AY40" s="101">
        <v>0</v>
      </c>
      <c r="AZ40" s="101">
        <f t="shared" si="13"/>
        <v>0</v>
      </c>
      <c r="BA40" s="101">
        <v>0</v>
      </c>
      <c r="BB40" s="101">
        <v>0</v>
      </c>
      <c r="BC40" s="101">
        <v>0</v>
      </c>
      <c r="BD40" s="79"/>
      <c r="BE40" s="79"/>
      <c r="BF40" s="79"/>
    </row>
    <row r="41" spans="1:58" ht="12" customHeight="1">
      <c r="A41" s="111" t="s">
        <v>112</v>
      </c>
      <c r="B41" s="112" t="s">
        <v>299</v>
      </c>
      <c r="C41" s="111" t="s">
        <v>341</v>
      </c>
      <c r="D41" s="101">
        <f t="shared" si="2"/>
        <v>1718</v>
      </c>
      <c r="E41" s="101">
        <f t="shared" si="3"/>
        <v>0</v>
      </c>
      <c r="F41" s="101">
        <v>0</v>
      </c>
      <c r="G41" s="101">
        <v>0</v>
      </c>
      <c r="H41" s="101">
        <f t="shared" si="4"/>
        <v>0</v>
      </c>
      <c r="I41" s="101">
        <v>0</v>
      </c>
      <c r="J41" s="101">
        <v>0</v>
      </c>
      <c r="K41" s="101">
        <f t="shared" si="5"/>
        <v>1718</v>
      </c>
      <c r="L41" s="101">
        <v>203</v>
      </c>
      <c r="M41" s="101">
        <v>1515</v>
      </c>
      <c r="N41" s="101">
        <f t="shared" si="6"/>
        <v>1718</v>
      </c>
      <c r="O41" s="101">
        <f t="shared" si="7"/>
        <v>203</v>
      </c>
      <c r="P41" s="101">
        <v>203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 t="shared" si="8"/>
        <v>1515</v>
      </c>
      <c r="W41" s="101">
        <v>1515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 t="shared" si="9"/>
        <v>0</v>
      </c>
      <c r="AD41" s="101">
        <v>0</v>
      </c>
      <c r="AE41" s="101">
        <v>0</v>
      </c>
      <c r="AF41" s="101">
        <f t="shared" si="10"/>
        <v>5</v>
      </c>
      <c r="AG41" s="101">
        <v>5</v>
      </c>
      <c r="AH41" s="101">
        <v>0</v>
      </c>
      <c r="AI41" s="101">
        <v>0</v>
      </c>
      <c r="AJ41" s="101">
        <f t="shared" si="11"/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 t="shared" si="12"/>
        <v>5</v>
      </c>
      <c r="AU41" s="101">
        <v>5</v>
      </c>
      <c r="AV41" s="101">
        <v>0</v>
      </c>
      <c r="AW41" s="101">
        <v>0</v>
      </c>
      <c r="AX41" s="101">
        <v>0</v>
      </c>
      <c r="AY41" s="101">
        <v>0</v>
      </c>
      <c r="AZ41" s="101">
        <f t="shared" si="13"/>
        <v>6</v>
      </c>
      <c r="BA41" s="101">
        <v>6</v>
      </c>
      <c r="BB41" s="101">
        <v>0</v>
      </c>
      <c r="BC41" s="101">
        <v>0</v>
      </c>
      <c r="BD41" s="79"/>
      <c r="BE41" s="79"/>
      <c r="BF41" s="79"/>
    </row>
    <row r="42" spans="1:58" ht="12" customHeight="1">
      <c r="A42" s="111" t="s">
        <v>112</v>
      </c>
      <c r="B42" s="112" t="s">
        <v>300</v>
      </c>
      <c r="C42" s="111" t="s">
        <v>342</v>
      </c>
      <c r="D42" s="101">
        <f t="shared" si="2"/>
        <v>1868</v>
      </c>
      <c r="E42" s="101">
        <f t="shared" si="3"/>
        <v>0</v>
      </c>
      <c r="F42" s="101">
        <v>0</v>
      </c>
      <c r="G42" s="101">
        <v>0</v>
      </c>
      <c r="H42" s="101">
        <f t="shared" si="4"/>
        <v>0</v>
      </c>
      <c r="I42" s="101">
        <v>0</v>
      </c>
      <c r="J42" s="101">
        <v>0</v>
      </c>
      <c r="K42" s="101">
        <f t="shared" si="5"/>
        <v>1868</v>
      </c>
      <c r="L42" s="101">
        <v>176</v>
      </c>
      <c r="M42" s="101">
        <v>1692</v>
      </c>
      <c r="N42" s="101">
        <f t="shared" si="6"/>
        <v>1868</v>
      </c>
      <c r="O42" s="101">
        <f t="shared" si="7"/>
        <v>176</v>
      </c>
      <c r="P42" s="101">
        <v>176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 t="shared" si="8"/>
        <v>1692</v>
      </c>
      <c r="W42" s="101">
        <v>1692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 t="shared" si="9"/>
        <v>0</v>
      </c>
      <c r="AD42" s="101">
        <v>0</v>
      </c>
      <c r="AE42" s="101">
        <v>0</v>
      </c>
      <c r="AF42" s="101">
        <f t="shared" si="10"/>
        <v>5</v>
      </c>
      <c r="AG42" s="101">
        <v>5</v>
      </c>
      <c r="AH42" s="101">
        <v>0</v>
      </c>
      <c r="AI42" s="101">
        <v>0</v>
      </c>
      <c r="AJ42" s="101">
        <f t="shared" si="11"/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 t="shared" si="12"/>
        <v>5</v>
      </c>
      <c r="AU42" s="101">
        <v>5</v>
      </c>
      <c r="AV42" s="101">
        <v>0</v>
      </c>
      <c r="AW42" s="101">
        <v>0</v>
      </c>
      <c r="AX42" s="101">
        <v>0</v>
      </c>
      <c r="AY42" s="101">
        <v>0</v>
      </c>
      <c r="AZ42" s="101">
        <f t="shared" si="13"/>
        <v>6</v>
      </c>
      <c r="BA42" s="101">
        <v>6</v>
      </c>
      <c r="BB42" s="101">
        <v>0</v>
      </c>
      <c r="BC42" s="101">
        <v>0</v>
      </c>
      <c r="BD42" s="79"/>
      <c r="BE42" s="79"/>
      <c r="BF42" s="79"/>
    </row>
    <row r="43" spans="1:58" ht="12" customHeight="1">
      <c r="A43" s="111" t="s">
        <v>112</v>
      </c>
      <c r="B43" s="112" t="s">
        <v>301</v>
      </c>
      <c r="C43" s="111" t="s">
        <v>343</v>
      </c>
      <c r="D43" s="101">
        <f t="shared" si="2"/>
        <v>2568</v>
      </c>
      <c r="E43" s="101">
        <f t="shared" si="3"/>
        <v>0</v>
      </c>
      <c r="F43" s="101">
        <v>0</v>
      </c>
      <c r="G43" s="101">
        <v>0</v>
      </c>
      <c r="H43" s="101">
        <f t="shared" si="4"/>
        <v>0</v>
      </c>
      <c r="I43" s="101">
        <v>0</v>
      </c>
      <c r="J43" s="101">
        <v>0</v>
      </c>
      <c r="K43" s="101">
        <f t="shared" si="5"/>
        <v>2568</v>
      </c>
      <c r="L43" s="101">
        <v>828</v>
      </c>
      <c r="M43" s="101">
        <v>1740</v>
      </c>
      <c r="N43" s="101">
        <f t="shared" si="6"/>
        <v>2568</v>
      </c>
      <c r="O43" s="101">
        <f t="shared" si="7"/>
        <v>828</v>
      </c>
      <c r="P43" s="101">
        <v>828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 t="shared" si="8"/>
        <v>1740</v>
      </c>
      <c r="W43" s="101">
        <v>1740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 t="shared" si="9"/>
        <v>0</v>
      </c>
      <c r="AD43" s="101">
        <v>0</v>
      </c>
      <c r="AE43" s="101">
        <v>0</v>
      </c>
      <c r="AF43" s="101">
        <f t="shared" si="10"/>
        <v>7</v>
      </c>
      <c r="AG43" s="101">
        <v>7</v>
      </c>
      <c r="AH43" s="101">
        <v>0</v>
      </c>
      <c r="AI43" s="101">
        <v>0</v>
      </c>
      <c r="AJ43" s="101">
        <f t="shared" si="11"/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 t="shared" si="12"/>
        <v>7</v>
      </c>
      <c r="AU43" s="101">
        <v>7</v>
      </c>
      <c r="AV43" s="101">
        <v>0</v>
      </c>
      <c r="AW43" s="101">
        <v>0</v>
      </c>
      <c r="AX43" s="101">
        <v>0</v>
      </c>
      <c r="AY43" s="101">
        <v>0</v>
      </c>
      <c r="AZ43" s="101">
        <f t="shared" si="13"/>
        <v>10</v>
      </c>
      <c r="BA43" s="101">
        <v>10</v>
      </c>
      <c r="BB43" s="101">
        <v>0</v>
      </c>
      <c r="BC43" s="101">
        <v>0</v>
      </c>
      <c r="BD43" s="79"/>
      <c r="BE43" s="79"/>
      <c r="BF43" s="79"/>
    </row>
    <row r="44" spans="1:58" ht="12" customHeight="1">
      <c r="A44" s="111" t="s">
        <v>112</v>
      </c>
      <c r="B44" s="112" t="s">
        <v>302</v>
      </c>
      <c r="C44" s="111" t="s">
        <v>344</v>
      </c>
      <c r="D44" s="101">
        <f t="shared" si="2"/>
        <v>3444</v>
      </c>
      <c r="E44" s="101">
        <f t="shared" si="3"/>
        <v>0</v>
      </c>
      <c r="F44" s="101">
        <v>0</v>
      </c>
      <c r="G44" s="101">
        <v>0</v>
      </c>
      <c r="H44" s="101">
        <f t="shared" si="4"/>
        <v>0</v>
      </c>
      <c r="I44" s="101">
        <v>0</v>
      </c>
      <c r="J44" s="101">
        <v>0</v>
      </c>
      <c r="K44" s="101">
        <f t="shared" si="5"/>
        <v>3444</v>
      </c>
      <c r="L44" s="101">
        <v>724</v>
      </c>
      <c r="M44" s="101">
        <v>2720</v>
      </c>
      <c r="N44" s="101">
        <f t="shared" si="6"/>
        <v>3444</v>
      </c>
      <c r="O44" s="101">
        <f t="shared" si="7"/>
        <v>724</v>
      </c>
      <c r="P44" s="101">
        <v>724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 t="shared" si="8"/>
        <v>2720</v>
      </c>
      <c r="W44" s="101">
        <v>2720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 t="shared" si="9"/>
        <v>0</v>
      </c>
      <c r="AD44" s="101">
        <v>0</v>
      </c>
      <c r="AE44" s="101">
        <v>0</v>
      </c>
      <c r="AF44" s="101">
        <f t="shared" si="10"/>
        <v>12</v>
      </c>
      <c r="AG44" s="101">
        <v>12</v>
      </c>
      <c r="AH44" s="101">
        <v>0</v>
      </c>
      <c r="AI44" s="101">
        <v>0</v>
      </c>
      <c r="AJ44" s="101">
        <f t="shared" si="11"/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 t="shared" si="12"/>
        <v>12</v>
      </c>
      <c r="AU44" s="101">
        <v>12</v>
      </c>
      <c r="AV44" s="101">
        <v>0</v>
      </c>
      <c r="AW44" s="101">
        <v>0</v>
      </c>
      <c r="AX44" s="101">
        <v>0</v>
      </c>
      <c r="AY44" s="101">
        <v>0</v>
      </c>
      <c r="AZ44" s="101">
        <f t="shared" si="13"/>
        <v>14</v>
      </c>
      <c r="BA44" s="101">
        <v>14</v>
      </c>
      <c r="BB44" s="101">
        <v>0</v>
      </c>
      <c r="BC44" s="101">
        <v>0</v>
      </c>
      <c r="BD44" s="79"/>
      <c r="BE44" s="79"/>
      <c r="BF44" s="79"/>
    </row>
    <row r="45" spans="1:58" ht="12" customHeight="1">
      <c r="A45" s="111" t="s">
        <v>112</v>
      </c>
      <c r="B45" s="112" t="s">
        <v>303</v>
      </c>
      <c r="C45" s="111" t="s">
        <v>345</v>
      </c>
      <c r="D45" s="101">
        <f t="shared" si="2"/>
        <v>3716</v>
      </c>
      <c r="E45" s="101">
        <f t="shared" si="3"/>
        <v>0</v>
      </c>
      <c r="F45" s="101">
        <v>0</v>
      </c>
      <c r="G45" s="101">
        <v>0</v>
      </c>
      <c r="H45" s="101">
        <f t="shared" si="4"/>
        <v>0</v>
      </c>
      <c r="I45" s="101">
        <v>0</v>
      </c>
      <c r="J45" s="101">
        <v>0</v>
      </c>
      <c r="K45" s="101">
        <f t="shared" si="5"/>
        <v>3716</v>
      </c>
      <c r="L45" s="101">
        <v>1554</v>
      </c>
      <c r="M45" s="101">
        <v>2162</v>
      </c>
      <c r="N45" s="101">
        <f t="shared" si="6"/>
        <v>3716</v>
      </c>
      <c r="O45" s="101">
        <f t="shared" si="7"/>
        <v>1554</v>
      </c>
      <c r="P45" s="101">
        <v>1554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 t="shared" si="8"/>
        <v>2162</v>
      </c>
      <c r="W45" s="101">
        <v>2162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 t="shared" si="9"/>
        <v>0</v>
      </c>
      <c r="AD45" s="101">
        <v>0</v>
      </c>
      <c r="AE45" s="101">
        <v>0</v>
      </c>
      <c r="AF45" s="101">
        <f t="shared" si="10"/>
        <v>12</v>
      </c>
      <c r="AG45" s="101">
        <v>12</v>
      </c>
      <c r="AH45" s="101">
        <v>0</v>
      </c>
      <c r="AI45" s="101">
        <v>0</v>
      </c>
      <c r="AJ45" s="101">
        <f t="shared" si="11"/>
        <v>0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 t="shared" si="12"/>
        <v>12</v>
      </c>
      <c r="AU45" s="101">
        <v>12</v>
      </c>
      <c r="AV45" s="101">
        <v>0</v>
      </c>
      <c r="AW45" s="101">
        <v>0</v>
      </c>
      <c r="AX45" s="101">
        <v>0</v>
      </c>
      <c r="AY45" s="101">
        <v>0</v>
      </c>
      <c r="AZ45" s="101">
        <f t="shared" si="13"/>
        <v>17</v>
      </c>
      <c r="BA45" s="101">
        <v>17</v>
      </c>
      <c r="BB45" s="101">
        <v>0</v>
      </c>
      <c r="BC45" s="101">
        <v>0</v>
      </c>
      <c r="BD45" s="79"/>
      <c r="BE45" s="79"/>
      <c r="BF45" s="79"/>
    </row>
    <row r="46" spans="1:58" ht="12" customHeight="1">
      <c r="A46" s="111" t="s">
        <v>112</v>
      </c>
      <c r="B46" s="112" t="s">
        <v>304</v>
      </c>
      <c r="C46" s="111" t="s">
        <v>346</v>
      </c>
      <c r="D46" s="101">
        <f t="shared" si="2"/>
        <v>7419</v>
      </c>
      <c r="E46" s="101">
        <f t="shared" si="3"/>
        <v>0</v>
      </c>
      <c r="F46" s="101">
        <v>0</v>
      </c>
      <c r="G46" s="101">
        <v>0</v>
      </c>
      <c r="H46" s="101">
        <f t="shared" si="4"/>
        <v>0</v>
      </c>
      <c r="I46" s="101">
        <v>0</v>
      </c>
      <c r="J46" s="101">
        <v>0</v>
      </c>
      <c r="K46" s="101">
        <f t="shared" si="5"/>
        <v>7419</v>
      </c>
      <c r="L46" s="101">
        <v>1263</v>
      </c>
      <c r="M46" s="101">
        <v>6156</v>
      </c>
      <c r="N46" s="101">
        <f t="shared" si="6"/>
        <v>7460</v>
      </c>
      <c r="O46" s="101">
        <f t="shared" si="7"/>
        <v>1263</v>
      </c>
      <c r="P46" s="101">
        <v>1263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 t="shared" si="8"/>
        <v>6156</v>
      </c>
      <c r="W46" s="101">
        <v>6156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 t="shared" si="9"/>
        <v>41</v>
      </c>
      <c r="AD46" s="101">
        <v>41</v>
      </c>
      <c r="AE46" s="101">
        <v>0</v>
      </c>
      <c r="AF46" s="101">
        <f t="shared" si="10"/>
        <v>26</v>
      </c>
      <c r="AG46" s="101">
        <v>26</v>
      </c>
      <c r="AH46" s="101">
        <v>0</v>
      </c>
      <c r="AI46" s="101">
        <v>0</v>
      </c>
      <c r="AJ46" s="101">
        <f t="shared" si="11"/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 t="shared" si="12"/>
        <v>26</v>
      </c>
      <c r="AU46" s="101">
        <v>26</v>
      </c>
      <c r="AV46" s="101">
        <v>0</v>
      </c>
      <c r="AW46" s="101">
        <v>0</v>
      </c>
      <c r="AX46" s="101">
        <v>0</v>
      </c>
      <c r="AY46" s="101">
        <v>0</v>
      </c>
      <c r="AZ46" s="101">
        <f t="shared" si="13"/>
        <v>34</v>
      </c>
      <c r="BA46" s="101">
        <v>34</v>
      </c>
      <c r="BB46" s="101">
        <v>0</v>
      </c>
      <c r="BC46" s="101">
        <v>0</v>
      </c>
      <c r="BD46" s="79"/>
      <c r="BE46" s="79"/>
      <c r="BF46" s="79"/>
    </row>
    <row r="47" spans="1:58" ht="12" customHeight="1">
      <c r="A47" s="111" t="s">
        <v>112</v>
      </c>
      <c r="B47" s="112" t="s">
        <v>305</v>
      </c>
      <c r="C47" s="111" t="s">
        <v>347</v>
      </c>
      <c r="D47" s="101">
        <f t="shared" si="2"/>
        <v>2061</v>
      </c>
      <c r="E47" s="101">
        <f t="shared" si="3"/>
        <v>0</v>
      </c>
      <c r="F47" s="101">
        <v>0</v>
      </c>
      <c r="G47" s="101">
        <v>0</v>
      </c>
      <c r="H47" s="101">
        <f t="shared" si="4"/>
        <v>0</v>
      </c>
      <c r="I47" s="101">
        <v>0</v>
      </c>
      <c r="J47" s="101">
        <v>0</v>
      </c>
      <c r="K47" s="101">
        <f t="shared" si="5"/>
        <v>2061</v>
      </c>
      <c r="L47" s="101">
        <v>205</v>
      </c>
      <c r="M47" s="101">
        <v>1856</v>
      </c>
      <c r="N47" s="101">
        <f t="shared" si="6"/>
        <v>2061</v>
      </c>
      <c r="O47" s="101">
        <f t="shared" si="7"/>
        <v>205</v>
      </c>
      <c r="P47" s="101">
        <v>205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 t="shared" si="8"/>
        <v>1856</v>
      </c>
      <c r="W47" s="101">
        <v>1856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 t="shared" si="9"/>
        <v>0</v>
      </c>
      <c r="AD47" s="101">
        <v>0</v>
      </c>
      <c r="AE47" s="101">
        <v>0</v>
      </c>
      <c r="AF47" s="101">
        <f t="shared" si="10"/>
        <v>6</v>
      </c>
      <c r="AG47" s="101">
        <v>6</v>
      </c>
      <c r="AH47" s="101">
        <v>0</v>
      </c>
      <c r="AI47" s="101">
        <v>0</v>
      </c>
      <c r="AJ47" s="101">
        <f t="shared" si="11"/>
        <v>0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f t="shared" si="12"/>
        <v>6</v>
      </c>
      <c r="AU47" s="101">
        <v>6</v>
      </c>
      <c r="AV47" s="101">
        <v>0</v>
      </c>
      <c r="AW47" s="101">
        <v>0</v>
      </c>
      <c r="AX47" s="101">
        <v>0</v>
      </c>
      <c r="AY47" s="101">
        <v>0</v>
      </c>
      <c r="AZ47" s="101">
        <f t="shared" si="13"/>
        <v>8</v>
      </c>
      <c r="BA47" s="101">
        <v>8</v>
      </c>
      <c r="BB47" s="101">
        <v>0</v>
      </c>
      <c r="BC47" s="101">
        <v>0</v>
      </c>
      <c r="BD47" s="79"/>
      <c r="BE47" s="79"/>
      <c r="BF47" s="79"/>
    </row>
    <row r="48" spans="1:58" ht="12" customHeight="1">
      <c r="A48" s="111" t="s">
        <v>112</v>
      </c>
      <c r="B48" s="112" t="s">
        <v>306</v>
      </c>
      <c r="C48" s="111" t="s">
        <v>348</v>
      </c>
      <c r="D48" s="101">
        <f t="shared" si="2"/>
        <v>7957</v>
      </c>
      <c r="E48" s="101">
        <f t="shared" si="3"/>
        <v>0</v>
      </c>
      <c r="F48" s="101">
        <v>0</v>
      </c>
      <c r="G48" s="101">
        <v>0</v>
      </c>
      <c r="H48" s="101">
        <f t="shared" si="4"/>
        <v>0</v>
      </c>
      <c r="I48" s="101">
        <v>0</v>
      </c>
      <c r="J48" s="101">
        <v>0</v>
      </c>
      <c r="K48" s="101">
        <f t="shared" si="5"/>
        <v>7957</v>
      </c>
      <c r="L48" s="101">
        <v>2543</v>
      </c>
      <c r="M48" s="101">
        <v>5414</v>
      </c>
      <c r="N48" s="101">
        <f t="shared" si="6"/>
        <v>7957</v>
      </c>
      <c r="O48" s="101">
        <f t="shared" si="7"/>
        <v>2543</v>
      </c>
      <c r="P48" s="101">
        <v>2543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 t="shared" si="8"/>
        <v>5414</v>
      </c>
      <c r="W48" s="101">
        <v>5414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 t="shared" si="9"/>
        <v>0</v>
      </c>
      <c r="AD48" s="101">
        <v>0</v>
      </c>
      <c r="AE48" s="101">
        <v>0</v>
      </c>
      <c r="AF48" s="101">
        <f t="shared" si="10"/>
        <v>28</v>
      </c>
      <c r="AG48" s="101">
        <v>28</v>
      </c>
      <c r="AH48" s="101">
        <v>0</v>
      </c>
      <c r="AI48" s="101">
        <v>0</v>
      </c>
      <c r="AJ48" s="101">
        <f t="shared" si="11"/>
        <v>0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f t="shared" si="12"/>
        <v>28</v>
      </c>
      <c r="AU48" s="101">
        <v>28</v>
      </c>
      <c r="AV48" s="101">
        <v>0</v>
      </c>
      <c r="AW48" s="101">
        <v>0</v>
      </c>
      <c r="AX48" s="101">
        <v>0</v>
      </c>
      <c r="AY48" s="101">
        <v>0</v>
      </c>
      <c r="AZ48" s="101">
        <f t="shared" si="13"/>
        <v>36</v>
      </c>
      <c r="BA48" s="101">
        <v>36</v>
      </c>
      <c r="BB48" s="101">
        <v>0</v>
      </c>
      <c r="BC48" s="101">
        <v>0</v>
      </c>
      <c r="BD48" s="79"/>
      <c r="BE48" s="79"/>
      <c r="BF48" s="79"/>
    </row>
    <row r="49" spans="1:58" ht="12" customHeight="1">
      <c r="A49" s="111" t="s">
        <v>112</v>
      </c>
      <c r="B49" s="112" t="s">
        <v>307</v>
      </c>
      <c r="C49" s="111" t="s">
        <v>349</v>
      </c>
      <c r="D49" s="101">
        <f t="shared" si="2"/>
        <v>210</v>
      </c>
      <c r="E49" s="101">
        <f t="shared" si="3"/>
        <v>0</v>
      </c>
      <c r="F49" s="101">
        <v>0</v>
      </c>
      <c r="G49" s="101">
        <v>0</v>
      </c>
      <c r="H49" s="101">
        <f t="shared" si="4"/>
        <v>0</v>
      </c>
      <c r="I49" s="101">
        <v>0</v>
      </c>
      <c r="J49" s="101">
        <v>0</v>
      </c>
      <c r="K49" s="101">
        <f t="shared" si="5"/>
        <v>210</v>
      </c>
      <c r="L49" s="101">
        <v>174</v>
      </c>
      <c r="M49" s="101">
        <v>36</v>
      </c>
      <c r="N49" s="101">
        <f t="shared" si="6"/>
        <v>210</v>
      </c>
      <c r="O49" s="101">
        <f t="shared" si="7"/>
        <v>174</v>
      </c>
      <c r="P49" s="101">
        <v>174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f t="shared" si="8"/>
        <v>36</v>
      </c>
      <c r="W49" s="101">
        <v>36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f t="shared" si="9"/>
        <v>0</v>
      </c>
      <c r="AD49" s="101">
        <v>0</v>
      </c>
      <c r="AE49" s="101">
        <v>0</v>
      </c>
      <c r="AF49" s="101">
        <f t="shared" si="10"/>
        <v>11</v>
      </c>
      <c r="AG49" s="101">
        <v>11</v>
      </c>
      <c r="AH49" s="101">
        <v>0</v>
      </c>
      <c r="AI49" s="101">
        <v>0</v>
      </c>
      <c r="AJ49" s="101">
        <f t="shared" si="11"/>
        <v>0</v>
      </c>
      <c r="AK49" s="101">
        <v>0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  <c r="AT49" s="101">
        <f t="shared" si="12"/>
        <v>11</v>
      </c>
      <c r="AU49" s="101">
        <v>11</v>
      </c>
      <c r="AV49" s="101">
        <v>0</v>
      </c>
      <c r="AW49" s="101">
        <v>0</v>
      </c>
      <c r="AX49" s="101">
        <v>0</v>
      </c>
      <c r="AY49" s="101">
        <v>0</v>
      </c>
      <c r="AZ49" s="101">
        <f t="shared" si="13"/>
        <v>0</v>
      </c>
      <c r="BA49" s="101">
        <v>0</v>
      </c>
      <c r="BB49" s="101">
        <v>0</v>
      </c>
      <c r="BC49" s="101">
        <v>0</v>
      </c>
      <c r="BD49" s="79"/>
      <c r="BE49" s="79"/>
      <c r="BF49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355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21</v>
      </c>
      <c r="M2" s="19" t="str">
        <f>IF(L2&lt;&gt;"",VLOOKUP(L2,$AI$6:$AJ$52,2,FALSE),"-")</f>
        <v>岐阜県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174058</v>
      </c>
      <c r="F7" s="164" t="s">
        <v>45</v>
      </c>
      <c r="G7" s="23" t="s">
        <v>46</v>
      </c>
      <c r="H7" s="37">
        <f aca="true" t="shared" si="0" ref="H7:H12">AD14</f>
        <v>125671</v>
      </c>
      <c r="I7" s="37">
        <f aca="true" t="shared" si="1" ref="I7:I12">AD24</f>
        <v>532546</v>
      </c>
      <c r="J7" s="37">
        <f aca="true" t="shared" si="2" ref="J7:J12">SUM(H7:I7)</f>
        <v>658217</v>
      </c>
      <c r="K7" s="38">
        <f aca="true" t="shared" si="3" ref="K7:K12">IF(J$13&gt;0,J7/J$13,0)</f>
        <v>1</v>
      </c>
      <c r="L7" s="39">
        <f>AD34</f>
        <v>16532</v>
      </c>
      <c r="M7" s="40">
        <f>AD37</f>
        <v>1381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174058</v>
      </c>
      <c r="AF7" s="28" t="str">
        <f>'水洗化人口等'!B7</f>
        <v>21000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1229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1229</v>
      </c>
      <c r="AF8" s="28" t="str">
        <f>'水洗化人口等'!B8</f>
        <v>21201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175287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1169322</v>
      </c>
      <c r="AF9" s="28" t="str">
        <f>'水洗化人口等'!B9</f>
        <v>21202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1169322</v>
      </c>
      <c r="F10" s="165"/>
      <c r="G10" s="23" t="s">
        <v>53</v>
      </c>
      <c r="H10" s="37">
        <f t="shared" si="0"/>
        <v>0</v>
      </c>
      <c r="I10" s="37">
        <f t="shared" si="1"/>
        <v>0</v>
      </c>
      <c r="J10" s="37">
        <f t="shared" si="2"/>
        <v>0</v>
      </c>
      <c r="K10" s="38">
        <f t="shared" si="3"/>
        <v>0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2496</v>
      </c>
      <c r="AF10" s="28" t="str">
        <f>'水洗化人口等'!B10</f>
        <v>21203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2496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729040</v>
      </c>
      <c r="AF11" s="28" t="str">
        <f>'水洗化人口等'!B11</f>
        <v>21204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729040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348195</v>
      </c>
      <c r="AF12" s="28" t="str">
        <f>'水洗化人口等'!B12</f>
        <v>21205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1900858</v>
      </c>
      <c r="F13" s="166"/>
      <c r="G13" s="23" t="s">
        <v>49</v>
      </c>
      <c r="H13" s="37">
        <f>SUM(H7:H12)</f>
        <v>125671</v>
      </c>
      <c r="I13" s="37">
        <f>SUM(I7:I12)</f>
        <v>532546</v>
      </c>
      <c r="J13" s="37">
        <f>SUM(J7:J12)</f>
        <v>658217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52463</v>
      </c>
      <c r="AF13" s="28" t="str">
        <f>'水洗化人口等'!B13</f>
        <v>21206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2076145</v>
      </c>
      <c r="F14" s="167" t="s">
        <v>59</v>
      </c>
      <c r="G14" s="168"/>
      <c r="H14" s="37">
        <f>AD20</f>
        <v>963</v>
      </c>
      <c r="I14" s="37">
        <f>AD30</f>
        <v>0</v>
      </c>
      <c r="J14" s="37">
        <f>SUM(H14:I14)</f>
        <v>963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125671</v>
      </c>
      <c r="AF14" s="28" t="str">
        <f>'水洗化人口等'!B14</f>
        <v>21207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52463</v>
      </c>
      <c r="F15" s="156" t="s">
        <v>4</v>
      </c>
      <c r="G15" s="157"/>
      <c r="H15" s="47">
        <f>SUM(H13:H14)</f>
        <v>126634</v>
      </c>
      <c r="I15" s="47">
        <f>SUM(I13:I14)</f>
        <v>532546</v>
      </c>
      <c r="J15" s="47">
        <f>SUM(J13:J14)</f>
        <v>659180</v>
      </c>
      <c r="K15" s="48" t="s">
        <v>152</v>
      </c>
      <c r="L15" s="49">
        <f>SUM(L7:L9)</f>
        <v>16532</v>
      </c>
      <c r="M15" s="50">
        <f>SUM(M7:M9)</f>
        <v>1381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21208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21209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348195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0</v>
      </c>
      <c r="AF17" s="28" t="str">
        <f>'水洗化人口等'!B17</f>
        <v>21210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21211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0.9155709259228041</v>
      </c>
      <c r="F19" s="167" t="s">
        <v>65</v>
      </c>
      <c r="G19" s="168"/>
      <c r="H19" s="37">
        <f>AD21</f>
        <v>11219</v>
      </c>
      <c r="I19" s="37">
        <f>AD31</f>
        <v>0</v>
      </c>
      <c r="J19" s="41">
        <f>SUM(H19:I19)</f>
        <v>11219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21212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0.08442907407719595</v>
      </c>
      <c r="F20" s="167" t="s">
        <v>67</v>
      </c>
      <c r="G20" s="168"/>
      <c r="H20" s="37">
        <f>AD22</f>
        <v>35657</v>
      </c>
      <c r="I20" s="37">
        <f>AD32</f>
        <v>0</v>
      </c>
      <c r="J20" s="41">
        <f>SUM(H20:I20)</f>
        <v>35657</v>
      </c>
      <c r="AA20" s="20" t="s">
        <v>59</v>
      </c>
      <c r="AB20" s="81" t="s">
        <v>83</v>
      </c>
      <c r="AC20" s="81" t="s">
        <v>158</v>
      </c>
      <c r="AD20" s="28">
        <f ca="1" t="shared" si="4"/>
        <v>963</v>
      </c>
      <c r="AF20" s="28" t="str">
        <f>'水洗化人口等'!B20</f>
        <v>21213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0.5632178869972955</v>
      </c>
      <c r="F21" s="167" t="s">
        <v>69</v>
      </c>
      <c r="G21" s="168"/>
      <c r="H21" s="37">
        <f>AD23</f>
        <v>79039</v>
      </c>
      <c r="I21" s="37">
        <f>AD33</f>
        <v>534603</v>
      </c>
      <c r="J21" s="41">
        <f>SUM(H21:I21)</f>
        <v>613642</v>
      </c>
      <c r="AA21" s="20" t="s">
        <v>65</v>
      </c>
      <c r="AB21" s="81" t="s">
        <v>83</v>
      </c>
      <c r="AC21" s="81" t="s">
        <v>159</v>
      </c>
      <c r="AD21" s="28">
        <f ca="1" t="shared" si="4"/>
        <v>11219</v>
      </c>
      <c r="AF21" s="28" t="str">
        <f>'水洗化人口等'!B21</f>
        <v>21214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0.3511508107574375</v>
      </c>
      <c r="F22" s="156" t="s">
        <v>4</v>
      </c>
      <c r="G22" s="157"/>
      <c r="H22" s="47">
        <f>SUM(H19:H21)</f>
        <v>125915</v>
      </c>
      <c r="I22" s="47">
        <f>SUM(I19:I21)</f>
        <v>534603</v>
      </c>
      <c r="J22" s="52">
        <f>SUM(J19:J21)</f>
        <v>660518</v>
      </c>
      <c r="AA22" s="20" t="s">
        <v>67</v>
      </c>
      <c r="AB22" s="81" t="s">
        <v>83</v>
      </c>
      <c r="AC22" s="81" t="s">
        <v>160</v>
      </c>
      <c r="AD22" s="28">
        <f ca="1" t="shared" si="4"/>
        <v>35657</v>
      </c>
      <c r="AF22" s="28" t="str">
        <f>'水洗化人口等'!B22</f>
        <v>21215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0.16771227443169914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79039</v>
      </c>
      <c r="AF23" s="28" t="str">
        <f>'水洗化人口等'!B23</f>
        <v>21216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0.9929886414851072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532546</v>
      </c>
      <c r="AF24" s="28" t="str">
        <f>'水洗化人口等'!B24</f>
        <v>21217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0.007011358514892718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21218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21219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22291</v>
      </c>
      <c r="J27" s="55">
        <f>AD49</f>
        <v>702</v>
      </c>
      <c r="AA27" s="20" t="s">
        <v>53</v>
      </c>
      <c r="AB27" s="81" t="s">
        <v>83</v>
      </c>
      <c r="AC27" s="81" t="s">
        <v>165</v>
      </c>
      <c r="AD27" s="28">
        <f ca="1" t="shared" si="4"/>
        <v>0</v>
      </c>
      <c r="AF27" s="28" t="str">
        <f>'水洗化人口等'!B27</f>
        <v>21220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0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21221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13213</v>
      </c>
      <c r="J29" s="55">
        <f>AD51</f>
        <v>323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21302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985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21303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0</v>
      </c>
      <c r="AF31" s="28" t="str">
        <f>'水洗化人口等'!B31</f>
        <v>21341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310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0</v>
      </c>
      <c r="AF32" s="28" t="str">
        <f>'水洗化人口等'!B32</f>
        <v>21361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0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534603</v>
      </c>
      <c r="AF33" s="28" t="str">
        <f>'水洗化人口等'!B33</f>
        <v>21362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0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16532</v>
      </c>
      <c r="AF34" s="28" t="str">
        <f>'水洗化人口等'!B34</f>
        <v>21381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2051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21382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38850</v>
      </c>
      <c r="J36" s="57">
        <f>SUM(J27:J31)</f>
        <v>1025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21383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1381</v>
      </c>
      <c r="AF37" s="28" t="str">
        <f>'水洗化人口等'!B37</f>
        <v>21401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 t="str">
        <f>'水洗化人口等'!B38</f>
        <v>21403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 t="str">
        <f>'水洗化人口等'!B39</f>
        <v>21404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22291</v>
      </c>
      <c r="AF40" s="28" t="str">
        <f>'水洗化人口等'!B40</f>
        <v>21421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0</v>
      </c>
      <c r="AF41" s="28" t="str">
        <f>'水洗化人口等'!B41</f>
        <v>21501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13213</v>
      </c>
      <c r="AF42" s="28" t="str">
        <f>'水洗化人口等'!B42</f>
        <v>21502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985</v>
      </c>
      <c r="AF43" s="28" t="str">
        <f>'水洗化人口等'!B43</f>
        <v>21503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 t="str">
        <f>'水洗化人口等'!B44</f>
        <v>21504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310</v>
      </c>
      <c r="AF45" s="28" t="str">
        <f>'水洗化人口等'!B45</f>
        <v>21505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0</v>
      </c>
      <c r="AF46" s="28" t="str">
        <f>'水洗化人口等'!B46</f>
        <v>21506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0</v>
      </c>
      <c r="AF47" s="28" t="str">
        <f>'水洗化人口等'!B47</f>
        <v>21507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2051</v>
      </c>
      <c r="AF48" s="28" t="str">
        <f>'水洗化人口等'!B48</f>
        <v>21521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702</v>
      </c>
      <c r="AF49" s="28" t="str">
        <f>'水洗化人口等'!B49</f>
        <v>21604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323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2010-04-10T02:01:45Z</dcterms:modified>
  <cp:category/>
  <cp:version/>
  <cp:contentType/>
  <cp:contentStatus/>
</cp:coreProperties>
</file>