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<sst xmlns="http://schemas.openxmlformats.org/spreadsheetml/2006/main" count="711" uniqueCount="327">
  <si>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</si>
  <si>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</si>
  <si>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</si>
  <si>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</si>
  <si>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</si>
  <si>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</si>
  <si>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</si>
  <si>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</si>
  <si>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</si>
  <si>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</si>
  <si>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</si>
  <si>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</si>
  <si>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</si>
  <si>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</si>
  <si>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</si>
  <si>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</si>
  <si>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</si>
  <si>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</si>
  <si>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</si>
  <si>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</si>
  <si>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</si>
  <si>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</si>
  <si>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</si>
  <si>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</si>
  <si>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</si>
  <si>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</si>
  <si>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</si>
  <si>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</si>
  <si>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</si>
  <si>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</si>
  <si>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</si>
  <si>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</si>
  <si>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</si>
  <si>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</si>
  <si>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</si>
  <si>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</si>
  <si>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</si>
  <si>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</si>
  <si>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</si>
  <si>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</si>
  <si>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</si>
  <si>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</si>
  <si>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</si>
  <si>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</si>
  <si>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</si>
  <si>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</si>
  <si>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</si>
  <si>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</si>
  <si>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</si>
  <si>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</si>
  <si>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</si>
  <si>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</si>
  <si>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</si>
  <si>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</si>
  <si>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</si>
  <si>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</si>
  <si>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</si>
  <si>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</si>
  <si>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</si>
  <si>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</si>
  <si>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</si>
  <si>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</si>
  <si>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</si>
  <si>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</si>
  <si>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</si>
  <si>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</si>
  <si>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</si>
  <si>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</si>
  <si>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</si>
  <si>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</si>
  <si>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</si>
  <si>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</si>
  <si>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</si>
  <si>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</si>
  <si>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</si>
  <si>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</si>
  <si>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</si>
  <si>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</si>
  <si>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</si>
  <si>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</si>
  <si>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</si>
  <si>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</si>
  <si>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</si>
  <si>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</si>
  <si>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</si>
  <si>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</si>
  <si>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</si>
  <si>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</si>
  <si>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</si>
  <si>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</si>
  <si>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</si>
  <si>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</si>
  <si>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</si>
  <si>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</si>
  <si>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</si>
  <si>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</si>
  <si>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</si>
  <si>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</si>
  <si>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</si>
  <si>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</si>
  <si>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</si>
  <si>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</si>
  <si>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</si>
  <si>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</si>
  <si>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</si>
  <si>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</si>
  <si>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</si>
  <si>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</si>
  <si>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</si>
  <si>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</si>
  <si>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</si>
  <si>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</si>
  <si>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</si>
  <si>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</si>
  <si>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</si>
  <si>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</si>
  <si>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</si>
  <si>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</si>
  <si>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</si>
  <si>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</si>
  <si>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</si>
  <si>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</si>
  <si>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</si>
  <si>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</si>
  <si>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</si>
  <si>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</si>
  <si>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</si>
  <si>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</si>
  <si>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</si>
  <si>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</si>
  <si>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</si>
  <si>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</si>
  <si>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</si>
  <si>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</si>
  <si>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</si>
  <si>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</si>
  <si>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</si>
  <si>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</si>
  <si>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</si>
  <si>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</si>
  <si>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</si>
  <si>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</si>
  <si>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</si>
  <si>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</si>
  <si>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</si>
  <si>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</si>
  <si>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</si>
  <si>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</si>
  <si>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</si>
  <si>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</si>
  <si>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</si>
  <si>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</si>
  <si>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</si>
  <si>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</si>
  <si>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</si>
  <si>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</si>
  <si>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</si>
  <si>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</si>
  <si>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</si>
  <si>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</si>
  <si>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</si>
  <si>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</si>
  <si>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</si>
  <si>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</si>
  <si>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</si>
  <si>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</si>
  <si>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</si>
  <si>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</si>
  <si>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</si>
  <si>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</si>
  <si>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</si>
  <si>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</si>
  <si>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</si>
  <si>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</si>
  <si>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</si>
  <si>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</si>
  <si>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</si>
  <si>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</si>
  <si>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</si>
  <si>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</si>
  <si>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</si>
  <si>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</si>
  <si>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</si>
  <si>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</si>
  <si>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</si>
  <si>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</si>
  <si>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</si>
  <si>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</si>
  <si>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</si>
  <si>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</si>
  <si>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</si>
  <si>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</si>
  <si>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</si>
  <si>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</si>
  <si>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</si>
  <si>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</si>
  <si>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</si>
  <si>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</si>
  <si>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</si>
  <si>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</si>
  <si>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</si>
  <si>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</si>
  <si>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</si>
  <si>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</si>
  <si>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</si>
  <si>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</si>
  <si>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</si>
  <si>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</si>
  <si>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</si>
  <si>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</si>
  <si>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</si>
  <si>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</si>
  <si>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</si>
  <si>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</si>
  <si>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</si>
  <si>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</si>
  <si>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</si>
  <si>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</si>
  <si>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</si>
  <si>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</si>
  <si>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</si>
  <si>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</si>
  <si>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</si>
  <si>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</si>
  <si>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</si>
  <si>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</si>
  <si>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</si>
  <si>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</si>
  <si>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</si>
  <si>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</si>
  <si>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</si>
  <si>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</si>
  <si>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</si>
  <si>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</si>
  <si>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</si>
  <si>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</si>
  <si>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</si>
  <si>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</si>
  <si>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</si>
  <si>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</si>
  <si>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</si>
  <si>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</si>
  <si>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</si>
  <si>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</si>
  <si>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</si>
  <si>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</si>
  <si>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</si>
  <si>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</si>
  <si>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</si>
  <si>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</si>
  <si>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</si>
  <si>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</si>
  <si>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</si>
  <si>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</si>
  <si>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</si>
  <si>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</si>
  <si>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</si>
  <si>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</si>
  <si>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</si>
  <si>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</si>
  <si>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</si>
  <si>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</si>
  <si>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</si>
  <si>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</si>
  <si>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</si>
  <si>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</si>
  <si>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</si>
  <si>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</si>
  <si>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</si>
  <si>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</si>
  <si>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</si>
  <si>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</si>
  <si>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</si>
  <si>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</si>
  <si>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</si>
  <si>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</si>
  <si>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</si>
  <si>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</si>
  <si>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</si>
  <si>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</si>
  <si>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19361</t>
  </si>
  <si>
    <t>19362</t>
  </si>
  <si>
    <t>19364</t>
  </si>
  <si>
    <t>19365</t>
  </si>
  <si>
    <t>19366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</si>
  <si>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</si>
  <si>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</si>
  <si>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</si>
  <si>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</si>
  <si>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</si>
  <si>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</si>
  <si>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</si>
  <si>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</si>
  <si>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</si>
  <si>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</si>
  <si>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</si>
  <si>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</si>
  <si>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</si>
  <si>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</si>
  <si>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</si>
  <si>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</si>
  <si>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</si>
  <si>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</si>
  <si>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</si>
  <si>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</si>
  <si>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</si>
  <si>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</si>
  <si>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</si>
  <si>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</si>
  <si>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</si>
  <si>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</si>
  <si>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</si>
  <si>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</si>
  <si>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</si>
  <si>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</si>
  <si>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</si>
  <si>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</si>
  <si>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</si>
  <si>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</si>
  <si>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</si>
  <si>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</si>
  <si>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</si>
  <si>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○</t>
  </si>
  <si>
    <t>山梨県</t>
  </si>
  <si>
    <t>19000</t>
  </si>
  <si>
    <t>合計</t>
  </si>
  <si>
    <t>19000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</si>
</sst>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323</v>
      </c>
      <c r="B7" s="100" t="s">
        <v>324</v>
      </c>
      <c r="C7" s="99" t="s">
        <v>325</v>
      </c>
      <c r="D7" s="101">
        <f>SUM(D8:D35)</f>
        <v>870323</v>
      </c>
      <c r="E7" s="101">
        <f>SUM(E8:E35)</f>
        <v>75128</v>
      </c>
      <c r="F7" s="102">
        <f>IF(D7&gt;0,E7/D7*100,0)</f>
        <v>8.63219747151345</v>
      </c>
      <c r="G7" s="101">
        <f>SUM(G8:G35)</f>
        <v>75122</v>
      </c>
      <c r="H7" s="101">
        <f>SUM(H8:H35)</f>
        <v>6</v>
      </c>
      <c r="I7" s="101">
        <f>SUM(I8:I35)</f>
        <v>795195</v>
      </c>
      <c r="J7" s="102">
        <f>IF($D7&gt;0,I7/$D7*100,0)</f>
        <v>91.36780252848655</v>
      </c>
      <c r="K7" s="101">
        <f>SUM(K8:K35)</f>
        <v>435641</v>
      </c>
      <c r="L7" s="102">
        <f>IF($D7&gt;0,K7/$D7*100,0)</f>
        <v>50.05509448790851</v>
      </c>
      <c r="M7" s="101">
        <f>SUM(M8:M35)</f>
        <v>7611</v>
      </c>
      <c r="N7" s="102">
        <f>IF($D7&gt;0,M7/$D7*100,0)</f>
        <v>0.8745029144352154</v>
      </c>
      <c r="O7" s="101">
        <f>SUM(O8:O35)</f>
        <v>351943</v>
      </c>
      <c r="P7" s="101">
        <f>SUM(P8:P35)</f>
        <v>123300</v>
      </c>
      <c r="Q7" s="102">
        <f>IF($D7&gt;0,O7/$D7*100,0)</f>
        <v>40.438205126142826</v>
      </c>
      <c r="R7" s="101">
        <f>SUM(R8:R35)</f>
        <v>17209</v>
      </c>
      <c r="S7" s="101">
        <f aca="true" t="shared" si="0" ref="S7:Z7">COUNTIF(S8:S35,"○")</f>
        <v>23</v>
      </c>
      <c r="T7" s="101">
        <f t="shared" si="0"/>
        <v>2</v>
      </c>
      <c r="U7" s="101">
        <f t="shared" si="0"/>
        <v>1</v>
      </c>
      <c r="V7" s="101">
        <f t="shared" si="0"/>
        <v>2</v>
      </c>
      <c r="W7" s="101">
        <f t="shared" si="0"/>
        <v>23</v>
      </c>
      <c r="X7" s="101">
        <f t="shared" si="0"/>
        <v>1</v>
      </c>
      <c r="Y7" s="101">
        <f t="shared" si="0"/>
        <v>2</v>
      </c>
      <c r="Z7" s="101">
        <f t="shared" si="0"/>
        <v>2</v>
      </c>
    </row>
    <row r="8" spans="1:58" ht="12" customHeight="1">
      <c r="A8" s="103" t="s">
        <v>114</v>
      </c>
      <c r="B8" s="104" t="s">
        <v>266</v>
      </c>
      <c r="C8" s="103" t="s">
        <v>294</v>
      </c>
      <c r="D8" s="101">
        <f>+SUM(E8,+I8)</f>
        <v>193365</v>
      </c>
      <c r="E8" s="101">
        <f>+SUM(G8,+H8)</f>
        <v>3381</v>
      </c>
      <c r="F8" s="102">
        <f>IF(D8&gt;0,E8/D8*100,0)</f>
        <v>1.748506710107827</v>
      </c>
      <c r="G8" s="101">
        <v>3381</v>
      </c>
      <c r="H8" s="101">
        <v>0</v>
      </c>
      <c r="I8" s="101">
        <f>+SUM(K8,+M8,+O8)</f>
        <v>189984</v>
      </c>
      <c r="J8" s="102">
        <f>IF($D8&gt;0,I8/$D8*100,0)</f>
        <v>98.25149328989218</v>
      </c>
      <c r="K8" s="101">
        <v>170420</v>
      </c>
      <c r="L8" s="102">
        <f>IF($D8&gt;0,K8/$D8*100,0)</f>
        <v>88.1338401468725</v>
      </c>
      <c r="M8" s="101">
        <v>0</v>
      </c>
      <c r="N8" s="102">
        <f>IF($D8&gt;0,M8/$D8*100,0)</f>
        <v>0</v>
      </c>
      <c r="O8" s="101">
        <v>19564</v>
      </c>
      <c r="P8" s="101">
        <v>12525</v>
      </c>
      <c r="Q8" s="102">
        <f>IF($D8&gt;0,O8/$D8*100,0)</f>
        <v>10.117653143019679</v>
      </c>
      <c r="R8" s="101">
        <v>5549</v>
      </c>
      <c r="S8" s="101"/>
      <c r="T8" s="101" t="s">
        <v>322</v>
      </c>
      <c r="U8" s="101"/>
      <c r="V8" s="101"/>
      <c r="W8" s="105" t="s">
        <v>322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114</v>
      </c>
      <c r="B9" s="104" t="s">
        <v>267</v>
      </c>
      <c r="C9" s="103" t="s">
        <v>295</v>
      </c>
      <c r="D9" s="101">
        <f aca="true" t="shared" si="1" ref="D9:D35">+SUM(E9,+I9)</f>
        <v>53077</v>
      </c>
      <c r="E9" s="101">
        <f aca="true" t="shared" si="2" ref="E9:E35">+SUM(G9,+H9)</f>
        <v>13998</v>
      </c>
      <c r="F9" s="102">
        <f aca="true" t="shared" si="3" ref="F9:F35">IF(D9&gt;0,E9/D9*100,0)</f>
        <v>26.37300525651412</v>
      </c>
      <c r="G9" s="101">
        <v>13998</v>
      </c>
      <c r="H9" s="101">
        <v>0</v>
      </c>
      <c r="I9" s="101">
        <f aca="true" t="shared" si="4" ref="I9:I35">+SUM(K9,+M9,+O9)</f>
        <v>39079</v>
      </c>
      <c r="J9" s="102">
        <f aca="true" t="shared" si="5" ref="J9:J35">IF($D9&gt;0,I9/$D9*100,0)</f>
        <v>73.62699474348588</v>
      </c>
      <c r="K9" s="101">
        <v>17100</v>
      </c>
      <c r="L9" s="102">
        <f aca="true" t="shared" si="6" ref="L9:L35">IF($D9&gt;0,K9/$D9*100,0)</f>
        <v>32.21734461254404</v>
      </c>
      <c r="M9" s="101">
        <v>0</v>
      </c>
      <c r="N9" s="102">
        <f aca="true" t="shared" si="7" ref="N9:N35">IF($D9&gt;0,M9/$D9*100,0)</f>
        <v>0</v>
      </c>
      <c r="O9" s="101">
        <v>21979</v>
      </c>
      <c r="P9" s="101">
        <v>9566</v>
      </c>
      <c r="Q9" s="102">
        <f aca="true" t="shared" si="8" ref="Q9:Q35">IF($D9&gt;0,O9/$D9*100,0)</f>
        <v>41.40965013094184</v>
      </c>
      <c r="R9" s="101">
        <v>783</v>
      </c>
      <c r="S9" s="101" t="s">
        <v>322</v>
      </c>
      <c r="T9" s="101"/>
      <c r="U9" s="101"/>
      <c r="V9" s="101"/>
      <c r="W9" s="105" t="s">
        <v>322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114</v>
      </c>
      <c r="B10" s="104" t="s">
        <v>268</v>
      </c>
      <c r="C10" s="103" t="s">
        <v>296</v>
      </c>
      <c r="D10" s="101">
        <f t="shared" si="1"/>
        <v>32511</v>
      </c>
      <c r="E10" s="101">
        <f t="shared" si="2"/>
        <v>1715</v>
      </c>
      <c r="F10" s="102">
        <f t="shared" si="3"/>
        <v>5.27513764571991</v>
      </c>
      <c r="G10" s="101">
        <v>1715</v>
      </c>
      <c r="H10" s="101">
        <v>0</v>
      </c>
      <c r="I10" s="101">
        <f t="shared" si="4"/>
        <v>30796</v>
      </c>
      <c r="J10" s="102">
        <f t="shared" si="5"/>
        <v>94.72486235428009</v>
      </c>
      <c r="K10" s="101">
        <v>4078</v>
      </c>
      <c r="L10" s="102">
        <f t="shared" si="6"/>
        <v>12.543446833379472</v>
      </c>
      <c r="M10" s="101">
        <v>0</v>
      </c>
      <c r="N10" s="102">
        <f t="shared" si="7"/>
        <v>0</v>
      </c>
      <c r="O10" s="101">
        <v>26718</v>
      </c>
      <c r="P10" s="101">
        <v>9921</v>
      </c>
      <c r="Q10" s="102">
        <f t="shared" si="8"/>
        <v>82.18141552090061</v>
      </c>
      <c r="R10" s="101">
        <v>619</v>
      </c>
      <c r="S10" s="101" t="s">
        <v>322</v>
      </c>
      <c r="T10" s="101"/>
      <c r="U10" s="101"/>
      <c r="V10" s="101"/>
      <c r="W10" s="105" t="s">
        <v>322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114</v>
      </c>
      <c r="B11" s="104" t="s">
        <v>269</v>
      </c>
      <c r="C11" s="103" t="s">
        <v>297</v>
      </c>
      <c r="D11" s="101">
        <f t="shared" si="1"/>
        <v>38551</v>
      </c>
      <c r="E11" s="101">
        <f t="shared" si="2"/>
        <v>9328</v>
      </c>
      <c r="F11" s="102">
        <f t="shared" si="3"/>
        <v>24.196518897045472</v>
      </c>
      <c r="G11" s="101">
        <v>9328</v>
      </c>
      <c r="H11" s="101">
        <v>0</v>
      </c>
      <c r="I11" s="101">
        <f t="shared" si="4"/>
        <v>29223</v>
      </c>
      <c r="J11" s="102">
        <f t="shared" si="5"/>
        <v>75.80348110295454</v>
      </c>
      <c r="K11" s="101">
        <v>11755</v>
      </c>
      <c r="L11" s="102">
        <f t="shared" si="6"/>
        <v>30.492075432543903</v>
      </c>
      <c r="M11" s="101">
        <v>0</v>
      </c>
      <c r="N11" s="102">
        <f t="shared" si="7"/>
        <v>0</v>
      </c>
      <c r="O11" s="101">
        <v>17468</v>
      </c>
      <c r="P11" s="101">
        <v>4653</v>
      </c>
      <c r="Q11" s="102">
        <f t="shared" si="8"/>
        <v>45.31140567041063</v>
      </c>
      <c r="R11" s="101">
        <v>213</v>
      </c>
      <c r="S11" s="101" t="s">
        <v>322</v>
      </c>
      <c r="T11" s="101"/>
      <c r="U11" s="101"/>
      <c r="V11" s="101"/>
      <c r="W11" s="105" t="s">
        <v>322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114</v>
      </c>
      <c r="B12" s="104" t="s">
        <v>270</v>
      </c>
      <c r="C12" s="103" t="s">
        <v>298</v>
      </c>
      <c r="D12" s="101">
        <f t="shared" si="1"/>
        <v>29769</v>
      </c>
      <c r="E12" s="101">
        <f t="shared" si="2"/>
        <v>3025</v>
      </c>
      <c r="F12" s="102">
        <f t="shared" si="3"/>
        <v>10.161577479928784</v>
      </c>
      <c r="G12" s="101">
        <v>3025</v>
      </c>
      <c r="H12" s="101">
        <v>0</v>
      </c>
      <c r="I12" s="101">
        <f t="shared" si="4"/>
        <v>26744</v>
      </c>
      <c r="J12" s="102">
        <f t="shared" si="5"/>
        <v>89.83842252007122</v>
      </c>
      <c r="K12" s="101">
        <v>2370</v>
      </c>
      <c r="L12" s="102">
        <f t="shared" si="6"/>
        <v>7.961302025597098</v>
      </c>
      <c r="M12" s="101">
        <v>0</v>
      </c>
      <c r="N12" s="102">
        <f t="shared" si="7"/>
        <v>0</v>
      </c>
      <c r="O12" s="101">
        <v>24374</v>
      </c>
      <c r="P12" s="101">
        <v>6802</v>
      </c>
      <c r="Q12" s="102">
        <f t="shared" si="8"/>
        <v>81.87712049447413</v>
      </c>
      <c r="R12" s="101">
        <v>174</v>
      </c>
      <c r="S12" s="101" t="s">
        <v>322</v>
      </c>
      <c r="T12" s="101"/>
      <c r="U12" s="101"/>
      <c r="V12" s="101"/>
      <c r="W12" s="105" t="s">
        <v>322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114</v>
      </c>
      <c r="B13" s="104" t="s">
        <v>271</v>
      </c>
      <c r="C13" s="103" t="s">
        <v>299</v>
      </c>
      <c r="D13" s="101">
        <f t="shared" si="1"/>
        <v>31775</v>
      </c>
      <c r="E13" s="101">
        <f t="shared" si="2"/>
        <v>1046</v>
      </c>
      <c r="F13" s="102">
        <f t="shared" si="3"/>
        <v>3.2918961447678994</v>
      </c>
      <c r="G13" s="101">
        <v>1046</v>
      </c>
      <c r="H13" s="101">
        <v>0</v>
      </c>
      <c r="I13" s="101">
        <f t="shared" si="4"/>
        <v>30729</v>
      </c>
      <c r="J13" s="102">
        <f t="shared" si="5"/>
        <v>96.7081038552321</v>
      </c>
      <c r="K13" s="101">
        <v>16963</v>
      </c>
      <c r="L13" s="102">
        <f t="shared" si="6"/>
        <v>53.38473642800944</v>
      </c>
      <c r="M13" s="101">
        <v>272</v>
      </c>
      <c r="N13" s="102">
        <f t="shared" si="7"/>
        <v>0.8560188827694728</v>
      </c>
      <c r="O13" s="101">
        <v>13494</v>
      </c>
      <c r="P13" s="101">
        <v>5681</v>
      </c>
      <c r="Q13" s="102">
        <f t="shared" si="8"/>
        <v>42.46734854445319</v>
      </c>
      <c r="R13" s="101">
        <v>716</v>
      </c>
      <c r="S13" s="101" t="s">
        <v>322</v>
      </c>
      <c r="T13" s="101"/>
      <c r="U13" s="101"/>
      <c r="V13" s="101"/>
      <c r="W13" s="105" t="s">
        <v>322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114</v>
      </c>
      <c r="B14" s="104" t="s">
        <v>272</v>
      </c>
      <c r="C14" s="103" t="s">
        <v>300</v>
      </c>
      <c r="D14" s="101">
        <f t="shared" si="1"/>
        <v>72770</v>
      </c>
      <c r="E14" s="101">
        <f t="shared" si="2"/>
        <v>4545</v>
      </c>
      <c r="F14" s="102">
        <f t="shared" si="3"/>
        <v>6.24570564793184</v>
      </c>
      <c r="G14" s="101">
        <v>4545</v>
      </c>
      <c r="H14" s="101">
        <v>0</v>
      </c>
      <c r="I14" s="101">
        <f t="shared" si="4"/>
        <v>68225</v>
      </c>
      <c r="J14" s="102">
        <f t="shared" si="5"/>
        <v>93.75429435206816</v>
      </c>
      <c r="K14" s="101">
        <v>19422</v>
      </c>
      <c r="L14" s="102">
        <f t="shared" si="6"/>
        <v>26.68956987769685</v>
      </c>
      <c r="M14" s="101">
        <v>1421</v>
      </c>
      <c r="N14" s="102">
        <f t="shared" si="7"/>
        <v>1.952727772433695</v>
      </c>
      <c r="O14" s="101">
        <v>47382</v>
      </c>
      <c r="P14" s="101">
        <v>15758</v>
      </c>
      <c r="Q14" s="102">
        <f t="shared" si="8"/>
        <v>65.11199670193761</v>
      </c>
      <c r="R14" s="101">
        <v>1273</v>
      </c>
      <c r="S14" s="101"/>
      <c r="T14" s="101"/>
      <c r="U14" s="101"/>
      <c r="V14" s="101" t="s">
        <v>322</v>
      </c>
      <c r="W14" s="105"/>
      <c r="X14" s="105"/>
      <c r="Y14" s="105"/>
      <c r="Z14" s="105" t="s">
        <v>322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114</v>
      </c>
      <c r="B15" s="104" t="s">
        <v>273</v>
      </c>
      <c r="C15" s="103" t="s">
        <v>301</v>
      </c>
      <c r="D15" s="101">
        <f t="shared" si="1"/>
        <v>49528</v>
      </c>
      <c r="E15" s="101">
        <f t="shared" si="2"/>
        <v>13764</v>
      </c>
      <c r="F15" s="102">
        <f t="shared" si="3"/>
        <v>27.790340817315457</v>
      </c>
      <c r="G15" s="101">
        <v>13764</v>
      </c>
      <c r="H15" s="101">
        <v>0</v>
      </c>
      <c r="I15" s="101">
        <f t="shared" si="4"/>
        <v>35764</v>
      </c>
      <c r="J15" s="102">
        <f t="shared" si="5"/>
        <v>72.20965918268453</v>
      </c>
      <c r="K15" s="101">
        <v>22945</v>
      </c>
      <c r="L15" s="102">
        <f t="shared" si="6"/>
        <v>46.32732999515425</v>
      </c>
      <c r="M15" s="101">
        <v>0</v>
      </c>
      <c r="N15" s="102">
        <f t="shared" si="7"/>
        <v>0</v>
      </c>
      <c r="O15" s="101">
        <v>12819</v>
      </c>
      <c r="P15" s="101">
        <v>4557</v>
      </c>
      <c r="Q15" s="102">
        <f t="shared" si="8"/>
        <v>25.882329187530285</v>
      </c>
      <c r="R15" s="101">
        <v>632</v>
      </c>
      <c r="S15" s="101" t="s">
        <v>322</v>
      </c>
      <c r="T15" s="101"/>
      <c r="U15" s="101"/>
      <c r="V15" s="101"/>
      <c r="W15" s="105" t="s">
        <v>322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114</v>
      </c>
      <c r="B16" s="104" t="s">
        <v>274</v>
      </c>
      <c r="C16" s="103" t="s">
        <v>302</v>
      </c>
      <c r="D16" s="101">
        <f t="shared" si="1"/>
        <v>72848</v>
      </c>
      <c r="E16" s="101">
        <f t="shared" si="2"/>
        <v>1560</v>
      </c>
      <c r="F16" s="102">
        <f t="shared" si="3"/>
        <v>2.1414452009663956</v>
      </c>
      <c r="G16" s="101">
        <v>1560</v>
      </c>
      <c r="H16" s="101">
        <v>0</v>
      </c>
      <c r="I16" s="101">
        <f t="shared" si="4"/>
        <v>71288</v>
      </c>
      <c r="J16" s="102">
        <f t="shared" si="5"/>
        <v>97.8585547990336</v>
      </c>
      <c r="K16" s="101">
        <v>42782</v>
      </c>
      <c r="L16" s="102">
        <f t="shared" si="6"/>
        <v>58.72776191522073</v>
      </c>
      <c r="M16" s="101">
        <v>2490</v>
      </c>
      <c r="N16" s="102">
        <f t="shared" si="7"/>
        <v>3.4180759938502088</v>
      </c>
      <c r="O16" s="101">
        <v>26016</v>
      </c>
      <c r="P16" s="101">
        <v>8125</v>
      </c>
      <c r="Q16" s="102">
        <f t="shared" si="8"/>
        <v>35.712716889962664</v>
      </c>
      <c r="R16" s="101">
        <v>1455</v>
      </c>
      <c r="S16" s="101" t="s">
        <v>322</v>
      </c>
      <c r="T16" s="101"/>
      <c r="U16" s="101"/>
      <c r="V16" s="101"/>
      <c r="W16" s="105" t="s">
        <v>322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114</v>
      </c>
      <c r="B17" s="104" t="s">
        <v>275</v>
      </c>
      <c r="C17" s="103" t="s">
        <v>303</v>
      </c>
      <c r="D17" s="101">
        <f t="shared" si="1"/>
        <v>71450</v>
      </c>
      <c r="E17" s="101">
        <f t="shared" si="2"/>
        <v>330</v>
      </c>
      <c r="F17" s="102">
        <f t="shared" si="3"/>
        <v>0.46186144156752973</v>
      </c>
      <c r="G17" s="101">
        <v>330</v>
      </c>
      <c r="H17" s="101">
        <v>0</v>
      </c>
      <c r="I17" s="101">
        <f t="shared" si="4"/>
        <v>71120</v>
      </c>
      <c r="J17" s="102">
        <f t="shared" si="5"/>
        <v>99.53813855843246</v>
      </c>
      <c r="K17" s="101">
        <v>29586</v>
      </c>
      <c r="L17" s="102">
        <f t="shared" si="6"/>
        <v>41.407977606717985</v>
      </c>
      <c r="M17" s="101">
        <v>0</v>
      </c>
      <c r="N17" s="102">
        <f t="shared" si="7"/>
        <v>0</v>
      </c>
      <c r="O17" s="101">
        <v>41534</v>
      </c>
      <c r="P17" s="101">
        <v>8788</v>
      </c>
      <c r="Q17" s="102">
        <f t="shared" si="8"/>
        <v>58.13016095171448</v>
      </c>
      <c r="R17" s="101">
        <v>946</v>
      </c>
      <c r="S17" s="101" t="s">
        <v>322</v>
      </c>
      <c r="T17" s="101"/>
      <c r="U17" s="101"/>
      <c r="V17" s="101"/>
      <c r="W17" s="105" t="s">
        <v>322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114</v>
      </c>
      <c r="B18" s="104" t="s">
        <v>276</v>
      </c>
      <c r="C18" s="103" t="s">
        <v>304</v>
      </c>
      <c r="D18" s="101">
        <f t="shared" si="1"/>
        <v>27471</v>
      </c>
      <c r="E18" s="101">
        <f t="shared" si="2"/>
        <v>8332</v>
      </c>
      <c r="F18" s="102">
        <f t="shared" si="3"/>
        <v>30.33016635724946</v>
      </c>
      <c r="G18" s="101">
        <v>8332</v>
      </c>
      <c r="H18" s="101">
        <v>0</v>
      </c>
      <c r="I18" s="101">
        <f t="shared" si="4"/>
        <v>19139</v>
      </c>
      <c r="J18" s="102">
        <f t="shared" si="5"/>
        <v>69.66983364275053</v>
      </c>
      <c r="K18" s="101">
        <v>9273</v>
      </c>
      <c r="L18" s="102">
        <f t="shared" si="6"/>
        <v>33.755596811182706</v>
      </c>
      <c r="M18" s="101">
        <v>0</v>
      </c>
      <c r="N18" s="102">
        <f t="shared" si="7"/>
        <v>0</v>
      </c>
      <c r="O18" s="101">
        <v>9866</v>
      </c>
      <c r="P18" s="101">
        <v>3620</v>
      </c>
      <c r="Q18" s="102">
        <f t="shared" si="8"/>
        <v>35.914236831567834</v>
      </c>
      <c r="R18" s="101">
        <v>170</v>
      </c>
      <c r="S18" s="101" t="s">
        <v>322</v>
      </c>
      <c r="T18" s="101"/>
      <c r="U18" s="101"/>
      <c r="V18" s="101"/>
      <c r="W18" s="105" t="s">
        <v>322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114</v>
      </c>
      <c r="B19" s="104" t="s">
        <v>277</v>
      </c>
      <c r="C19" s="103" t="s">
        <v>305</v>
      </c>
      <c r="D19" s="101">
        <f t="shared" si="1"/>
        <v>36204</v>
      </c>
      <c r="E19" s="101">
        <f t="shared" si="2"/>
        <v>850</v>
      </c>
      <c r="F19" s="102">
        <f t="shared" si="3"/>
        <v>2.347806872168821</v>
      </c>
      <c r="G19" s="101">
        <v>850</v>
      </c>
      <c r="H19" s="101">
        <v>0</v>
      </c>
      <c r="I19" s="101">
        <f t="shared" si="4"/>
        <v>35354</v>
      </c>
      <c r="J19" s="102">
        <f t="shared" si="5"/>
        <v>97.65219312783118</v>
      </c>
      <c r="K19" s="101">
        <v>14042</v>
      </c>
      <c r="L19" s="102">
        <f t="shared" si="6"/>
        <v>38.785769528228926</v>
      </c>
      <c r="M19" s="101">
        <v>0</v>
      </c>
      <c r="N19" s="102">
        <f t="shared" si="7"/>
        <v>0</v>
      </c>
      <c r="O19" s="101">
        <v>21312</v>
      </c>
      <c r="P19" s="101">
        <v>2850</v>
      </c>
      <c r="Q19" s="102">
        <f t="shared" si="8"/>
        <v>58.86642359960226</v>
      </c>
      <c r="R19" s="101">
        <v>154</v>
      </c>
      <c r="S19" s="101" t="s">
        <v>322</v>
      </c>
      <c r="T19" s="101"/>
      <c r="U19" s="101"/>
      <c r="V19" s="101"/>
      <c r="W19" s="105" t="s">
        <v>322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114</v>
      </c>
      <c r="B20" s="104" t="s">
        <v>278</v>
      </c>
      <c r="C20" s="103" t="s">
        <v>306</v>
      </c>
      <c r="D20" s="101">
        <f t="shared" si="1"/>
        <v>29942</v>
      </c>
      <c r="E20" s="101">
        <f t="shared" si="2"/>
        <v>832</v>
      </c>
      <c r="F20" s="102">
        <f t="shared" si="3"/>
        <v>2.7787054972947702</v>
      </c>
      <c r="G20" s="101">
        <v>832</v>
      </c>
      <c r="H20" s="101">
        <v>0</v>
      </c>
      <c r="I20" s="101">
        <f t="shared" si="4"/>
        <v>29110</v>
      </c>
      <c r="J20" s="102">
        <f t="shared" si="5"/>
        <v>97.22129450270523</v>
      </c>
      <c r="K20" s="101">
        <v>14859</v>
      </c>
      <c r="L20" s="102">
        <f t="shared" si="6"/>
        <v>49.62594349074878</v>
      </c>
      <c r="M20" s="101">
        <v>3307</v>
      </c>
      <c r="N20" s="102">
        <f t="shared" si="7"/>
        <v>11.044686393694477</v>
      </c>
      <c r="O20" s="101">
        <v>10944</v>
      </c>
      <c r="P20" s="101">
        <v>4378</v>
      </c>
      <c r="Q20" s="102">
        <f t="shared" si="8"/>
        <v>36.550664618261976</v>
      </c>
      <c r="R20" s="101">
        <v>2168</v>
      </c>
      <c r="S20" s="101" t="s">
        <v>322</v>
      </c>
      <c r="T20" s="101"/>
      <c r="U20" s="101"/>
      <c r="V20" s="101"/>
      <c r="W20" s="105" t="s">
        <v>322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114</v>
      </c>
      <c r="B21" s="104" t="s">
        <v>279</v>
      </c>
      <c r="C21" s="103" t="s">
        <v>307</v>
      </c>
      <c r="D21" s="101">
        <f t="shared" si="1"/>
        <v>18026</v>
      </c>
      <c r="E21" s="101">
        <f t="shared" si="2"/>
        <v>1262</v>
      </c>
      <c r="F21" s="102">
        <f t="shared" si="3"/>
        <v>7.000998557638965</v>
      </c>
      <c r="G21" s="101">
        <v>1262</v>
      </c>
      <c r="H21" s="101">
        <v>0</v>
      </c>
      <c r="I21" s="101">
        <f t="shared" si="4"/>
        <v>16764</v>
      </c>
      <c r="J21" s="102">
        <f t="shared" si="5"/>
        <v>92.99900144236103</v>
      </c>
      <c r="K21" s="101">
        <v>10553</v>
      </c>
      <c r="L21" s="102">
        <f t="shared" si="6"/>
        <v>58.54321535559747</v>
      </c>
      <c r="M21" s="101">
        <v>0</v>
      </c>
      <c r="N21" s="102">
        <f t="shared" si="7"/>
        <v>0</v>
      </c>
      <c r="O21" s="101">
        <v>6211</v>
      </c>
      <c r="P21" s="101">
        <v>1515</v>
      </c>
      <c r="Q21" s="102">
        <f t="shared" si="8"/>
        <v>34.45578608676356</v>
      </c>
      <c r="R21" s="101">
        <v>248</v>
      </c>
      <c r="S21" s="101" t="s">
        <v>322</v>
      </c>
      <c r="T21" s="101"/>
      <c r="U21" s="101"/>
      <c r="V21" s="101"/>
      <c r="W21" s="105" t="s">
        <v>322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114</v>
      </c>
      <c r="B22" s="104" t="s">
        <v>280</v>
      </c>
      <c r="C22" s="103" t="s">
        <v>308</v>
      </c>
      <c r="D22" s="101">
        <f t="shared" si="1"/>
        <v>12980</v>
      </c>
      <c r="E22" s="101">
        <f t="shared" si="2"/>
        <v>545</v>
      </c>
      <c r="F22" s="102">
        <f t="shared" si="3"/>
        <v>4.198767334360555</v>
      </c>
      <c r="G22" s="101">
        <v>545</v>
      </c>
      <c r="H22" s="101">
        <v>0</v>
      </c>
      <c r="I22" s="101">
        <f t="shared" si="4"/>
        <v>12435</v>
      </c>
      <c r="J22" s="102">
        <f t="shared" si="5"/>
        <v>95.80123266563945</v>
      </c>
      <c r="K22" s="101">
        <v>6182</v>
      </c>
      <c r="L22" s="102">
        <f t="shared" si="6"/>
        <v>47.62711864406779</v>
      </c>
      <c r="M22" s="101">
        <v>0</v>
      </c>
      <c r="N22" s="102">
        <f t="shared" si="7"/>
        <v>0</v>
      </c>
      <c r="O22" s="101">
        <v>6253</v>
      </c>
      <c r="P22" s="101">
        <v>1114</v>
      </c>
      <c r="Q22" s="102">
        <f t="shared" si="8"/>
        <v>48.174114021571654</v>
      </c>
      <c r="R22" s="101">
        <v>221</v>
      </c>
      <c r="S22" s="101" t="s">
        <v>322</v>
      </c>
      <c r="T22" s="101"/>
      <c r="U22" s="101"/>
      <c r="V22" s="101"/>
      <c r="W22" s="105" t="s">
        <v>322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114</v>
      </c>
      <c r="B23" s="104" t="s">
        <v>281</v>
      </c>
      <c r="C23" s="103" t="s">
        <v>309</v>
      </c>
      <c r="D23" s="101">
        <f t="shared" si="1"/>
        <v>4082</v>
      </c>
      <c r="E23" s="101">
        <f t="shared" si="2"/>
        <v>471</v>
      </c>
      <c r="F23" s="102">
        <f t="shared" si="3"/>
        <v>11.538461538461538</v>
      </c>
      <c r="G23" s="101">
        <v>471</v>
      </c>
      <c r="H23" s="101">
        <v>0</v>
      </c>
      <c r="I23" s="101">
        <f t="shared" si="4"/>
        <v>3611</v>
      </c>
      <c r="J23" s="102">
        <f t="shared" si="5"/>
        <v>88.46153846153845</v>
      </c>
      <c r="K23" s="101">
        <v>2626</v>
      </c>
      <c r="L23" s="102">
        <f t="shared" si="6"/>
        <v>64.3312101910828</v>
      </c>
      <c r="M23" s="101">
        <v>0</v>
      </c>
      <c r="N23" s="102">
        <f t="shared" si="7"/>
        <v>0</v>
      </c>
      <c r="O23" s="101">
        <v>985</v>
      </c>
      <c r="P23" s="101">
        <v>99</v>
      </c>
      <c r="Q23" s="102">
        <f t="shared" si="8"/>
        <v>24.13032827045566</v>
      </c>
      <c r="R23" s="101">
        <v>34</v>
      </c>
      <c r="S23" s="101" t="s">
        <v>322</v>
      </c>
      <c r="T23" s="101"/>
      <c r="U23" s="101"/>
      <c r="V23" s="101"/>
      <c r="W23" s="105" t="s">
        <v>322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114</v>
      </c>
      <c r="B24" s="104" t="s">
        <v>282</v>
      </c>
      <c r="C24" s="103" t="s">
        <v>310</v>
      </c>
      <c r="D24" s="101">
        <f t="shared" si="1"/>
        <v>1450</v>
      </c>
      <c r="E24" s="101">
        <f t="shared" si="2"/>
        <v>460</v>
      </c>
      <c r="F24" s="102">
        <f t="shared" si="3"/>
        <v>31.724137931034484</v>
      </c>
      <c r="G24" s="101">
        <v>460</v>
      </c>
      <c r="H24" s="101">
        <v>0</v>
      </c>
      <c r="I24" s="101">
        <f t="shared" si="4"/>
        <v>990</v>
      </c>
      <c r="J24" s="102">
        <f t="shared" si="5"/>
        <v>68.27586206896552</v>
      </c>
      <c r="K24" s="101">
        <v>72</v>
      </c>
      <c r="L24" s="102">
        <f t="shared" si="6"/>
        <v>4.9655172413793105</v>
      </c>
      <c r="M24" s="101">
        <v>0</v>
      </c>
      <c r="N24" s="102">
        <f t="shared" si="7"/>
        <v>0</v>
      </c>
      <c r="O24" s="101">
        <v>918</v>
      </c>
      <c r="P24" s="101">
        <v>750</v>
      </c>
      <c r="Q24" s="102">
        <f t="shared" si="8"/>
        <v>63.310344827586206</v>
      </c>
      <c r="R24" s="101">
        <v>5</v>
      </c>
      <c r="S24" s="101" t="s">
        <v>322</v>
      </c>
      <c r="T24" s="101"/>
      <c r="U24" s="101"/>
      <c r="V24" s="101"/>
      <c r="W24" s="105" t="s">
        <v>322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114</v>
      </c>
      <c r="B25" s="104" t="s">
        <v>283</v>
      </c>
      <c r="C25" s="103" t="s">
        <v>311</v>
      </c>
      <c r="D25" s="101">
        <f t="shared" si="1"/>
        <v>15673</v>
      </c>
      <c r="E25" s="101">
        <f t="shared" si="2"/>
        <v>3585</v>
      </c>
      <c r="F25" s="102">
        <f t="shared" si="3"/>
        <v>22.873731895616668</v>
      </c>
      <c r="G25" s="101">
        <v>3585</v>
      </c>
      <c r="H25" s="101">
        <v>0</v>
      </c>
      <c r="I25" s="101">
        <f t="shared" si="4"/>
        <v>12088</v>
      </c>
      <c r="J25" s="102">
        <f t="shared" si="5"/>
        <v>77.12626810438333</v>
      </c>
      <c r="K25" s="101">
        <v>3573</v>
      </c>
      <c r="L25" s="102">
        <f t="shared" si="6"/>
        <v>22.797167102660627</v>
      </c>
      <c r="M25" s="101">
        <v>0</v>
      </c>
      <c r="N25" s="102">
        <f t="shared" si="7"/>
        <v>0</v>
      </c>
      <c r="O25" s="101">
        <v>8515</v>
      </c>
      <c r="P25" s="101">
        <v>5327</v>
      </c>
      <c r="Q25" s="102">
        <f t="shared" si="8"/>
        <v>54.32910100172271</v>
      </c>
      <c r="R25" s="101">
        <v>143</v>
      </c>
      <c r="S25" s="101" t="s">
        <v>322</v>
      </c>
      <c r="T25" s="101"/>
      <c r="U25" s="101"/>
      <c r="V25" s="101"/>
      <c r="W25" s="105" t="s">
        <v>322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114</v>
      </c>
      <c r="B26" s="104" t="s">
        <v>284</v>
      </c>
      <c r="C26" s="103" t="s">
        <v>312</v>
      </c>
      <c r="D26" s="101">
        <f t="shared" si="1"/>
        <v>9738</v>
      </c>
      <c r="E26" s="101">
        <f t="shared" si="2"/>
        <v>2990</v>
      </c>
      <c r="F26" s="102">
        <f t="shared" si="3"/>
        <v>30.704456767303345</v>
      </c>
      <c r="G26" s="101">
        <v>2990</v>
      </c>
      <c r="H26" s="101">
        <v>0</v>
      </c>
      <c r="I26" s="101">
        <f t="shared" si="4"/>
        <v>6748</v>
      </c>
      <c r="J26" s="102">
        <f t="shared" si="5"/>
        <v>69.29554323269666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6748</v>
      </c>
      <c r="P26" s="101">
        <v>4227</v>
      </c>
      <c r="Q26" s="102">
        <f t="shared" si="8"/>
        <v>69.29554323269666</v>
      </c>
      <c r="R26" s="101">
        <v>62</v>
      </c>
      <c r="S26" s="101" t="s">
        <v>322</v>
      </c>
      <c r="T26" s="101"/>
      <c r="U26" s="101"/>
      <c r="V26" s="101"/>
      <c r="W26" s="105" t="s">
        <v>322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114</v>
      </c>
      <c r="B27" s="104" t="s">
        <v>285</v>
      </c>
      <c r="C27" s="103" t="s">
        <v>313</v>
      </c>
      <c r="D27" s="101">
        <f t="shared" si="1"/>
        <v>16801</v>
      </c>
      <c r="E27" s="101">
        <f t="shared" si="2"/>
        <v>364</v>
      </c>
      <c r="F27" s="102">
        <f t="shared" si="3"/>
        <v>2.1665377060889233</v>
      </c>
      <c r="G27" s="101">
        <v>364</v>
      </c>
      <c r="H27" s="101">
        <v>0</v>
      </c>
      <c r="I27" s="101">
        <f t="shared" si="4"/>
        <v>16437</v>
      </c>
      <c r="J27" s="102">
        <f t="shared" si="5"/>
        <v>97.83346229391108</v>
      </c>
      <c r="K27" s="101">
        <v>12212</v>
      </c>
      <c r="L27" s="102">
        <f t="shared" si="6"/>
        <v>72.68614963395036</v>
      </c>
      <c r="M27" s="101">
        <v>0</v>
      </c>
      <c r="N27" s="102">
        <f t="shared" si="7"/>
        <v>0</v>
      </c>
      <c r="O27" s="101">
        <v>4225</v>
      </c>
      <c r="P27" s="101">
        <v>1322</v>
      </c>
      <c r="Q27" s="102">
        <f t="shared" si="8"/>
        <v>25.14731265996072</v>
      </c>
      <c r="R27" s="101">
        <v>997</v>
      </c>
      <c r="S27" s="101" t="s">
        <v>322</v>
      </c>
      <c r="T27" s="101"/>
      <c r="U27" s="101"/>
      <c r="V27" s="101"/>
      <c r="W27" s="105" t="s">
        <v>322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114</v>
      </c>
      <c r="B28" s="104" t="s">
        <v>286</v>
      </c>
      <c r="C28" s="103" t="s">
        <v>314</v>
      </c>
      <c r="D28" s="101">
        <f t="shared" si="1"/>
        <v>2025</v>
      </c>
      <c r="E28" s="101">
        <f t="shared" si="2"/>
        <v>90</v>
      </c>
      <c r="F28" s="102">
        <f t="shared" si="3"/>
        <v>4.444444444444445</v>
      </c>
      <c r="G28" s="101">
        <v>90</v>
      </c>
      <c r="H28" s="101">
        <v>0</v>
      </c>
      <c r="I28" s="101">
        <f t="shared" si="4"/>
        <v>1935</v>
      </c>
      <c r="J28" s="102">
        <f t="shared" si="5"/>
        <v>95.55555555555556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1935</v>
      </c>
      <c r="P28" s="101">
        <v>1432</v>
      </c>
      <c r="Q28" s="102">
        <f t="shared" si="8"/>
        <v>95.55555555555556</v>
      </c>
      <c r="R28" s="101">
        <v>8</v>
      </c>
      <c r="S28" s="101"/>
      <c r="T28" s="101" t="s">
        <v>322</v>
      </c>
      <c r="U28" s="101"/>
      <c r="V28" s="101"/>
      <c r="W28" s="105"/>
      <c r="X28" s="105" t="s">
        <v>322</v>
      </c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114</v>
      </c>
      <c r="B29" s="104" t="s">
        <v>287</v>
      </c>
      <c r="C29" s="103" t="s">
        <v>315</v>
      </c>
      <c r="D29" s="101">
        <f t="shared" si="1"/>
        <v>4823</v>
      </c>
      <c r="E29" s="101">
        <f t="shared" si="2"/>
        <v>492</v>
      </c>
      <c r="F29" s="102">
        <f t="shared" si="3"/>
        <v>10.2011196350819</v>
      </c>
      <c r="G29" s="101">
        <v>492</v>
      </c>
      <c r="H29" s="101">
        <v>0</v>
      </c>
      <c r="I29" s="101">
        <f t="shared" si="4"/>
        <v>4331</v>
      </c>
      <c r="J29" s="102">
        <f t="shared" si="5"/>
        <v>89.7988803649181</v>
      </c>
      <c r="K29" s="101">
        <v>1028</v>
      </c>
      <c r="L29" s="102">
        <f t="shared" si="6"/>
        <v>21.31453452208169</v>
      </c>
      <c r="M29" s="101">
        <v>0</v>
      </c>
      <c r="N29" s="102">
        <f t="shared" si="7"/>
        <v>0</v>
      </c>
      <c r="O29" s="101">
        <v>3303</v>
      </c>
      <c r="P29" s="101">
        <v>893</v>
      </c>
      <c r="Q29" s="102">
        <f t="shared" si="8"/>
        <v>68.48434584283642</v>
      </c>
      <c r="R29" s="101">
        <v>62</v>
      </c>
      <c r="S29" s="101" t="s">
        <v>322</v>
      </c>
      <c r="T29" s="101"/>
      <c r="U29" s="101"/>
      <c r="V29" s="101"/>
      <c r="W29" s="105" t="s">
        <v>322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114</v>
      </c>
      <c r="B30" s="104" t="s">
        <v>288</v>
      </c>
      <c r="C30" s="103" t="s">
        <v>316</v>
      </c>
      <c r="D30" s="101">
        <f t="shared" si="1"/>
        <v>8811</v>
      </c>
      <c r="E30" s="101">
        <f t="shared" si="2"/>
        <v>413</v>
      </c>
      <c r="F30" s="102">
        <f t="shared" si="3"/>
        <v>4.687322664850755</v>
      </c>
      <c r="G30" s="101">
        <v>413</v>
      </c>
      <c r="H30" s="101">
        <v>0</v>
      </c>
      <c r="I30" s="101">
        <f t="shared" si="4"/>
        <v>8398</v>
      </c>
      <c r="J30" s="102">
        <f t="shared" si="5"/>
        <v>95.31267733514925</v>
      </c>
      <c r="K30" s="101">
        <v>4275</v>
      </c>
      <c r="L30" s="102">
        <f t="shared" si="6"/>
        <v>48.518896833503575</v>
      </c>
      <c r="M30" s="101">
        <v>0</v>
      </c>
      <c r="N30" s="102">
        <f t="shared" si="7"/>
        <v>0</v>
      </c>
      <c r="O30" s="101">
        <v>4123</v>
      </c>
      <c r="P30" s="101">
        <v>3355</v>
      </c>
      <c r="Q30" s="102">
        <f t="shared" si="8"/>
        <v>46.79378050164567</v>
      </c>
      <c r="R30" s="101">
        <v>120</v>
      </c>
      <c r="S30" s="101"/>
      <c r="T30" s="101"/>
      <c r="U30" s="101" t="s">
        <v>322</v>
      </c>
      <c r="V30" s="101"/>
      <c r="W30" s="105"/>
      <c r="X30" s="105"/>
      <c r="Y30" s="105" t="s">
        <v>322</v>
      </c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114</v>
      </c>
      <c r="B31" s="104" t="s">
        <v>289</v>
      </c>
      <c r="C31" s="103" t="s">
        <v>317</v>
      </c>
      <c r="D31" s="101">
        <f t="shared" si="1"/>
        <v>5941</v>
      </c>
      <c r="E31" s="101">
        <f t="shared" si="2"/>
        <v>0</v>
      </c>
      <c r="F31" s="102">
        <f t="shared" si="3"/>
        <v>0</v>
      </c>
      <c r="G31" s="101">
        <v>0</v>
      </c>
      <c r="H31" s="101">
        <v>0</v>
      </c>
      <c r="I31" s="101">
        <f t="shared" si="4"/>
        <v>5941</v>
      </c>
      <c r="J31" s="102">
        <f t="shared" si="5"/>
        <v>100</v>
      </c>
      <c r="K31" s="101">
        <v>3406</v>
      </c>
      <c r="L31" s="102">
        <f t="shared" si="6"/>
        <v>57.330415754923415</v>
      </c>
      <c r="M31" s="101">
        <v>0</v>
      </c>
      <c r="N31" s="102">
        <f t="shared" si="7"/>
        <v>0</v>
      </c>
      <c r="O31" s="101">
        <v>2535</v>
      </c>
      <c r="P31" s="101">
        <v>924</v>
      </c>
      <c r="Q31" s="102">
        <f t="shared" si="8"/>
        <v>42.669584245076585</v>
      </c>
      <c r="R31" s="101">
        <v>161</v>
      </c>
      <c r="S31" s="101" t="s">
        <v>322</v>
      </c>
      <c r="T31" s="101"/>
      <c r="U31" s="101"/>
      <c r="V31" s="101"/>
      <c r="W31" s="105" t="s">
        <v>322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114</v>
      </c>
      <c r="B32" s="104" t="s">
        <v>290</v>
      </c>
      <c r="C32" s="103" t="s">
        <v>318</v>
      </c>
      <c r="D32" s="101">
        <f t="shared" si="1"/>
        <v>3161</v>
      </c>
      <c r="E32" s="101">
        <f t="shared" si="2"/>
        <v>75</v>
      </c>
      <c r="F32" s="102">
        <f t="shared" si="3"/>
        <v>2.3726668775703894</v>
      </c>
      <c r="G32" s="101">
        <v>75</v>
      </c>
      <c r="H32" s="101">
        <v>0</v>
      </c>
      <c r="I32" s="101">
        <f t="shared" si="4"/>
        <v>3086</v>
      </c>
      <c r="J32" s="102">
        <f t="shared" si="5"/>
        <v>97.62733312242962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3086</v>
      </c>
      <c r="P32" s="101">
        <v>1315</v>
      </c>
      <c r="Q32" s="102">
        <f t="shared" si="8"/>
        <v>97.62733312242962</v>
      </c>
      <c r="R32" s="101">
        <v>41</v>
      </c>
      <c r="S32" s="101" t="s">
        <v>322</v>
      </c>
      <c r="T32" s="101"/>
      <c r="U32" s="101"/>
      <c r="V32" s="101"/>
      <c r="W32" s="105" t="s">
        <v>322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114</v>
      </c>
      <c r="B33" s="104" t="s">
        <v>291</v>
      </c>
      <c r="C33" s="103" t="s">
        <v>319</v>
      </c>
      <c r="D33" s="101">
        <f t="shared" si="1"/>
        <v>25893</v>
      </c>
      <c r="E33" s="101">
        <f t="shared" si="2"/>
        <v>1669</v>
      </c>
      <c r="F33" s="102">
        <f t="shared" si="3"/>
        <v>6.445757540648052</v>
      </c>
      <c r="G33" s="101">
        <v>1669</v>
      </c>
      <c r="H33" s="101">
        <v>0</v>
      </c>
      <c r="I33" s="101">
        <f t="shared" si="4"/>
        <v>24224</v>
      </c>
      <c r="J33" s="102">
        <f t="shared" si="5"/>
        <v>93.55424245935194</v>
      </c>
      <c r="K33" s="101">
        <v>14497</v>
      </c>
      <c r="L33" s="102">
        <f t="shared" si="6"/>
        <v>55.988104893214384</v>
      </c>
      <c r="M33" s="101">
        <v>121</v>
      </c>
      <c r="N33" s="102">
        <f t="shared" si="7"/>
        <v>0.46730776657783957</v>
      </c>
      <c r="O33" s="101">
        <v>9606</v>
      </c>
      <c r="P33" s="101">
        <v>3779</v>
      </c>
      <c r="Q33" s="102">
        <f t="shared" si="8"/>
        <v>37.098829799559724</v>
      </c>
      <c r="R33" s="101">
        <v>250</v>
      </c>
      <c r="S33" s="101" t="s">
        <v>322</v>
      </c>
      <c r="T33" s="101"/>
      <c r="U33" s="101"/>
      <c r="V33" s="101"/>
      <c r="W33" s="105" t="s">
        <v>322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114</v>
      </c>
      <c r="B34" s="104" t="s">
        <v>292</v>
      </c>
      <c r="C34" s="103" t="s">
        <v>320</v>
      </c>
      <c r="D34" s="101">
        <f t="shared" si="1"/>
        <v>895</v>
      </c>
      <c r="E34" s="101">
        <f t="shared" si="2"/>
        <v>0</v>
      </c>
      <c r="F34" s="102">
        <f t="shared" si="3"/>
        <v>0</v>
      </c>
      <c r="G34" s="101">
        <v>0</v>
      </c>
      <c r="H34" s="101">
        <v>0</v>
      </c>
      <c r="I34" s="101">
        <f t="shared" si="4"/>
        <v>895</v>
      </c>
      <c r="J34" s="102">
        <f t="shared" si="5"/>
        <v>100</v>
      </c>
      <c r="K34" s="101">
        <v>895</v>
      </c>
      <c r="L34" s="102">
        <f t="shared" si="6"/>
        <v>100</v>
      </c>
      <c r="M34" s="101">
        <v>0</v>
      </c>
      <c r="N34" s="102">
        <f t="shared" si="7"/>
        <v>0</v>
      </c>
      <c r="O34" s="101">
        <v>0</v>
      </c>
      <c r="P34" s="101">
        <v>0</v>
      </c>
      <c r="Q34" s="102">
        <f t="shared" si="8"/>
        <v>0</v>
      </c>
      <c r="R34" s="101">
        <v>3</v>
      </c>
      <c r="S34" s="101"/>
      <c r="T34" s="101"/>
      <c r="U34" s="101"/>
      <c r="V34" s="101" t="s">
        <v>322</v>
      </c>
      <c r="W34" s="105"/>
      <c r="X34" s="105"/>
      <c r="Y34" s="105"/>
      <c r="Z34" s="105" t="s">
        <v>322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114</v>
      </c>
      <c r="B35" s="104" t="s">
        <v>293</v>
      </c>
      <c r="C35" s="103" t="s">
        <v>321</v>
      </c>
      <c r="D35" s="101">
        <f t="shared" si="1"/>
        <v>763</v>
      </c>
      <c r="E35" s="101">
        <f t="shared" si="2"/>
        <v>6</v>
      </c>
      <c r="F35" s="102">
        <f t="shared" si="3"/>
        <v>0.7863695937090431</v>
      </c>
      <c r="G35" s="101">
        <v>0</v>
      </c>
      <c r="H35" s="101">
        <v>6</v>
      </c>
      <c r="I35" s="101">
        <f t="shared" si="4"/>
        <v>757</v>
      </c>
      <c r="J35" s="102">
        <f t="shared" si="5"/>
        <v>99.21363040629096</v>
      </c>
      <c r="K35" s="101">
        <v>727</v>
      </c>
      <c r="L35" s="102">
        <f t="shared" si="6"/>
        <v>95.28178243774575</v>
      </c>
      <c r="M35" s="101">
        <v>0</v>
      </c>
      <c r="N35" s="102">
        <f t="shared" si="7"/>
        <v>0</v>
      </c>
      <c r="O35" s="101">
        <v>30</v>
      </c>
      <c r="P35" s="101">
        <v>24</v>
      </c>
      <c r="Q35" s="102">
        <f t="shared" si="8"/>
        <v>3.9318479685452163</v>
      </c>
      <c r="R35" s="101">
        <v>2</v>
      </c>
      <c r="S35" s="101" t="s">
        <v>322</v>
      </c>
      <c r="T35" s="101"/>
      <c r="U35" s="101"/>
      <c r="V35" s="101"/>
      <c r="W35" s="105"/>
      <c r="X35" s="105"/>
      <c r="Y35" s="105" t="s">
        <v>322</v>
      </c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323</v>
      </c>
      <c r="B7" s="109" t="s">
        <v>324</v>
      </c>
      <c r="C7" s="108" t="s">
        <v>325</v>
      </c>
      <c r="D7" s="110">
        <f aca="true" t="shared" si="0" ref="D7:AI7">SUM(D8:D35)</f>
        <v>172542</v>
      </c>
      <c r="E7" s="110">
        <f t="shared" si="0"/>
        <v>2099</v>
      </c>
      <c r="F7" s="110">
        <f t="shared" si="0"/>
        <v>0</v>
      </c>
      <c r="G7" s="110">
        <f t="shared" si="0"/>
        <v>2099</v>
      </c>
      <c r="H7" s="110">
        <f t="shared" si="0"/>
        <v>331</v>
      </c>
      <c r="I7" s="110">
        <f t="shared" si="0"/>
        <v>50</v>
      </c>
      <c r="J7" s="110">
        <f t="shared" si="0"/>
        <v>281</v>
      </c>
      <c r="K7" s="110">
        <f t="shared" si="0"/>
        <v>170112</v>
      </c>
      <c r="L7" s="110">
        <f t="shared" si="0"/>
        <v>23469</v>
      </c>
      <c r="M7" s="110">
        <f t="shared" si="0"/>
        <v>146643</v>
      </c>
      <c r="N7" s="110">
        <f t="shared" si="0"/>
        <v>172545</v>
      </c>
      <c r="O7" s="110">
        <f t="shared" si="0"/>
        <v>23519</v>
      </c>
      <c r="P7" s="110">
        <f t="shared" si="0"/>
        <v>23519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149023</v>
      </c>
      <c r="W7" s="110">
        <f t="shared" si="0"/>
        <v>146971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2052</v>
      </c>
      <c r="AB7" s="110">
        <f t="shared" si="0"/>
        <v>0</v>
      </c>
      <c r="AC7" s="110">
        <f t="shared" si="0"/>
        <v>3</v>
      </c>
      <c r="AD7" s="110">
        <f t="shared" si="0"/>
        <v>3</v>
      </c>
      <c r="AE7" s="110">
        <f t="shared" si="0"/>
        <v>0</v>
      </c>
      <c r="AF7" s="110">
        <f t="shared" si="0"/>
        <v>4828</v>
      </c>
      <c r="AG7" s="110">
        <f t="shared" si="0"/>
        <v>4828</v>
      </c>
      <c r="AH7" s="110">
        <f t="shared" si="0"/>
        <v>0</v>
      </c>
      <c r="AI7" s="110">
        <f t="shared" si="0"/>
        <v>0</v>
      </c>
      <c r="AJ7" s="110">
        <f aca="true" t="shared" si="1" ref="AJ7:BC7">SUM(AJ8:AJ35)</f>
        <v>6676</v>
      </c>
      <c r="AK7" s="110">
        <f t="shared" si="1"/>
        <v>1964</v>
      </c>
      <c r="AL7" s="110">
        <f t="shared" si="1"/>
        <v>98</v>
      </c>
      <c r="AM7" s="110">
        <f t="shared" si="1"/>
        <v>1094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793</v>
      </c>
      <c r="AR7" s="110">
        <f t="shared" si="1"/>
        <v>0</v>
      </c>
      <c r="AS7" s="110">
        <f t="shared" si="1"/>
        <v>2727</v>
      </c>
      <c r="AT7" s="110">
        <f t="shared" si="1"/>
        <v>284</v>
      </c>
      <c r="AU7" s="110">
        <f t="shared" si="1"/>
        <v>214</v>
      </c>
      <c r="AV7" s="110">
        <f t="shared" si="1"/>
        <v>0</v>
      </c>
      <c r="AW7" s="110">
        <f t="shared" si="1"/>
        <v>70</v>
      </c>
      <c r="AX7" s="110">
        <f t="shared" si="1"/>
        <v>0</v>
      </c>
      <c r="AY7" s="110">
        <f t="shared" si="1"/>
        <v>0</v>
      </c>
      <c r="AZ7" s="110">
        <f t="shared" si="1"/>
        <v>261</v>
      </c>
      <c r="BA7" s="110">
        <f t="shared" si="1"/>
        <v>261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114</v>
      </c>
      <c r="B8" s="112" t="s">
        <v>266</v>
      </c>
      <c r="C8" s="111" t="s">
        <v>294</v>
      </c>
      <c r="D8" s="101">
        <f>SUM(E8,+H8,+K8)</f>
        <v>6073</v>
      </c>
      <c r="E8" s="101">
        <f>SUM(F8:G8)</f>
        <v>47</v>
      </c>
      <c r="F8" s="101">
        <v>0</v>
      </c>
      <c r="G8" s="101">
        <v>47</v>
      </c>
      <c r="H8" s="101">
        <f>SUM(I8:J8)</f>
        <v>0</v>
      </c>
      <c r="I8" s="101">
        <v>0</v>
      </c>
      <c r="J8" s="101">
        <v>0</v>
      </c>
      <c r="K8" s="101">
        <f>SUM(L8:M8)</f>
        <v>6026</v>
      </c>
      <c r="L8" s="101">
        <v>950</v>
      </c>
      <c r="M8" s="101">
        <v>5076</v>
      </c>
      <c r="N8" s="101">
        <f>SUM(O8,+V8,+AC8)</f>
        <v>6073</v>
      </c>
      <c r="O8" s="101">
        <f>SUM(P8:U8)</f>
        <v>950</v>
      </c>
      <c r="P8" s="101">
        <v>950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5123</v>
      </c>
      <c r="W8" s="101">
        <v>5123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17</v>
      </c>
      <c r="AG8" s="101">
        <v>17</v>
      </c>
      <c r="AH8" s="101">
        <v>0</v>
      </c>
      <c r="AI8" s="101">
        <v>0</v>
      </c>
      <c r="AJ8" s="101">
        <f>SUM(AK8:AS8)</f>
        <v>17</v>
      </c>
      <c r="AK8" s="101">
        <v>0</v>
      </c>
      <c r="AL8" s="101">
        <v>0</v>
      </c>
      <c r="AM8" s="101">
        <v>17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2</v>
      </c>
      <c r="AU8" s="101">
        <v>0</v>
      </c>
      <c r="AV8" s="101">
        <v>0</v>
      </c>
      <c r="AW8" s="101">
        <v>2</v>
      </c>
      <c r="AX8" s="101">
        <v>0</v>
      </c>
      <c r="AY8" s="101">
        <v>0</v>
      </c>
      <c r="AZ8" s="101">
        <f>SUM(BA8:BC8)</f>
        <v>95</v>
      </c>
      <c r="BA8" s="101">
        <v>95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114</v>
      </c>
      <c r="B9" s="112" t="s">
        <v>267</v>
      </c>
      <c r="C9" s="111" t="s">
        <v>295</v>
      </c>
      <c r="D9" s="101">
        <f aca="true" t="shared" si="2" ref="D9:D35">SUM(E9,+H9,+K9)</f>
        <v>12718</v>
      </c>
      <c r="E9" s="101">
        <f aca="true" t="shared" si="3" ref="E9:E35">SUM(F9:G9)</f>
        <v>0</v>
      </c>
      <c r="F9" s="101">
        <v>0</v>
      </c>
      <c r="G9" s="101">
        <v>0</v>
      </c>
      <c r="H9" s="101">
        <f aca="true" t="shared" si="4" ref="H9:H35">SUM(I9:J9)</f>
        <v>0</v>
      </c>
      <c r="I9" s="101">
        <v>0</v>
      </c>
      <c r="J9" s="101">
        <v>0</v>
      </c>
      <c r="K9" s="101">
        <f aca="true" t="shared" si="5" ref="K9:K35">SUM(L9:M9)</f>
        <v>12718</v>
      </c>
      <c r="L9" s="101">
        <v>1552</v>
      </c>
      <c r="M9" s="101">
        <v>11166</v>
      </c>
      <c r="N9" s="101">
        <f aca="true" t="shared" si="6" ref="N9:N35">SUM(O9,+V9,+AC9)</f>
        <v>12718</v>
      </c>
      <c r="O9" s="101">
        <f aca="true" t="shared" si="7" ref="O9:O35">SUM(P9:U9)</f>
        <v>1552</v>
      </c>
      <c r="P9" s="101">
        <v>1552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5">SUM(W9:AB9)</f>
        <v>11166</v>
      </c>
      <c r="W9" s="101">
        <v>11166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5">SUM(AD9:AE9)</f>
        <v>0</v>
      </c>
      <c r="AD9" s="101">
        <v>0</v>
      </c>
      <c r="AE9" s="101">
        <v>0</v>
      </c>
      <c r="AF9" s="101">
        <f aca="true" t="shared" si="10" ref="AF9:AF35">SUM(AG9:AI9)</f>
        <v>40</v>
      </c>
      <c r="AG9" s="101">
        <v>40</v>
      </c>
      <c r="AH9" s="101">
        <v>0</v>
      </c>
      <c r="AI9" s="101">
        <v>0</v>
      </c>
      <c r="AJ9" s="101">
        <f aca="true" t="shared" si="11" ref="AJ9:AJ35">SUM(AK9:AS9)</f>
        <v>516</v>
      </c>
      <c r="AK9" s="101">
        <v>516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5">SUM(AU9:AY9)</f>
        <v>40</v>
      </c>
      <c r="AU9" s="101">
        <v>40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5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114</v>
      </c>
      <c r="B10" s="112" t="s">
        <v>268</v>
      </c>
      <c r="C10" s="111" t="s">
        <v>296</v>
      </c>
      <c r="D10" s="101">
        <f t="shared" si="2"/>
        <v>12207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12207</v>
      </c>
      <c r="L10" s="101">
        <v>581</v>
      </c>
      <c r="M10" s="101">
        <v>11626</v>
      </c>
      <c r="N10" s="101">
        <f t="shared" si="6"/>
        <v>12207</v>
      </c>
      <c r="O10" s="101">
        <f t="shared" si="7"/>
        <v>581</v>
      </c>
      <c r="P10" s="101">
        <v>581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11626</v>
      </c>
      <c r="W10" s="101">
        <v>11626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627</v>
      </c>
      <c r="AG10" s="101">
        <v>627</v>
      </c>
      <c r="AH10" s="101">
        <v>0</v>
      </c>
      <c r="AI10" s="101">
        <v>0</v>
      </c>
      <c r="AJ10" s="101">
        <f t="shared" si="11"/>
        <v>599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599</v>
      </c>
      <c r="AT10" s="101">
        <f t="shared" si="12"/>
        <v>28</v>
      </c>
      <c r="AU10" s="101">
        <v>28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114</v>
      </c>
      <c r="B11" s="112" t="s">
        <v>269</v>
      </c>
      <c r="C11" s="111" t="s">
        <v>297</v>
      </c>
      <c r="D11" s="101">
        <f t="shared" si="2"/>
        <v>10543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10543</v>
      </c>
      <c r="L11" s="101">
        <v>1036</v>
      </c>
      <c r="M11" s="101">
        <v>9507</v>
      </c>
      <c r="N11" s="101">
        <f t="shared" si="6"/>
        <v>10543</v>
      </c>
      <c r="O11" s="101">
        <f t="shared" si="7"/>
        <v>1036</v>
      </c>
      <c r="P11" s="101">
        <v>1036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9507</v>
      </c>
      <c r="W11" s="101">
        <v>9507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628</v>
      </c>
      <c r="AG11" s="101">
        <v>628</v>
      </c>
      <c r="AH11" s="101">
        <v>0</v>
      </c>
      <c r="AI11" s="101">
        <v>0</v>
      </c>
      <c r="AJ11" s="101">
        <f t="shared" si="11"/>
        <v>628</v>
      </c>
      <c r="AK11" s="101">
        <v>0</v>
      </c>
      <c r="AL11" s="101">
        <v>0</v>
      </c>
      <c r="AM11" s="101">
        <v>628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34</v>
      </c>
      <c r="AU11" s="101">
        <v>0</v>
      </c>
      <c r="AV11" s="101">
        <v>0</v>
      </c>
      <c r="AW11" s="101">
        <v>34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114</v>
      </c>
      <c r="B12" s="112" t="s">
        <v>270</v>
      </c>
      <c r="C12" s="111" t="s">
        <v>298</v>
      </c>
      <c r="D12" s="101">
        <f t="shared" si="2"/>
        <v>11798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11798</v>
      </c>
      <c r="L12" s="101">
        <v>350</v>
      </c>
      <c r="M12" s="101">
        <v>11448</v>
      </c>
      <c r="N12" s="101">
        <f t="shared" si="6"/>
        <v>11798</v>
      </c>
      <c r="O12" s="101">
        <f t="shared" si="7"/>
        <v>350</v>
      </c>
      <c r="P12" s="101">
        <v>350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11448</v>
      </c>
      <c r="W12" s="101">
        <v>11448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606</v>
      </c>
      <c r="AG12" s="101">
        <v>606</v>
      </c>
      <c r="AH12" s="101">
        <v>0</v>
      </c>
      <c r="AI12" s="101">
        <v>0</v>
      </c>
      <c r="AJ12" s="101">
        <f t="shared" si="11"/>
        <v>579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579</v>
      </c>
      <c r="AT12" s="101">
        <f t="shared" si="12"/>
        <v>27</v>
      </c>
      <c r="AU12" s="101">
        <v>27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114</v>
      </c>
      <c r="B13" s="112" t="s">
        <v>271</v>
      </c>
      <c r="C13" s="111" t="s">
        <v>299</v>
      </c>
      <c r="D13" s="101">
        <f t="shared" si="2"/>
        <v>6783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6783</v>
      </c>
      <c r="L13" s="101">
        <v>1552</v>
      </c>
      <c r="M13" s="101">
        <v>5231</v>
      </c>
      <c r="N13" s="101">
        <f t="shared" si="6"/>
        <v>6783</v>
      </c>
      <c r="O13" s="101">
        <f t="shared" si="7"/>
        <v>1552</v>
      </c>
      <c r="P13" s="101">
        <v>1552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5231</v>
      </c>
      <c r="W13" s="101">
        <v>5231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0</v>
      </c>
      <c r="AG13" s="101">
        <v>0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114</v>
      </c>
      <c r="B14" s="112" t="s">
        <v>272</v>
      </c>
      <c r="C14" s="111" t="s">
        <v>300</v>
      </c>
      <c r="D14" s="101">
        <f t="shared" si="2"/>
        <v>19446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19446</v>
      </c>
      <c r="L14" s="101">
        <v>1009</v>
      </c>
      <c r="M14" s="101">
        <v>18437</v>
      </c>
      <c r="N14" s="101">
        <f t="shared" si="6"/>
        <v>19446</v>
      </c>
      <c r="O14" s="101">
        <f t="shared" si="7"/>
        <v>1009</v>
      </c>
      <c r="P14" s="101">
        <v>1009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18437</v>
      </c>
      <c r="W14" s="101">
        <v>18437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588</v>
      </c>
      <c r="AG14" s="101">
        <v>588</v>
      </c>
      <c r="AH14" s="101">
        <v>0</v>
      </c>
      <c r="AI14" s="101">
        <v>0</v>
      </c>
      <c r="AJ14" s="101">
        <f t="shared" si="11"/>
        <v>588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588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114</v>
      </c>
      <c r="B15" s="112" t="s">
        <v>273</v>
      </c>
      <c r="C15" s="111" t="s">
        <v>301</v>
      </c>
      <c r="D15" s="101">
        <f t="shared" si="2"/>
        <v>11482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11482</v>
      </c>
      <c r="L15" s="101">
        <v>4215</v>
      </c>
      <c r="M15" s="101">
        <v>7267</v>
      </c>
      <c r="N15" s="101">
        <f t="shared" si="6"/>
        <v>11482</v>
      </c>
      <c r="O15" s="101">
        <f t="shared" si="7"/>
        <v>4215</v>
      </c>
      <c r="P15" s="101">
        <v>4215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7267</v>
      </c>
      <c r="W15" s="101">
        <v>7267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269</v>
      </c>
      <c r="AG15" s="101">
        <v>269</v>
      </c>
      <c r="AH15" s="101">
        <v>0</v>
      </c>
      <c r="AI15" s="101">
        <v>0</v>
      </c>
      <c r="AJ15" s="101">
        <f t="shared" si="11"/>
        <v>269</v>
      </c>
      <c r="AK15" s="101">
        <v>31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213</v>
      </c>
      <c r="AR15" s="101">
        <v>0</v>
      </c>
      <c r="AS15" s="101">
        <v>25</v>
      </c>
      <c r="AT15" s="101">
        <f t="shared" si="12"/>
        <v>31</v>
      </c>
      <c r="AU15" s="101">
        <v>31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114</v>
      </c>
      <c r="B16" s="112" t="s">
        <v>274</v>
      </c>
      <c r="C16" s="111" t="s">
        <v>302</v>
      </c>
      <c r="D16" s="101">
        <f t="shared" si="2"/>
        <v>9819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9819</v>
      </c>
      <c r="L16" s="101">
        <v>1650</v>
      </c>
      <c r="M16" s="101">
        <v>8169</v>
      </c>
      <c r="N16" s="101">
        <f t="shared" si="6"/>
        <v>9819</v>
      </c>
      <c r="O16" s="101">
        <f t="shared" si="7"/>
        <v>1650</v>
      </c>
      <c r="P16" s="101">
        <v>1650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8169</v>
      </c>
      <c r="W16" s="101">
        <v>8169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338</v>
      </c>
      <c r="AG16" s="101">
        <v>338</v>
      </c>
      <c r="AH16" s="101">
        <v>0</v>
      </c>
      <c r="AI16" s="101">
        <v>0</v>
      </c>
      <c r="AJ16" s="101">
        <f t="shared" si="11"/>
        <v>338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277</v>
      </c>
      <c r="AR16" s="101">
        <v>0</v>
      </c>
      <c r="AS16" s="101">
        <v>61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114</v>
      </c>
      <c r="B17" s="112" t="s">
        <v>275</v>
      </c>
      <c r="C17" s="111" t="s">
        <v>303</v>
      </c>
      <c r="D17" s="101">
        <f t="shared" si="2"/>
        <v>10400</v>
      </c>
      <c r="E17" s="101">
        <f t="shared" si="3"/>
        <v>0</v>
      </c>
      <c r="F17" s="101">
        <v>0</v>
      </c>
      <c r="G17" s="101">
        <v>0</v>
      </c>
      <c r="H17" s="101">
        <f t="shared" si="4"/>
        <v>331</v>
      </c>
      <c r="I17" s="101">
        <v>50</v>
      </c>
      <c r="J17" s="101">
        <v>281</v>
      </c>
      <c r="K17" s="101">
        <f t="shared" si="5"/>
        <v>10069</v>
      </c>
      <c r="L17" s="101">
        <v>1782</v>
      </c>
      <c r="M17" s="101">
        <v>8287</v>
      </c>
      <c r="N17" s="101">
        <f t="shared" si="6"/>
        <v>10400</v>
      </c>
      <c r="O17" s="101">
        <f t="shared" si="7"/>
        <v>1832</v>
      </c>
      <c r="P17" s="101">
        <v>1832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8568</v>
      </c>
      <c r="W17" s="101">
        <v>8568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488</v>
      </c>
      <c r="AG17" s="101">
        <v>488</v>
      </c>
      <c r="AH17" s="101">
        <v>0</v>
      </c>
      <c r="AI17" s="101">
        <v>0</v>
      </c>
      <c r="AJ17" s="101">
        <f t="shared" si="11"/>
        <v>505</v>
      </c>
      <c r="AK17" s="101">
        <v>20</v>
      </c>
      <c r="AL17" s="101">
        <v>0</v>
      </c>
      <c r="AM17" s="101">
        <v>1</v>
      </c>
      <c r="AN17" s="101">
        <v>0</v>
      </c>
      <c r="AO17" s="101">
        <v>0</v>
      </c>
      <c r="AP17" s="101">
        <v>0</v>
      </c>
      <c r="AQ17" s="101">
        <v>13</v>
      </c>
      <c r="AR17" s="101">
        <v>0</v>
      </c>
      <c r="AS17" s="101">
        <v>471</v>
      </c>
      <c r="AT17" s="101">
        <f t="shared" si="12"/>
        <v>3</v>
      </c>
      <c r="AU17" s="101">
        <v>3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114</v>
      </c>
      <c r="B18" s="112" t="s">
        <v>276</v>
      </c>
      <c r="C18" s="111" t="s">
        <v>304</v>
      </c>
      <c r="D18" s="101">
        <f t="shared" si="2"/>
        <v>10099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10099</v>
      </c>
      <c r="L18" s="101">
        <v>1588</v>
      </c>
      <c r="M18" s="101">
        <v>8511</v>
      </c>
      <c r="N18" s="101">
        <f t="shared" si="6"/>
        <v>10099</v>
      </c>
      <c r="O18" s="101">
        <f t="shared" si="7"/>
        <v>1588</v>
      </c>
      <c r="P18" s="101">
        <v>1588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8511</v>
      </c>
      <c r="W18" s="101">
        <v>8511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44</v>
      </c>
      <c r="AG18" s="101">
        <v>44</v>
      </c>
      <c r="AH18" s="101">
        <v>0</v>
      </c>
      <c r="AI18" s="101">
        <v>0</v>
      </c>
      <c r="AJ18" s="101">
        <f t="shared" si="11"/>
        <v>547</v>
      </c>
      <c r="AK18" s="101">
        <v>547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44</v>
      </c>
      <c r="AU18" s="101">
        <v>44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114</v>
      </c>
      <c r="B19" s="112" t="s">
        <v>277</v>
      </c>
      <c r="C19" s="111" t="s">
        <v>305</v>
      </c>
      <c r="D19" s="101">
        <f t="shared" si="2"/>
        <v>8049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8049</v>
      </c>
      <c r="L19" s="101">
        <v>1255</v>
      </c>
      <c r="M19" s="101">
        <v>6794</v>
      </c>
      <c r="N19" s="101">
        <f t="shared" si="6"/>
        <v>8049</v>
      </c>
      <c r="O19" s="101">
        <f t="shared" si="7"/>
        <v>1255</v>
      </c>
      <c r="P19" s="101">
        <v>1255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6794</v>
      </c>
      <c r="W19" s="101">
        <v>6794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54</v>
      </c>
      <c r="AG19" s="101">
        <v>54</v>
      </c>
      <c r="AH19" s="101">
        <v>0</v>
      </c>
      <c r="AI19" s="101">
        <v>0</v>
      </c>
      <c r="AJ19" s="101">
        <f t="shared" si="11"/>
        <v>54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49</v>
      </c>
      <c r="AR19" s="101">
        <v>0</v>
      </c>
      <c r="AS19" s="101">
        <v>5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114</v>
      </c>
      <c r="B20" s="112" t="s">
        <v>278</v>
      </c>
      <c r="C20" s="111" t="s">
        <v>306</v>
      </c>
      <c r="D20" s="101">
        <f t="shared" si="2"/>
        <v>7903</v>
      </c>
      <c r="E20" s="101">
        <f t="shared" si="3"/>
        <v>2052</v>
      </c>
      <c r="F20" s="101">
        <v>0</v>
      </c>
      <c r="G20" s="101">
        <v>2052</v>
      </c>
      <c r="H20" s="101">
        <f t="shared" si="4"/>
        <v>0</v>
      </c>
      <c r="I20" s="101">
        <v>0</v>
      </c>
      <c r="J20" s="101">
        <v>0</v>
      </c>
      <c r="K20" s="101">
        <f t="shared" si="5"/>
        <v>5851</v>
      </c>
      <c r="L20" s="101">
        <v>210</v>
      </c>
      <c r="M20" s="101">
        <v>5641</v>
      </c>
      <c r="N20" s="101">
        <f t="shared" si="6"/>
        <v>7903</v>
      </c>
      <c r="O20" s="101">
        <f t="shared" si="7"/>
        <v>210</v>
      </c>
      <c r="P20" s="101">
        <v>210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7693</v>
      </c>
      <c r="W20" s="101">
        <v>5641</v>
      </c>
      <c r="X20" s="101">
        <v>0</v>
      </c>
      <c r="Y20" s="101">
        <v>0</v>
      </c>
      <c r="Z20" s="101">
        <v>0</v>
      </c>
      <c r="AA20" s="101">
        <v>2052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61</v>
      </c>
      <c r="AG20" s="101">
        <v>61</v>
      </c>
      <c r="AH20" s="101">
        <v>0</v>
      </c>
      <c r="AI20" s="101">
        <v>0</v>
      </c>
      <c r="AJ20" s="101">
        <f t="shared" si="11"/>
        <v>59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4</v>
      </c>
      <c r="AR20" s="101">
        <v>0</v>
      </c>
      <c r="AS20" s="101">
        <v>55</v>
      </c>
      <c r="AT20" s="101">
        <f t="shared" si="12"/>
        <v>2</v>
      </c>
      <c r="AU20" s="101">
        <v>2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4</v>
      </c>
      <c r="BA20" s="101">
        <v>4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114</v>
      </c>
      <c r="B21" s="112" t="s">
        <v>279</v>
      </c>
      <c r="C21" s="111" t="s">
        <v>307</v>
      </c>
      <c r="D21" s="101">
        <f t="shared" si="2"/>
        <v>1786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1786</v>
      </c>
      <c r="L21" s="101">
        <v>956</v>
      </c>
      <c r="M21" s="101">
        <v>830</v>
      </c>
      <c r="N21" s="101">
        <f t="shared" si="6"/>
        <v>1786</v>
      </c>
      <c r="O21" s="101">
        <f t="shared" si="7"/>
        <v>956</v>
      </c>
      <c r="P21" s="101">
        <v>956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830</v>
      </c>
      <c r="W21" s="101">
        <v>830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209</v>
      </c>
      <c r="AG21" s="101">
        <v>209</v>
      </c>
      <c r="AH21" s="101">
        <v>0</v>
      </c>
      <c r="AI21" s="101">
        <v>0</v>
      </c>
      <c r="AJ21" s="101">
        <f t="shared" si="11"/>
        <v>307</v>
      </c>
      <c r="AK21" s="101">
        <v>0</v>
      </c>
      <c r="AL21" s="101">
        <v>98</v>
      </c>
      <c r="AM21" s="101">
        <v>13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196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98</v>
      </c>
      <c r="BA21" s="101">
        <v>98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114</v>
      </c>
      <c r="B22" s="112" t="s">
        <v>280</v>
      </c>
      <c r="C22" s="111" t="s">
        <v>308</v>
      </c>
      <c r="D22" s="101">
        <f t="shared" si="2"/>
        <v>2109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2109</v>
      </c>
      <c r="L22" s="101">
        <v>349</v>
      </c>
      <c r="M22" s="101">
        <v>1760</v>
      </c>
      <c r="N22" s="101">
        <f t="shared" si="6"/>
        <v>2109</v>
      </c>
      <c r="O22" s="101">
        <f t="shared" si="7"/>
        <v>349</v>
      </c>
      <c r="P22" s="101">
        <v>349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1760</v>
      </c>
      <c r="W22" s="101">
        <v>1760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71</v>
      </c>
      <c r="AG22" s="101">
        <v>71</v>
      </c>
      <c r="AH22" s="101">
        <v>0</v>
      </c>
      <c r="AI22" s="101">
        <v>0</v>
      </c>
      <c r="AJ22" s="101">
        <f t="shared" si="11"/>
        <v>71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71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114</v>
      </c>
      <c r="B23" s="112" t="s">
        <v>281</v>
      </c>
      <c r="C23" s="111" t="s">
        <v>309</v>
      </c>
      <c r="D23" s="101">
        <f t="shared" si="2"/>
        <v>624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624</v>
      </c>
      <c r="L23" s="101">
        <v>231</v>
      </c>
      <c r="M23" s="101">
        <v>393</v>
      </c>
      <c r="N23" s="101">
        <f t="shared" si="6"/>
        <v>624</v>
      </c>
      <c r="O23" s="101">
        <f t="shared" si="7"/>
        <v>231</v>
      </c>
      <c r="P23" s="101">
        <v>231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393</v>
      </c>
      <c r="W23" s="101">
        <v>393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22</v>
      </c>
      <c r="AG23" s="101">
        <v>22</v>
      </c>
      <c r="AH23" s="101">
        <v>0</v>
      </c>
      <c r="AI23" s="101">
        <v>0</v>
      </c>
      <c r="AJ23" s="101">
        <f t="shared" si="11"/>
        <v>624</v>
      </c>
      <c r="AK23" s="101">
        <v>624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22</v>
      </c>
      <c r="AU23" s="101">
        <v>22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114</v>
      </c>
      <c r="B24" s="112" t="s">
        <v>282</v>
      </c>
      <c r="C24" s="111" t="s">
        <v>310</v>
      </c>
      <c r="D24" s="101">
        <f t="shared" si="2"/>
        <v>932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932</v>
      </c>
      <c r="L24" s="101">
        <v>291</v>
      </c>
      <c r="M24" s="101">
        <v>641</v>
      </c>
      <c r="N24" s="101">
        <f t="shared" si="6"/>
        <v>932</v>
      </c>
      <c r="O24" s="101">
        <f t="shared" si="7"/>
        <v>291</v>
      </c>
      <c r="P24" s="101">
        <v>291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641</v>
      </c>
      <c r="W24" s="101">
        <v>641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37</v>
      </c>
      <c r="AG24" s="101">
        <v>37</v>
      </c>
      <c r="AH24" s="101">
        <v>0</v>
      </c>
      <c r="AI24" s="101">
        <v>0</v>
      </c>
      <c r="AJ24" s="101">
        <f t="shared" si="11"/>
        <v>37</v>
      </c>
      <c r="AK24" s="101">
        <v>0</v>
      </c>
      <c r="AL24" s="101">
        <v>0</v>
      </c>
      <c r="AM24" s="101">
        <v>37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114</v>
      </c>
      <c r="B25" s="112" t="s">
        <v>283</v>
      </c>
      <c r="C25" s="111" t="s">
        <v>311</v>
      </c>
      <c r="D25" s="101">
        <f t="shared" si="2"/>
        <v>6230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6230</v>
      </c>
      <c r="L25" s="101">
        <v>1824</v>
      </c>
      <c r="M25" s="101">
        <v>4406</v>
      </c>
      <c r="N25" s="101">
        <f t="shared" si="6"/>
        <v>6230</v>
      </c>
      <c r="O25" s="101">
        <f t="shared" si="7"/>
        <v>1824</v>
      </c>
      <c r="P25" s="101">
        <v>1824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4406</v>
      </c>
      <c r="W25" s="101">
        <v>4406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264</v>
      </c>
      <c r="AG25" s="101">
        <v>264</v>
      </c>
      <c r="AH25" s="101">
        <v>0</v>
      </c>
      <c r="AI25" s="101">
        <v>0</v>
      </c>
      <c r="AJ25" s="101">
        <f t="shared" si="11"/>
        <v>264</v>
      </c>
      <c r="AK25" s="101">
        <v>0</v>
      </c>
      <c r="AL25" s="101">
        <v>0</v>
      </c>
      <c r="AM25" s="101">
        <v>264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33</v>
      </c>
      <c r="AU25" s="101">
        <v>0</v>
      </c>
      <c r="AV25" s="101">
        <v>0</v>
      </c>
      <c r="AW25" s="101">
        <v>33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114</v>
      </c>
      <c r="B26" s="112" t="s">
        <v>284</v>
      </c>
      <c r="C26" s="111" t="s">
        <v>312</v>
      </c>
      <c r="D26" s="101">
        <f t="shared" si="2"/>
        <v>5584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5584</v>
      </c>
      <c r="L26" s="101">
        <v>595</v>
      </c>
      <c r="M26" s="101">
        <v>4989</v>
      </c>
      <c r="N26" s="101">
        <f t="shared" si="6"/>
        <v>5584</v>
      </c>
      <c r="O26" s="101">
        <f t="shared" si="7"/>
        <v>595</v>
      </c>
      <c r="P26" s="101">
        <v>595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4989</v>
      </c>
      <c r="W26" s="101">
        <v>4989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52</v>
      </c>
      <c r="AG26" s="101">
        <v>52</v>
      </c>
      <c r="AH26" s="101">
        <v>0</v>
      </c>
      <c r="AI26" s="101">
        <v>0</v>
      </c>
      <c r="AJ26" s="101">
        <f t="shared" si="11"/>
        <v>52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52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114</v>
      </c>
      <c r="B27" s="112" t="s">
        <v>285</v>
      </c>
      <c r="C27" s="111" t="s">
        <v>313</v>
      </c>
      <c r="D27" s="101">
        <f t="shared" si="2"/>
        <v>2526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2526</v>
      </c>
      <c r="L27" s="101">
        <v>38</v>
      </c>
      <c r="M27" s="101">
        <v>2488</v>
      </c>
      <c r="N27" s="101">
        <f t="shared" si="6"/>
        <v>2526</v>
      </c>
      <c r="O27" s="101">
        <f t="shared" si="7"/>
        <v>38</v>
      </c>
      <c r="P27" s="101">
        <v>38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2488</v>
      </c>
      <c r="W27" s="101">
        <v>2488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25</v>
      </c>
      <c r="AG27" s="101">
        <v>25</v>
      </c>
      <c r="AH27" s="101">
        <v>0</v>
      </c>
      <c r="AI27" s="101">
        <v>0</v>
      </c>
      <c r="AJ27" s="101">
        <f t="shared" si="11"/>
        <v>25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25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114</v>
      </c>
      <c r="B28" s="112" t="s">
        <v>286</v>
      </c>
      <c r="C28" s="111" t="s">
        <v>314</v>
      </c>
      <c r="D28" s="101">
        <f t="shared" si="2"/>
        <v>1243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1243</v>
      </c>
      <c r="L28" s="101">
        <v>124</v>
      </c>
      <c r="M28" s="101">
        <v>1119</v>
      </c>
      <c r="N28" s="101">
        <f t="shared" si="6"/>
        <v>1243</v>
      </c>
      <c r="O28" s="101">
        <f t="shared" si="7"/>
        <v>124</v>
      </c>
      <c r="P28" s="101">
        <v>124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1119</v>
      </c>
      <c r="W28" s="101">
        <v>1119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0</v>
      </c>
      <c r="AG28" s="101">
        <v>0</v>
      </c>
      <c r="AH28" s="101">
        <v>0</v>
      </c>
      <c r="AI28" s="101">
        <v>0</v>
      </c>
      <c r="AJ28" s="101">
        <f t="shared" si="11"/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114</v>
      </c>
      <c r="B29" s="112" t="s">
        <v>287</v>
      </c>
      <c r="C29" s="111" t="s">
        <v>315</v>
      </c>
      <c r="D29" s="101">
        <f t="shared" si="2"/>
        <v>1117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1117</v>
      </c>
      <c r="L29" s="101">
        <v>107</v>
      </c>
      <c r="M29" s="101">
        <v>1010</v>
      </c>
      <c r="N29" s="101">
        <f t="shared" si="6"/>
        <v>1117</v>
      </c>
      <c r="O29" s="101">
        <f t="shared" si="7"/>
        <v>107</v>
      </c>
      <c r="P29" s="101">
        <v>107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1010</v>
      </c>
      <c r="W29" s="101">
        <v>1010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3</v>
      </c>
      <c r="AG29" s="101">
        <v>3</v>
      </c>
      <c r="AH29" s="101">
        <v>0</v>
      </c>
      <c r="AI29" s="101">
        <v>0</v>
      </c>
      <c r="AJ29" s="101">
        <f t="shared" si="11"/>
        <v>45</v>
      </c>
      <c r="AK29" s="101">
        <v>45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3</v>
      </c>
      <c r="AU29" s="101">
        <v>3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114</v>
      </c>
      <c r="B30" s="112" t="s">
        <v>288</v>
      </c>
      <c r="C30" s="111" t="s">
        <v>316</v>
      </c>
      <c r="D30" s="101">
        <f t="shared" si="2"/>
        <v>1456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1456</v>
      </c>
      <c r="L30" s="101">
        <v>29</v>
      </c>
      <c r="M30" s="101">
        <v>1427</v>
      </c>
      <c r="N30" s="101">
        <f t="shared" si="6"/>
        <v>1456</v>
      </c>
      <c r="O30" s="101">
        <f t="shared" si="7"/>
        <v>29</v>
      </c>
      <c r="P30" s="101">
        <v>29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1427</v>
      </c>
      <c r="W30" s="101">
        <v>1427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5</v>
      </c>
      <c r="AG30" s="101">
        <v>5</v>
      </c>
      <c r="AH30" s="101">
        <v>0</v>
      </c>
      <c r="AI30" s="101">
        <v>0</v>
      </c>
      <c r="AJ30" s="101">
        <f t="shared" si="11"/>
        <v>65</v>
      </c>
      <c r="AK30" s="101">
        <v>65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5</v>
      </c>
      <c r="AU30" s="101">
        <v>5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114</v>
      </c>
      <c r="B31" s="112" t="s">
        <v>289</v>
      </c>
      <c r="C31" s="111" t="s">
        <v>317</v>
      </c>
      <c r="D31" s="101">
        <f t="shared" si="2"/>
        <v>2866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2866</v>
      </c>
      <c r="L31" s="101">
        <v>121</v>
      </c>
      <c r="M31" s="101">
        <v>2745</v>
      </c>
      <c r="N31" s="101">
        <f t="shared" si="6"/>
        <v>2866</v>
      </c>
      <c r="O31" s="101">
        <f t="shared" si="7"/>
        <v>121</v>
      </c>
      <c r="P31" s="101">
        <v>121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2745</v>
      </c>
      <c r="W31" s="101">
        <v>2745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9</v>
      </c>
      <c r="AG31" s="101">
        <v>9</v>
      </c>
      <c r="AH31" s="101">
        <v>0</v>
      </c>
      <c r="AI31" s="101">
        <v>0</v>
      </c>
      <c r="AJ31" s="101">
        <f t="shared" si="11"/>
        <v>116</v>
      </c>
      <c r="AK31" s="101">
        <v>116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9</v>
      </c>
      <c r="AU31" s="101">
        <v>9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114</v>
      </c>
      <c r="B32" s="112" t="s">
        <v>290</v>
      </c>
      <c r="C32" s="111" t="s">
        <v>318</v>
      </c>
      <c r="D32" s="101">
        <f t="shared" si="2"/>
        <v>1869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1869</v>
      </c>
      <c r="L32" s="101">
        <v>297</v>
      </c>
      <c r="M32" s="101">
        <v>1572</v>
      </c>
      <c r="N32" s="101">
        <f t="shared" si="6"/>
        <v>1869</v>
      </c>
      <c r="O32" s="101">
        <f t="shared" si="7"/>
        <v>297</v>
      </c>
      <c r="P32" s="101">
        <v>297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1572</v>
      </c>
      <c r="W32" s="101">
        <v>1572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29</v>
      </c>
      <c r="AG32" s="101">
        <v>29</v>
      </c>
      <c r="AH32" s="101">
        <v>0</v>
      </c>
      <c r="AI32" s="101">
        <v>0</v>
      </c>
      <c r="AJ32" s="101">
        <f t="shared" si="11"/>
        <v>29</v>
      </c>
      <c r="AK32" s="101">
        <v>0</v>
      </c>
      <c r="AL32" s="101">
        <v>0</v>
      </c>
      <c r="AM32" s="101">
        <v>29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1</v>
      </c>
      <c r="AU32" s="101">
        <v>0</v>
      </c>
      <c r="AV32" s="101">
        <v>0</v>
      </c>
      <c r="AW32" s="101">
        <v>1</v>
      </c>
      <c r="AX32" s="101">
        <v>0</v>
      </c>
      <c r="AY32" s="101">
        <v>0</v>
      </c>
      <c r="AZ32" s="101">
        <f t="shared" si="13"/>
        <v>64</v>
      </c>
      <c r="BA32" s="101">
        <v>64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114</v>
      </c>
      <c r="B33" s="112" t="s">
        <v>291</v>
      </c>
      <c r="C33" s="111" t="s">
        <v>319</v>
      </c>
      <c r="D33" s="101">
        <f t="shared" si="2"/>
        <v>6880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6880</v>
      </c>
      <c r="L33" s="101">
        <v>777</v>
      </c>
      <c r="M33" s="101">
        <v>6103</v>
      </c>
      <c r="N33" s="101">
        <f t="shared" si="6"/>
        <v>6880</v>
      </c>
      <c r="O33" s="101">
        <f t="shared" si="7"/>
        <v>777</v>
      </c>
      <c r="P33" s="101">
        <v>777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6103</v>
      </c>
      <c r="W33" s="101">
        <v>6103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342</v>
      </c>
      <c r="AG33" s="101">
        <v>342</v>
      </c>
      <c r="AH33" s="101">
        <v>0</v>
      </c>
      <c r="AI33" s="101">
        <v>0</v>
      </c>
      <c r="AJ33" s="101">
        <f t="shared" si="11"/>
        <v>342</v>
      </c>
      <c r="AK33" s="101">
        <v>0</v>
      </c>
      <c r="AL33" s="101">
        <v>0</v>
      </c>
      <c r="AM33" s="101">
        <v>105</v>
      </c>
      <c r="AN33" s="101">
        <v>0</v>
      </c>
      <c r="AO33" s="101">
        <v>0</v>
      </c>
      <c r="AP33" s="101">
        <v>0</v>
      </c>
      <c r="AQ33" s="101">
        <v>237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114</v>
      </c>
      <c r="B34" s="112" t="s">
        <v>292</v>
      </c>
      <c r="C34" s="111" t="s">
        <v>320</v>
      </c>
      <c r="D34" s="101">
        <f t="shared" si="2"/>
        <v>0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0</v>
      </c>
      <c r="L34" s="101">
        <v>0</v>
      </c>
      <c r="M34" s="101">
        <v>0</v>
      </c>
      <c r="N34" s="101">
        <f t="shared" si="6"/>
        <v>0</v>
      </c>
      <c r="O34" s="101">
        <f t="shared" si="7"/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0</v>
      </c>
      <c r="AG34" s="101">
        <v>0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114</v>
      </c>
      <c r="B35" s="112" t="s">
        <v>293</v>
      </c>
      <c r="C35" s="111" t="s">
        <v>321</v>
      </c>
      <c r="D35" s="101">
        <f t="shared" si="2"/>
        <v>0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0</v>
      </c>
      <c r="L35" s="101">
        <v>0</v>
      </c>
      <c r="M35" s="101">
        <v>0</v>
      </c>
      <c r="N35" s="101">
        <f t="shared" si="6"/>
        <v>3</v>
      </c>
      <c r="O35" s="101">
        <f t="shared" si="7"/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3</v>
      </c>
      <c r="AD35" s="101">
        <v>3</v>
      </c>
      <c r="AE35" s="101">
        <v>0</v>
      </c>
      <c r="AF35" s="101">
        <f t="shared" si="10"/>
        <v>0</v>
      </c>
      <c r="AG35" s="101">
        <v>0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19</v>
      </c>
      <c r="M2" s="19" t="str">
        <f>IF(L2&lt;&gt;"",VLOOKUP(L2,$AI$6:$AJ$52,2,FALSE),"-")</f>
        <v>山梨県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75122</v>
      </c>
      <c r="F7" s="164" t="s">
        <v>45</v>
      </c>
      <c r="G7" s="23" t="s">
        <v>46</v>
      </c>
      <c r="H7" s="37">
        <f aca="true" t="shared" si="0" ref="H7:H12">AD14</f>
        <v>23519</v>
      </c>
      <c r="I7" s="37">
        <f aca="true" t="shared" si="1" ref="I7:I12">AD24</f>
        <v>146971</v>
      </c>
      <c r="J7" s="37">
        <f aca="true" t="shared" si="2" ref="J7:J12">SUM(H7:I7)</f>
        <v>170490</v>
      </c>
      <c r="K7" s="38">
        <f aca="true" t="shared" si="3" ref="K7:K12">IF(J$13&gt;0,J7/J$13,0)</f>
        <v>0.9881072434537678</v>
      </c>
      <c r="L7" s="39">
        <f>AD34</f>
        <v>4828</v>
      </c>
      <c r="M7" s="40">
        <f>AD37</f>
        <v>261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75122</v>
      </c>
      <c r="AF7" s="28" t="str">
        <f>'水洗化人口等'!B7</f>
        <v>19000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6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6</v>
      </c>
      <c r="AF8" s="28" t="str">
        <f>'水洗化人口等'!B8</f>
        <v>19201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75128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435641</v>
      </c>
      <c r="AF9" s="28" t="str">
        <f>'水洗化人口等'!B9</f>
        <v>19202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435641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7611</v>
      </c>
      <c r="AF10" s="28" t="str">
        <f>'水洗化人口等'!B10</f>
        <v>19204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7611</v>
      </c>
      <c r="F11" s="165"/>
      <c r="G11" s="23" t="s">
        <v>56</v>
      </c>
      <c r="H11" s="37">
        <f t="shared" si="0"/>
        <v>0</v>
      </c>
      <c r="I11" s="37">
        <f t="shared" si="1"/>
        <v>2052</v>
      </c>
      <c r="J11" s="37">
        <f t="shared" si="2"/>
        <v>2052</v>
      </c>
      <c r="K11" s="38">
        <f t="shared" si="3"/>
        <v>0.011892756546232222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351943</v>
      </c>
      <c r="AF11" s="28" t="str">
        <f>'水洗化人口等'!B11</f>
        <v>19205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351943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123300</v>
      </c>
      <c r="AF12" s="28" t="str">
        <f>'水洗化人口等'!B12</f>
        <v>19206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795195</v>
      </c>
      <c r="F13" s="166"/>
      <c r="G13" s="23" t="s">
        <v>49</v>
      </c>
      <c r="H13" s="37">
        <f>SUM(H7:H12)</f>
        <v>23519</v>
      </c>
      <c r="I13" s="37">
        <f>SUM(I7:I12)</f>
        <v>149023</v>
      </c>
      <c r="J13" s="37">
        <f>SUM(J7:J12)</f>
        <v>172542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17209</v>
      </c>
      <c r="AF13" s="28" t="str">
        <f>'水洗化人口等'!B13</f>
        <v>19207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870323</v>
      </c>
      <c r="F14" s="167" t="s">
        <v>59</v>
      </c>
      <c r="G14" s="168"/>
      <c r="H14" s="37">
        <f>AD20</f>
        <v>3</v>
      </c>
      <c r="I14" s="37">
        <f>AD30</f>
        <v>0</v>
      </c>
      <c r="J14" s="37">
        <f>SUM(H14:I14)</f>
        <v>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23519</v>
      </c>
      <c r="AF14" s="28" t="str">
        <f>'水洗化人口等'!B14</f>
        <v>19208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17209</v>
      </c>
      <c r="F15" s="156" t="s">
        <v>4</v>
      </c>
      <c r="G15" s="157"/>
      <c r="H15" s="47">
        <f>SUM(H13:H14)</f>
        <v>23522</v>
      </c>
      <c r="I15" s="47">
        <f>SUM(I13:I14)</f>
        <v>149023</v>
      </c>
      <c r="J15" s="47">
        <f>SUM(J13:J14)</f>
        <v>172545</v>
      </c>
      <c r="K15" s="48" t="s">
        <v>152</v>
      </c>
      <c r="L15" s="49">
        <f>SUM(L7:L9)</f>
        <v>4828</v>
      </c>
      <c r="M15" s="50">
        <f>SUM(M7:M9)</f>
        <v>261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19209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19210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123300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19211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19212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0.9136780252848655</v>
      </c>
      <c r="F19" s="167" t="s">
        <v>65</v>
      </c>
      <c r="G19" s="168"/>
      <c r="H19" s="37">
        <f>AD21</f>
        <v>0</v>
      </c>
      <c r="I19" s="37">
        <f>AD31</f>
        <v>2099</v>
      </c>
      <c r="J19" s="41">
        <f>SUM(H19:I19)</f>
        <v>2099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19213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0.0863219747151345</v>
      </c>
      <c r="F20" s="167" t="s">
        <v>67</v>
      </c>
      <c r="G20" s="168"/>
      <c r="H20" s="37">
        <f>AD22</f>
        <v>50</v>
      </c>
      <c r="I20" s="37">
        <f>AD32</f>
        <v>281</v>
      </c>
      <c r="J20" s="41">
        <f>SUM(H20:I20)</f>
        <v>331</v>
      </c>
      <c r="AA20" s="20" t="s">
        <v>59</v>
      </c>
      <c r="AB20" s="81" t="s">
        <v>83</v>
      </c>
      <c r="AC20" s="81" t="s">
        <v>158</v>
      </c>
      <c r="AD20" s="28">
        <f ca="1" t="shared" si="4"/>
        <v>3</v>
      </c>
      <c r="AF20" s="28" t="str">
        <f>'水洗化人口等'!B20</f>
        <v>19214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0.5005509448790851</v>
      </c>
      <c r="F21" s="167" t="s">
        <v>69</v>
      </c>
      <c r="G21" s="168"/>
      <c r="H21" s="37">
        <f>AD23</f>
        <v>23469</v>
      </c>
      <c r="I21" s="37">
        <f>AD33</f>
        <v>146643</v>
      </c>
      <c r="J21" s="41">
        <f>SUM(H21:I21)</f>
        <v>170112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19346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0.40438205126142823</v>
      </c>
      <c r="F22" s="156" t="s">
        <v>4</v>
      </c>
      <c r="G22" s="157"/>
      <c r="H22" s="47">
        <f>SUM(H19:H21)</f>
        <v>23519</v>
      </c>
      <c r="I22" s="47">
        <f>SUM(I19:I21)</f>
        <v>149023</v>
      </c>
      <c r="J22" s="52">
        <f>SUM(J19:J21)</f>
        <v>172542</v>
      </c>
      <c r="AA22" s="20" t="s">
        <v>67</v>
      </c>
      <c r="AB22" s="81" t="s">
        <v>83</v>
      </c>
      <c r="AC22" s="81" t="s">
        <v>160</v>
      </c>
      <c r="AD22" s="28">
        <f ca="1" t="shared" si="4"/>
        <v>50</v>
      </c>
      <c r="AF22" s="28" t="str">
        <f>'水洗化人口等'!B22</f>
        <v>19361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0.14167154033617405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23469</v>
      </c>
      <c r="AF23" s="28" t="str">
        <f>'水洗化人口等'!B23</f>
        <v>19362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0.9999201363007134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146971</v>
      </c>
      <c r="AF24" s="28" t="str">
        <f>'水洗化人口等'!B24</f>
        <v>19364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7.986369928655095E-05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19365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19366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1964</v>
      </c>
      <c r="J27" s="55">
        <f>AD49</f>
        <v>214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19384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98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2052</v>
      </c>
      <c r="AF28" s="28" t="str">
        <f>'水洗化人口等'!B28</f>
        <v>19422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1094</v>
      </c>
      <c r="J29" s="55">
        <f>AD51</f>
        <v>70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19423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19424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2099</v>
      </c>
      <c r="AF31" s="28" t="str">
        <f>'水洗化人口等'!B31</f>
        <v>19425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281</v>
      </c>
      <c r="AF32" s="28" t="str">
        <f>'水洗化人口等'!B32</f>
        <v>19429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793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146643</v>
      </c>
      <c r="AF33" s="28" t="str">
        <f>'水洗化人口等'!B33</f>
        <v>19430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4828</v>
      </c>
      <c r="AF34" s="28" t="str">
        <f>'水洗化人口等'!B34</f>
        <v>19442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2727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19443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6676</v>
      </c>
      <c r="J36" s="57">
        <f>SUM(J27:J31)</f>
        <v>284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261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1964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98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1094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793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2727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214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70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2010-04-10T01:58:36Z</dcterms:modified>
  <cp:category/>
  <cp:version/>
  <cp:contentType/>
  <cp:contentStatus/>
</cp:coreProperties>
</file>