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<sst xmlns="http://schemas.openxmlformats.org/spreadsheetml/2006/main" count="1836" uniqueCount="380">
  <si>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</si>
  <si>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</si>
  <si>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</si>
  <si>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</si>
  <si>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</si>
  <si>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</si>
  <si>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</si>
  <si>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</si>
  <si>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</si>
  <si>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</si>
  <si>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</si>
  <si>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</si>
  <si>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</si>
  <si>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</si>
  <si>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</si>
  <si>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</si>
  <si>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</si>
  <si>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</si>
  <si>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</si>
  <si>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</si>
  <si>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</si>
  <si>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</si>
  <si>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</si>
  <si>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</si>
  <si>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</si>
  <si>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</si>
  <si>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</si>
  <si>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</si>
  <si>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</si>
  <si>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</si>
  <si>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</si>
  <si>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</si>
  <si>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</si>
  <si>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</si>
  <si>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</si>
  <si>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</si>
  <si>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</si>
  <si>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</si>
  <si>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</si>
  <si>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</si>
  <si>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</si>
  <si>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</si>
  <si>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</si>
  <si>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</si>
  <si>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</si>
  <si>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</si>
  <si>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</si>
  <si>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</si>
  <si>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</si>
  <si>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</si>
  <si>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</si>
  <si>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</si>
  <si>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</si>
  <si>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</si>
  <si>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</si>
  <si>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</si>
  <si>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</si>
  <si>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</si>
  <si>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</si>
  <si>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</si>
  <si>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</si>
  <si>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</si>
  <si>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</si>
  <si>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</si>
  <si>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</si>
  <si>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</si>
  <si>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</si>
  <si>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</si>
  <si>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</si>
  <si>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</si>
  <si>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</si>
  <si>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</si>
  <si>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</si>
  <si>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</si>
  <si>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</si>
  <si>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</si>
  <si>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</si>
  <si>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</si>
  <si>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</si>
  <si>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</si>
  <si>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</si>
  <si>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</si>
  <si>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</si>
  <si>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</si>
  <si>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</si>
  <si>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</si>
  <si>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</si>
  <si>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</si>
  <si>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</si>
  <si>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</si>
  <si>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</si>
  <si>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</si>
  <si>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</si>
  <si>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</si>
  <si>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</si>
  <si>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</si>
  <si>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</si>
  <si>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</si>
  <si>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</si>
  <si>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</si>
  <si>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</si>
  <si>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</si>
  <si>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</si>
  <si>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</si>
  <si>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</si>
  <si>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</si>
  <si>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</si>
  <si>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</si>
  <si>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</si>
  <si>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</si>
  <si>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</si>
  <si>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</si>
  <si>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</si>
  <si>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</si>
  <si>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</si>
  <si>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</si>
  <si>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</si>
  <si>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</si>
  <si>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</si>
  <si>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</si>
  <si>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</si>
  <si>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</si>
  <si>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</si>
  <si>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</si>
  <si>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</si>
  <si>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</si>
  <si>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</si>
  <si>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</si>
  <si>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</si>
  <si>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</si>
  <si>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</si>
  <si>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</si>
  <si>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</si>
  <si>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</si>
  <si>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</si>
  <si>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</si>
  <si>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</si>
  <si>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</si>
  <si>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</si>
  <si>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</si>
  <si>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</si>
  <si>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</si>
  <si>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</si>
  <si>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</si>
  <si>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</si>
  <si>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</si>
  <si>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</si>
  <si>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</si>
  <si>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</si>
  <si>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</si>
  <si>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</si>
  <si>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</si>
  <si>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</si>
  <si>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</si>
  <si>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</si>
  <si>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</si>
  <si>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</si>
  <si>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</si>
  <si>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</si>
  <si>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</si>
  <si>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</si>
  <si>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</si>
  <si>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</si>
  <si>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</si>
  <si>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</si>
  <si>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</si>
  <si>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</si>
  <si>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</si>
  <si>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</si>
  <si>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</si>
  <si>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</si>
  <si>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</si>
  <si>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</si>
  <si>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</si>
  <si>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</si>
  <si>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</si>
  <si>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</si>
  <si>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</si>
  <si>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</si>
  <si>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</si>
  <si>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</si>
  <si>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</si>
  <si>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</si>
  <si>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</si>
  <si>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</si>
  <si>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</si>
  <si>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</si>
  <si>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</si>
  <si>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</si>
  <si>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</si>
  <si>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</si>
  <si>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</si>
  <si>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</si>
  <si>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</si>
  <si>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</si>
  <si>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</si>
  <si>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</si>
  <si>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</si>
  <si>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</si>
  <si>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</si>
  <si>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</si>
  <si>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</si>
  <si>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</si>
  <si>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</si>
  <si>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</si>
  <si>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</si>
  <si>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</si>
  <si>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</si>
  <si>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</si>
  <si>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</si>
  <si>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</si>
  <si>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</si>
  <si>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</si>
  <si>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</si>
  <si>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</si>
  <si>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</si>
  <si>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</si>
  <si>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</si>
  <si>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</si>
  <si>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</si>
  <si>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</si>
  <si>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</si>
  <si>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</si>
  <si>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</si>
  <si>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</si>
  <si>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</si>
  <si>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</si>
  <si>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</si>
  <si>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</si>
  <si>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</si>
  <si>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</si>
  <si>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</si>
  <si>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</si>
  <si>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</si>
  <si>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</si>
  <si>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</si>
  <si>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</si>
  <si>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</si>
  <si>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</si>
  <si>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</si>
  <si>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</si>
  <si>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</si>
  <si>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</si>
  <si>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</si>
  <si>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</si>
  <si>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</si>
  <si>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</si>
  <si>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</si>
  <si>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</si>
  <si>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</si>
  <si>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</si>
  <si>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</si>
  <si>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</si>
  <si>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</si>
  <si>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</si>
  <si>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</si>
  <si>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</si>
  <si>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</si>
  <si>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</si>
  <si>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</si>
  <si>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</si>
  <si>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</si>
  <si>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</si>
  <si>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</si>
  <si>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</si>
  <si>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</si>
  <si>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</si>
  <si>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</si>
  <si>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</si>
  <si>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</si>
  <si>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</si>
  <si>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</si>
  <si>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</si>
  <si>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</si>
  <si>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</si>
  <si>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</si>
  <si>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</si>
  <si>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</si>
  <si>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</si>
  <si>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</si>
  <si>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</si>
  <si>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</si>
  <si>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</si>
  <si>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</si>
  <si>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</si>
  <si>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</si>
  <si>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</si>
  <si>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</si>
  <si>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</si>
  <si>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</si>
  <si>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</si>
  <si>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</si>
  <si>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</si>
  <si>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</si>
  <si>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</si>
  <si>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</si>
  <si>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</si>
  <si>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</si>
  <si>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</si>
  <si>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</si>
  <si>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</si>
  <si>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</si>
  <si>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</si>
  <si>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</si>
  <si>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</si>
  <si>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</si>
  <si>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</si>
  <si>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</si>
  <si>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</si>
  <si>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</si>
  <si>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</si>
  <si>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</si>
  <si>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</si>
  <si>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</si>
  <si>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</si>
  <si>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</si>
  <si>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</si>
  <si>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</si>
  <si>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</si>
  <si>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</si>
  <si>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</si>
  <si>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</si>
  <si>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</si>
  <si>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</si>
  <si>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</si>
  <si>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</si>
  <si>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16201</t>
  </si>
  <si>
    <t>16202</t>
  </si>
  <si>
    <t>16204</t>
  </si>
  <si>
    <t>16205</t>
  </si>
  <si>
    <t>16206</t>
  </si>
  <si>
    <t>16207</t>
  </si>
  <si>
    <t>16208</t>
  </si>
  <si>
    <t>16209</t>
  </si>
  <si>
    <t>16210</t>
  </si>
  <si>
    <t>16211</t>
  </si>
  <si>
    <t>16321</t>
  </si>
  <si>
    <t>16322</t>
  </si>
  <si>
    <t>16323</t>
  </si>
  <si>
    <t>16342</t>
  </si>
  <si>
    <t>16343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</si>
  <si>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</si>
  <si>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</si>
  <si>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</si>
  <si>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</si>
  <si>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</si>
  <si>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</si>
  <si>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</si>
  <si>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</si>
  <si>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</si>
  <si>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</si>
  <si>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</si>
  <si>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</si>
  <si>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</si>
  <si>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</si>
  <si>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朝日町</t>
  </si>
  <si>
    <t>16842</t>
  </si>
  <si>
    <t>16846</t>
  </si>
  <si>
    <t>16891</t>
  </si>
  <si>
    <t>16892</t>
  </si>
  <si>
    <t>16897</t>
  </si>
  <si>
    <t>16900</t>
  </si>
  <si>
    <t>砺波地方衛生施設組合</t>
  </si>
  <si>
    <t>富山地域衛生組合</t>
  </si>
  <si>
    <t>砺波広域圏事務組合</t>
  </si>
  <si>
    <t>新川広域圏事務組合</t>
  </si>
  <si>
    <t>富山地区広域圏事務組合</t>
  </si>
  <si>
    <t>高岡地区広域圏事務組合</t>
  </si>
  <si>
    <t>砺波市広域事務組合</t>
  </si>
  <si>
    <t>富山県</t>
  </si>
  <si>
    <t>合計</t>
  </si>
  <si>
    <t>16000</t>
  </si>
  <si>
    <t>富山県</t>
  </si>
  <si>
    <t>富山県</t>
  </si>
  <si>
    <t>16000</t>
  </si>
  <si>
    <t>合計</t>
  </si>
  <si>
    <t>富山県</t>
  </si>
  <si>
    <t>16000</t>
  </si>
  <si>
    <t/>
  </si>
  <si>
    <t>16000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</si>
</sst>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38" fontId="6" fillId="0" borderId="14" xfId="48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40" t="s">
        <v>369</v>
      </c>
      <c r="B7" s="142" t="s">
        <v>371</v>
      </c>
      <c r="C7" s="140" t="s">
        <v>370</v>
      </c>
      <c r="D7" s="139">
        <f aca="true" t="shared" si="0" ref="D7:AI7">SUM(D8:D22)</f>
        <v>11515107</v>
      </c>
      <c r="E7" s="139">
        <f t="shared" si="0"/>
        <v>3632000</v>
      </c>
      <c r="F7" s="139">
        <f t="shared" si="0"/>
        <v>696106</v>
      </c>
      <c r="G7" s="139">
        <f t="shared" si="0"/>
        <v>42929</v>
      </c>
      <c r="H7" s="139">
        <f t="shared" si="0"/>
        <v>1450900</v>
      </c>
      <c r="I7" s="139">
        <f t="shared" si="0"/>
        <v>1033077</v>
      </c>
      <c r="J7" s="139">
        <f t="shared" si="0"/>
        <v>0</v>
      </c>
      <c r="K7" s="139">
        <f t="shared" si="0"/>
        <v>408988</v>
      </c>
      <c r="L7" s="139">
        <f t="shared" si="0"/>
        <v>7883107</v>
      </c>
      <c r="M7" s="139">
        <f t="shared" si="0"/>
        <v>1912341</v>
      </c>
      <c r="N7" s="139">
        <f t="shared" si="0"/>
        <v>363302</v>
      </c>
      <c r="O7" s="139">
        <f t="shared" si="0"/>
        <v>23311</v>
      </c>
      <c r="P7" s="139">
        <f t="shared" si="0"/>
        <v>22870</v>
      </c>
      <c r="Q7" s="139">
        <f t="shared" si="0"/>
        <v>2000</v>
      </c>
      <c r="R7" s="139">
        <f t="shared" si="0"/>
        <v>315099</v>
      </c>
      <c r="S7" s="139">
        <f t="shared" si="0"/>
        <v>0</v>
      </c>
      <c r="T7" s="139">
        <f t="shared" si="0"/>
        <v>22</v>
      </c>
      <c r="U7" s="139">
        <f t="shared" si="0"/>
        <v>1549039</v>
      </c>
      <c r="V7" s="139">
        <f t="shared" si="0"/>
        <v>13427448</v>
      </c>
      <c r="W7" s="139">
        <f t="shared" si="0"/>
        <v>3995302</v>
      </c>
      <c r="X7" s="139">
        <f t="shared" si="0"/>
        <v>719417</v>
      </c>
      <c r="Y7" s="139">
        <f t="shared" si="0"/>
        <v>65799</v>
      </c>
      <c r="Z7" s="139">
        <f t="shared" si="0"/>
        <v>1452900</v>
      </c>
      <c r="AA7" s="139">
        <f t="shared" si="0"/>
        <v>1348176</v>
      </c>
      <c r="AB7" s="139">
        <f t="shared" si="0"/>
        <v>0</v>
      </c>
      <c r="AC7" s="139">
        <f t="shared" si="0"/>
        <v>409010</v>
      </c>
      <c r="AD7" s="139">
        <f t="shared" si="0"/>
        <v>9432146</v>
      </c>
      <c r="AE7" s="139">
        <f t="shared" si="0"/>
        <v>2108952</v>
      </c>
      <c r="AF7" s="139">
        <f t="shared" si="0"/>
        <v>2104561</v>
      </c>
      <c r="AG7" s="139">
        <f t="shared" si="0"/>
        <v>9851</v>
      </c>
      <c r="AH7" s="139">
        <f t="shared" si="0"/>
        <v>63463</v>
      </c>
      <c r="AI7" s="139">
        <f t="shared" si="0"/>
        <v>2031247</v>
      </c>
      <c r="AJ7" s="139">
        <f aca="true" t="shared" si="1" ref="AJ7:BO7">SUM(AJ8:AJ22)</f>
        <v>0</v>
      </c>
      <c r="AK7" s="139">
        <f t="shared" si="1"/>
        <v>4391</v>
      </c>
      <c r="AL7" s="139">
        <f t="shared" si="1"/>
        <v>71749</v>
      </c>
      <c r="AM7" s="139">
        <f t="shared" si="1"/>
        <v>6866036</v>
      </c>
      <c r="AN7" s="139">
        <f t="shared" si="1"/>
        <v>2883582</v>
      </c>
      <c r="AO7" s="139">
        <f t="shared" si="1"/>
        <v>478057</v>
      </c>
      <c r="AP7" s="139">
        <f t="shared" si="1"/>
        <v>1980251</v>
      </c>
      <c r="AQ7" s="139">
        <f t="shared" si="1"/>
        <v>367985</v>
      </c>
      <c r="AR7" s="139">
        <f t="shared" si="1"/>
        <v>57289</v>
      </c>
      <c r="AS7" s="139">
        <f t="shared" si="1"/>
        <v>422759</v>
      </c>
      <c r="AT7" s="139">
        <f t="shared" si="1"/>
        <v>188223</v>
      </c>
      <c r="AU7" s="139">
        <f t="shared" si="1"/>
        <v>159431</v>
      </c>
      <c r="AV7" s="139">
        <f t="shared" si="1"/>
        <v>75105</v>
      </c>
      <c r="AW7" s="139">
        <f t="shared" si="1"/>
        <v>57104</v>
      </c>
      <c r="AX7" s="139">
        <f t="shared" si="1"/>
        <v>3496077</v>
      </c>
      <c r="AY7" s="139">
        <f t="shared" si="1"/>
        <v>2200393</v>
      </c>
      <c r="AZ7" s="139">
        <f t="shared" si="1"/>
        <v>1238187</v>
      </c>
      <c r="BA7" s="139">
        <f t="shared" si="1"/>
        <v>38090</v>
      </c>
      <c r="BB7" s="139">
        <f t="shared" si="1"/>
        <v>19407</v>
      </c>
      <c r="BC7" s="139">
        <f t="shared" si="1"/>
        <v>1670958</v>
      </c>
      <c r="BD7" s="139">
        <f t="shared" si="1"/>
        <v>6514</v>
      </c>
      <c r="BE7" s="139">
        <f t="shared" si="1"/>
        <v>797412</v>
      </c>
      <c r="BF7" s="139">
        <f t="shared" si="1"/>
        <v>9772400</v>
      </c>
      <c r="BG7" s="139">
        <f t="shared" si="1"/>
        <v>12439</v>
      </c>
      <c r="BH7" s="139">
        <f t="shared" si="1"/>
        <v>12439</v>
      </c>
      <c r="BI7" s="139">
        <f t="shared" si="1"/>
        <v>0</v>
      </c>
      <c r="BJ7" s="139">
        <f t="shared" si="1"/>
        <v>0</v>
      </c>
      <c r="BK7" s="139">
        <f t="shared" si="1"/>
        <v>0</v>
      </c>
      <c r="BL7" s="139">
        <f t="shared" si="1"/>
        <v>12439</v>
      </c>
      <c r="BM7" s="139">
        <f t="shared" si="1"/>
        <v>0</v>
      </c>
      <c r="BN7" s="139">
        <f t="shared" si="1"/>
        <v>34719</v>
      </c>
      <c r="BO7" s="139">
        <f t="shared" si="1"/>
        <v>895340</v>
      </c>
      <c r="BP7" s="139">
        <f aca="true" t="shared" si="2" ref="BP7:CU7">SUM(BP8:BP22)</f>
        <v>292380</v>
      </c>
      <c r="BQ7" s="139">
        <f t="shared" si="2"/>
        <v>112931</v>
      </c>
      <c r="BR7" s="139">
        <f t="shared" si="2"/>
        <v>132121</v>
      </c>
      <c r="BS7" s="139">
        <f t="shared" si="2"/>
        <v>47328</v>
      </c>
      <c r="BT7" s="139">
        <f t="shared" si="2"/>
        <v>0</v>
      </c>
      <c r="BU7" s="139">
        <f t="shared" si="2"/>
        <v>178252</v>
      </c>
      <c r="BV7" s="139">
        <f t="shared" si="2"/>
        <v>66711</v>
      </c>
      <c r="BW7" s="139">
        <f t="shared" si="2"/>
        <v>111541</v>
      </c>
      <c r="BX7" s="139">
        <f t="shared" si="2"/>
        <v>0</v>
      </c>
      <c r="BY7" s="139">
        <f t="shared" si="2"/>
        <v>0</v>
      </c>
      <c r="BZ7" s="139">
        <f t="shared" si="2"/>
        <v>423422</v>
      </c>
      <c r="CA7" s="139">
        <f t="shared" si="2"/>
        <v>232549</v>
      </c>
      <c r="CB7" s="139">
        <f t="shared" si="2"/>
        <v>158753</v>
      </c>
      <c r="CC7" s="139">
        <f t="shared" si="2"/>
        <v>1390</v>
      </c>
      <c r="CD7" s="139">
        <f t="shared" si="2"/>
        <v>30730</v>
      </c>
      <c r="CE7" s="139">
        <f t="shared" si="2"/>
        <v>882370</v>
      </c>
      <c r="CF7" s="139">
        <f t="shared" si="2"/>
        <v>1286</v>
      </c>
      <c r="CG7" s="139">
        <f t="shared" si="2"/>
        <v>87473</v>
      </c>
      <c r="CH7" s="139">
        <f t="shared" si="2"/>
        <v>995252</v>
      </c>
      <c r="CI7" s="139">
        <f t="shared" si="2"/>
        <v>2121391</v>
      </c>
      <c r="CJ7" s="139">
        <f t="shared" si="2"/>
        <v>2117000</v>
      </c>
      <c r="CK7" s="139">
        <f t="shared" si="2"/>
        <v>9851</v>
      </c>
      <c r="CL7" s="139">
        <f t="shared" si="2"/>
        <v>63463</v>
      </c>
      <c r="CM7" s="139">
        <f t="shared" si="2"/>
        <v>2031247</v>
      </c>
      <c r="CN7" s="139">
        <f t="shared" si="2"/>
        <v>12439</v>
      </c>
      <c r="CO7" s="139">
        <f t="shared" si="2"/>
        <v>4391</v>
      </c>
      <c r="CP7" s="139">
        <f t="shared" si="2"/>
        <v>106468</v>
      </c>
      <c r="CQ7" s="139">
        <f t="shared" si="2"/>
        <v>7761376</v>
      </c>
      <c r="CR7" s="139">
        <f t="shared" si="2"/>
        <v>3175962</v>
      </c>
      <c r="CS7" s="139">
        <f t="shared" si="2"/>
        <v>590988</v>
      </c>
      <c r="CT7" s="139">
        <f t="shared" si="2"/>
        <v>2112372</v>
      </c>
      <c r="CU7" s="139">
        <f t="shared" si="2"/>
        <v>415313</v>
      </c>
      <c r="CV7" s="139">
        <f aca="true" t="shared" si="3" ref="CV7:DJ7">SUM(CV8:CV22)</f>
        <v>57289</v>
      </c>
      <c r="CW7" s="139">
        <f t="shared" si="3"/>
        <v>601011</v>
      </c>
      <c r="CX7" s="139">
        <f t="shared" si="3"/>
        <v>254934</v>
      </c>
      <c r="CY7" s="139">
        <f t="shared" si="3"/>
        <v>270972</v>
      </c>
      <c r="CZ7" s="139">
        <f t="shared" si="3"/>
        <v>75105</v>
      </c>
      <c r="DA7" s="139">
        <f t="shared" si="3"/>
        <v>57104</v>
      </c>
      <c r="DB7" s="139">
        <f t="shared" si="3"/>
        <v>3919499</v>
      </c>
      <c r="DC7" s="139">
        <f t="shared" si="3"/>
        <v>2432942</v>
      </c>
      <c r="DD7" s="139">
        <f t="shared" si="3"/>
        <v>1396940</v>
      </c>
      <c r="DE7" s="139">
        <f t="shared" si="3"/>
        <v>39480</v>
      </c>
      <c r="DF7" s="139">
        <f t="shared" si="3"/>
        <v>50137</v>
      </c>
      <c r="DG7" s="139">
        <f t="shared" si="3"/>
        <v>2553328</v>
      </c>
      <c r="DH7" s="139">
        <f t="shared" si="3"/>
        <v>7800</v>
      </c>
      <c r="DI7" s="139">
        <f t="shared" si="3"/>
        <v>884885</v>
      </c>
      <c r="DJ7" s="139">
        <f t="shared" si="3"/>
        <v>10767652</v>
      </c>
    </row>
    <row r="8" spans="1:114" ht="12" customHeight="1">
      <c r="A8" s="141" t="s">
        <v>94</v>
      </c>
      <c r="B8" s="142" t="s">
        <v>326</v>
      </c>
      <c r="C8" s="141" t="s">
        <v>341</v>
      </c>
      <c r="D8" s="139">
        <f>SUM(E8,+L8)</f>
        <v>2736482</v>
      </c>
      <c r="E8" s="139">
        <f>SUM(F8:I8)+K8</f>
        <v>349603</v>
      </c>
      <c r="F8" s="139">
        <v>0</v>
      </c>
      <c r="G8" s="139">
        <v>1105</v>
      </c>
      <c r="H8" s="139">
        <v>50200</v>
      </c>
      <c r="I8" s="139">
        <v>103243</v>
      </c>
      <c r="J8" s="139"/>
      <c r="K8" s="139">
        <v>195055</v>
      </c>
      <c r="L8" s="139">
        <v>2386879</v>
      </c>
      <c r="M8" s="139">
        <f>SUM(N8,+U8)</f>
        <v>687900</v>
      </c>
      <c r="N8" s="139">
        <f>SUM(O8:R8)+T8</f>
        <v>148872</v>
      </c>
      <c r="O8" s="139">
        <v>2977</v>
      </c>
      <c r="P8" s="139">
        <v>2977</v>
      </c>
      <c r="Q8" s="139">
        <v>0</v>
      </c>
      <c r="R8" s="139">
        <v>142918</v>
      </c>
      <c r="S8" s="139"/>
      <c r="T8" s="139">
        <v>0</v>
      </c>
      <c r="U8" s="139">
        <v>539028</v>
      </c>
      <c r="V8" s="139">
        <f aca="true" t="shared" si="4" ref="V8:AD8">+SUM(D8,M8)</f>
        <v>3424382</v>
      </c>
      <c r="W8" s="139">
        <f t="shared" si="4"/>
        <v>498475</v>
      </c>
      <c r="X8" s="139">
        <f t="shared" si="4"/>
        <v>2977</v>
      </c>
      <c r="Y8" s="139">
        <f t="shared" si="4"/>
        <v>4082</v>
      </c>
      <c r="Z8" s="139">
        <f t="shared" si="4"/>
        <v>50200</v>
      </c>
      <c r="AA8" s="139">
        <f t="shared" si="4"/>
        <v>246161</v>
      </c>
      <c r="AB8" s="139">
        <f t="shared" si="4"/>
        <v>0</v>
      </c>
      <c r="AC8" s="139">
        <f t="shared" si="4"/>
        <v>195055</v>
      </c>
      <c r="AD8" s="139">
        <f t="shared" si="4"/>
        <v>2925907</v>
      </c>
      <c r="AE8" s="139">
        <f>SUM(AF8,+AK8)</f>
        <v>0</v>
      </c>
      <c r="AF8" s="139">
        <f>SUM(AG8:AJ8)</f>
        <v>0</v>
      </c>
      <c r="AG8" s="139">
        <v>0</v>
      </c>
      <c r="AH8" s="139">
        <v>0</v>
      </c>
      <c r="AI8" s="139">
        <v>0</v>
      </c>
      <c r="AJ8" s="139">
        <v>0</v>
      </c>
      <c r="AK8" s="139">
        <v>0</v>
      </c>
      <c r="AL8" s="139">
        <v>0</v>
      </c>
      <c r="AM8" s="139">
        <f>SUM(AN8,AS8,AW8,AX8,BD8)</f>
        <v>2078627</v>
      </c>
      <c r="AN8" s="139">
        <f>SUM(AO8:AR8)</f>
        <v>1400829</v>
      </c>
      <c r="AO8" s="139">
        <v>106090</v>
      </c>
      <c r="AP8" s="139">
        <v>1290376</v>
      </c>
      <c r="AQ8" s="139">
        <v>0</v>
      </c>
      <c r="AR8" s="139">
        <v>4363</v>
      </c>
      <c r="AS8" s="139">
        <f>SUM(AT8:AV8)</f>
        <v>192814</v>
      </c>
      <c r="AT8" s="139">
        <v>177793</v>
      </c>
      <c r="AU8" s="139">
        <v>0</v>
      </c>
      <c r="AV8" s="139">
        <v>15021</v>
      </c>
      <c r="AW8" s="139">
        <v>57104</v>
      </c>
      <c r="AX8" s="139">
        <f>SUM(AY8:BB8)</f>
        <v>427880</v>
      </c>
      <c r="AY8" s="139">
        <v>390259</v>
      </c>
      <c r="AZ8" s="139">
        <v>11611</v>
      </c>
      <c r="BA8" s="139">
        <v>26010</v>
      </c>
      <c r="BB8" s="139">
        <v>0</v>
      </c>
      <c r="BC8" s="139">
        <v>657855</v>
      </c>
      <c r="BD8" s="139">
        <v>0</v>
      </c>
      <c r="BE8" s="139">
        <v>0</v>
      </c>
      <c r="BF8" s="139">
        <f>SUM(AE8,+AM8,+BE8)</f>
        <v>2078627</v>
      </c>
      <c r="BG8" s="139">
        <f>SUM(BH8,+BM8)</f>
        <v>12439</v>
      </c>
      <c r="BH8" s="139">
        <f>SUM(BI8:BL8)</f>
        <v>12439</v>
      </c>
      <c r="BI8" s="139">
        <v>0</v>
      </c>
      <c r="BJ8" s="139">
        <v>0</v>
      </c>
      <c r="BK8" s="139">
        <v>0</v>
      </c>
      <c r="BL8" s="139">
        <v>12439</v>
      </c>
      <c r="BM8" s="139">
        <v>0</v>
      </c>
      <c r="BN8" s="139">
        <v>0</v>
      </c>
      <c r="BO8" s="139">
        <f>SUM(BP8,BU8,BY8,BZ8,CF8)</f>
        <v>371853</v>
      </c>
      <c r="BP8" s="139">
        <f>SUM(BQ8:BT8)</f>
        <v>205299</v>
      </c>
      <c r="BQ8" s="139">
        <v>25850</v>
      </c>
      <c r="BR8" s="139">
        <v>132121</v>
      </c>
      <c r="BS8" s="139">
        <v>47328</v>
      </c>
      <c r="BT8" s="139">
        <v>0</v>
      </c>
      <c r="BU8" s="139">
        <f>SUM(BV8:BX8)</f>
        <v>76879</v>
      </c>
      <c r="BV8" s="139">
        <v>0</v>
      </c>
      <c r="BW8" s="139">
        <v>76879</v>
      </c>
      <c r="BX8" s="139">
        <v>0</v>
      </c>
      <c r="BY8" s="139">
        <v>0</v>
      </c>
      <c r="BZ8" s="139">
        <f>SUM(CA8:CD8)</f>
        <v>89675</v>
      </c>
      <c r="CA8" s="139">
        <v>60666</v>
      </c>
      <c r="CB8" s="139">
        <v>0</v>
      </c>
      <c r="CC8" s="139">
        <v>0</v>
      </c>
      <c r="CD8" s="139">
        <v>29009</v>
      </c>
      <c r="CE8" s="139">
        <v>295794</v>
      </c>
      <c r="CF8" s="139">
        <v>0</v>
      </c>
      <c r="CG8" s="139">
        <v>7814</v>
      </c>
      <c r="CH8" s="139">
        <f>SUM(BG8,+BO8,+CG8)</f>
        <v>392106</v>
      </c>
      <c r="CI8" s="139">
        <f aca="true" t="shared" si="5" ref="CI8:DJ8">SUM(AE8,+BG8)</f>
        <v>12439</v>
      </c>
      <c r="CJ8" s="139">
        <f t="shared" si="5"/>
        <v>12439</v>
      </c>
      <c r="CK8" s="139">
        <f t="shared" si="5"/>
        <v>0</v>
      </c>
      <c r="CL8" s="139">
        <f t="shared" si="5"/>
        <v>0</v>
      </c>
      <c r="CM8" s="139">
        <f t="shared" si="5"/>
        <v>0</v>
      </c>
      <c r="CN8" s="139">
        <f t="shared" si="5"/>
        <v>12439</v>
      </c>
      <c r="CO8" s="139">
        <f t="shared" si="5"/>
        <v>0</v>
      </c>
      <c r="CP8" s="139">
        <f t="shared" si="5"/>
        <v>0</v>
      </c>
      <c r="CQ8" s="139">
        <f t="shared" si="5"/>
        <v>2450480</v>
      </c>
      <c r="CR8" s="139">
        <f t="shared" si="5"/>
        <v>1606128</v>
      </c>
      <c r="CS8" s="139">
        <f t="shared" si="5"/>
        <v>131940</v>
      </c>
      <c r="CT8" s="139">
        <f t="shared" si="5"/>
        <v>1422497</v>
      </c>
      <c r="CU8" s="139">
        <f t="shared" si="5"/>
        <v>47328</v>
      </c>
      <c r="CV8" s="139">
        <f t="shared" si="5"/>
        <v>4363</v>
      </c>
      <c r="CW8" s="139">
        <f t="shared" si="5"/>
        <v>269693</v>
      </c>
      <c r="CX8" s="139">
        <f t="shared" si="5"/>
        <v>177793</v>
      </c>
      <c r="CY8" s="139">
        <f t="shared" si="5"/>
        <v>76879</v>
      </c>
      <c r="CZ8" s="139">
        <f t="shared" si="5"/>
        <v>15021</v>
      </c>
      <c r="DA8" s="139">
        <f t="shared" si="5"/>
        <v>57104</v>
      </c>
      <c r="DB8" s="139">
        <f t="shared" si="5"/>
        <v>517555</v>
      </c>
      <c r="DC8" s="139">
        <f t="shared" si="5"/>
        <v>450925</v>
      </c>
      <c r="DD8" s="139">
        <f t="shared" si="5"/>
        <v>11611</v>
      </c>
      <c r="DE8" s="139">
        <f t="shared" si="5"/>
        <v>26010</v>
      </c>
      <c r="DF8" s="139">
        <f t="shared" si="5"/>
        <v>29009</v>
      </c>
      <c r="DG8" s="139">
        <f t="shared" si="5"/>
        <v>953649</v>
      </c>
      <c r="DH8" s="139">
        <f t="shared" si="5"/>
        <v>0</v>
      </c>
      <c r="DI8" s="139">
        <f t="shared" si="5"/>
        <v>7814</v>
      </c>
      <c r="DJ8" s="139">
        <f t="shared" si="5"/>
        <v>2470733</v>
      </c>
    </row>
    <row r="9" spans="1:114" ht="12" customHeight="1">
      <c r="A9" s="141" t="s">
        <v>94</v>
      </c>
      <c r="B9" s="142" t="s">
        <v>327</v>
      </c>
      <c r="C9" s="141" t="s">
        <v>342</v>
      </c>
      <c r="D9" s="139">
        <f aca="true" t="shared" si="6" ref="D9:D22">SUM(E9,+L9)</f>
        <v>3171674</v>
      </c>
      <c r="E9" s="139">
        <f aca="true" t="shared" si="7" ref="E9:E22">SUM(F9:I9)+K9</f>
        <v>1542885</v>
      </c>
      <c r="F9" s="139">
        <v>336427</v>
      </c>
      <c r="G9" s="139">
        <v>1000</v>
      </c>
      <c r="H9" s="139">
        <v>591700</v>
      </c>
      <c r="I9" s="139">
        <v>507487</v>
      </c>
      <c r="J9" s="139"/>
      <c r="K9" s="139">
        <v>106271</v>
      </c>
      <c r="L9" s="139">
        <v>1628789</v>
      </c>
      <c r="M9" s="139">
        <f aca="true" t="shared" si="8" ref="M9:M22">SUM(N9,+U9)</f>
        <v>60050</v>
      </c>
      <c r="N9" s="139">
        <f aca="true" t="shared" si="9" ref="N9:N22">SUM(O9:R9)+T9</f>
        <v>5282</v>
      </c>
      <c r="O9" s="139">
        <v>0</v>
      </c>
      <c r="P9" s="139">
        <v>0</v>
      </c>
      <c r="Q9" s="139">
        <v>0</v>
      </c>
      <c r="R9" s="139">
        <v>5282</v>
      </c>
      <c r="S9" s="139"/>
      <c r="T9" s="139">
        <v>0</v>
      </c>
      <c r="U9" s="139">
        <v>54768</v>
      </c>
      <c r="V9" s="139">
        <f aca="true" t="shared" si="10" ref="V9:V22">+SUM(D9,M9)</f>
        <v>3231724</v>
      </c>
      <c r="W9" s="139">
        <f aca="true" t="shared" si="11" ref="W9:W22">+SUM(E9,N9)</f>
        <v>1548167</v>
      </c>
      <c r="X9" s="139">
        <f aca="true" t="shared" si="12" ref="X9:X22">+SUM(F9,O9)</f>
        <v>336427</v>
      </c>
      <c r="Y9" s="139">
        <f aca="true" t="shared" si="13" ref="Y9:Y22">+SUM(G9,P9)</f>
        <v>1000</v>
      </c>
      <c r="Z9" s="139">
        <f aca="true" t="shared" si="14" ref="Z9:Z22">+SUM(H9,Q9)</f>
        <v>591700</v>
      </c>
      <c r="AA9" s="139">
        <f aca="true" t="shared" si="15" ref="AA9:AA22">+SUM(I9,R9)</f>
        <v>512769</v>
      </c>
      <c r="AB9" s="139">
        <f aca="true" t="shared" si="16" ref="AB9:AB22">+SUM(J9,S9)</f>
        <v>0</v>
      </c>
      <c r="AC9" s="139">
        <f aca="true" t="shared" si="17" ref="AC9:AC22">+SUM(K9,T9)</f>
        <v>106271</v>
      </c>
      <c r="AD9" s="139">
        <f aca="true" t="shared" si="18" ref="AD9:AD22">+SUM(L9,U9)</f>
        <v>1683557</v>
      </c>
      <c r="AE9" s="139">
        <f aca="true" t="shared" si="19" ref="AE9:AE22">SUM(AF9,+AK9)</f>
        <v>880007</v>
      </c>
      <c r="AF9" s="139">
        <f aca="true" t="shared" si="20" ref="AF9:AF22">SUM(AG9:AJ9)</f>
        <v>876017</v>
      </c>
      <c r="AG9" s="139">
        <v>0</v>
      </c>
      <c r="AH9" s="139">
        <v>0</v>
      </c>
      <c r="AI9" s="139">
        <v>876017</v>
      </c>
      <c r="AJ9" s="139">
        <v>0</v>
      </c>
      <c r="AK9" s="139">
        <v>3990</v>
      </c>
      <c r="AL9" s="139">
        <v>52094</v>
      </c>
      <c r="AM9" s="139">
        <f aca="true" t="shared" si="21" ref="AM9:AM22">SUM(AN9,AS9,AW9,AX9,BD9)</f>
        <v>1709513</v>
      </c>
      <c r="AN9" s="139">
        <f aca="true" t="shared" si="22" ref="AN9:AN22">SUM(AO9:AR9)</f>
        <v>1233296</v>
      </c>
      <c r="AO9" s="139">
        <v>125077</v>
      </c>
      <c r="AP9" s="139">
        <v>689875</v>
      </c>
      <c r="AQ9" s="139">
        <v>365418</v>
      </c>
      <c r="AR9" s="139">
        <v>52926</v>
      </c>
      <c r="AS9" s="139">
        <f aca="true" t="shared" si="23" ref="AS9:AS22">SUM(AT9:AV9)</f>
        <v>79285</v>
      </c>
      <c r="AT9" s="139">
        <v>10430</v>
      </c>
      <c r="AU9" s="139">
        <v>43049</v>
      </c>
      <c r="AV9" s="139">
        <v>25806</v>
      </c>
      <c r="AW9" s="139">
        <v>0</v>
      </c>
      <c r="AX9" s="139">
        <f aca="true" t="shared" si="24" ref="AX9:AX22">SUM(AY9:BB9)</f>
        <v>396932</v>
      </c>
      <c r="AY9" s="139">
        <v>203510</v>
      </c>
      <c r="AZ9" s="139">
        <v>193422</v>
      </c>
      <c r="BA9" s="139">
        <v>0</v>
      </c>
      <c r="BB9" s="139">
        <v>0</v>
      </c>
      <c r="BC9" s="139">
        <v>0</v>
      </c>
      <c r="BD9" s="139">
        <v>0</v>
      </c>
      <c r="BE9" s="139">
        <v>530060</v>
      </c>
      <c r="BF9" s="139">
        <f aca="true" t="shared" si="25" ref="BF9:BF22">SUM(AE9,+AM9,+BE9)</f>
        <v>3119580</v>
      </c>
      <c r="BG9" s="139">
        <f aca="true" t="shared" si="26" ref="BG9:BG22">SUM(BH9,+BM9)</f>
        <v>0</v>
      </c>
      <c r="BH9" s="139">
        <f aca="true" t="shared" si="27" ref="BH9:BH22">SUM(BI9:BL9)</f>
        <v>0</v>
      </c>
      <c r="BI9" s="139">
        <v>0</v>
      </c>
      <c r="BJ9" s="139">
        <v>0</v>
      </c>
      <c r="BK9" s="139">
        <v>0</v>
      </c>
      <c r="BL9" s="139">
        <v>0</v>
      </c>
      <c r="BM9" s="139">
        <v>0</v>
      </c>
      <c r="BN9" s="139">
        <v>0</v>
      </c>
      <c r="BO9" s="139">
        <f aca="true" t="shared" si="28" ref="BO9:BO22">SUM(BP9,BU9,BY9,BZ9,CF9)</f>
        <v>24944</v>
      </c>
      <c r="BP9" s="139">
        <f aca="true" t="shared" si="29" ref="BP9:BP22">SUM(BQ9:BT9)</f>
        <v>0</v>
      </c>
      <c r="BQ9" s="139">
        <v>0</v>
      </c>
      <c r="BR9" s="139">
        <v>0</v>
      </c>
      <c r="BS9" s="139">
        <v>0</v>
      </c>
      <c r="BT9" s="139">
        <v>0</v>
      </c>
      <c r="BU9" s="139">
        <f aca="true" t="shared" si="30" ref="BU9:BU22">SUM(BV9:BX9)</f>
        <v>7082</v>
      </c>
      <c r="BV9" s="139">
        <v>0</v>
      </c>
      <c r="BW9" s="139">
        <v>7082</v>
      </c>
      <c r="BX9" s="139">
        <v>0</v>
      </c>
      <c r="BY9" s="139">
        <v>0</v>
      </c>
      <c r="BZ9" s="139">
        <f aca="true" t="shared" si="31" ref="BZ9:BZ22">SUM(CA9:CD9)</f>
        <v>17862</v>
      </c>
      <c r="CA9" s="139">
        <v>5157</v>
      </c>
      <c r="CB9" s="139">
        <v>12705</v>
      </c>
      <c r="CC9" s="139">
        <v>0</v>
      </c>
      <c r="CD9" s="139">
        <v>0</v>
      </c>
      <c r="CE9" s="139">
        <v>28782</v>
      </c>
      <c r="CF9" s="139">
        <v>0</v>
      </c>
      <c r="CG9" s="139">
        <v>6324</v>
      </c>
      <c r="CH9" s="139">
        <f aca="true" t="shared" si="32" ref="CH9:CH22">SUM(BG9,+BO9,+CG9)</f>
        <v>31268</v>
      </c>
      <c r="CI9" s="139">
        <f aca="true" t="shared" si="33" ref="CI9:CI22">SUM(AE9,+BG9)</f>
        <v>880007</v>
      </c>
      <c r="CJ9" s="139">
        <f aca="true" t="shared" si="34" ref="CJ9:CJ22">SUM(AF9,+BH9)</f>
        <v>876017</v>
      </c>
      <c r="CK9" s="139">
        <f aca="true" t="shared" si="35" ref="CK9:CK22">SUM(AG9,+BI9)</f>
        <v>0</v>
      </c>
      <c r="CL9" s="139">
        <f aca="true" t="shared" si="36" ref="CL9:CL22">SUM(AH9,+BJ9)</f>
        <v>0</v>
      </c>
      <c r="CM9" s="139">
        <f aca="true" t="shared" si="37" ref="CM9:CM22">SUM(AI9,+BK9)</f>
        <v>876017</v>
      </c>
      <c r="CN9" s="139">
        <f aca="true" t="shared" si="38" ref="CN9:CN22">SUM(AJ9,+BL9)</f>
        <v>0</v>
      </c>
      <c r="CO9" s="139">
        <f aca="true" t="shared" si="39" ref="CO9:CO22">SUM(AK9,+BM9)</f>
        <v>3990</v>
      </c>
      <c r="CP9" s="139">
        <f aca="true" t="shared" si="40" ref="CP9:CP22">SUM(AL9,+BN9)</f>
        <v>52094</v>
      </c>
      <c r="CQ9" s="139">
        <f aca="true" t="shared" si="41" ref="CQ9:CQ22">SUM(AM9,+BO9)</f>
        <v>1734457</v>
      </c>
      <c r="CR9" s="139">
        <f aca="true" t="shared" si="42" ref="CR9:CR22">SUM(AN9,+BP9)</f>
        <v>1233296</v>
      </c>
      <c r="CS9" s="139">
        <f aca="true" t="shared" si="43" ref="CS9:CS22">SUM(AO9,+BQ9)</f>
        <v>125077</v>
      </c>
      <c r="CT9" s="139">
        <f aca="true" t="shared" si="44" ref="CT9:CT22">SUM(AP9,+BR9)</f>
        <v>689875</v>
      </c>
      <c r="CU9" s="139">
        <f aca="true" t="shared" si="45" ref="CU9:CU22">SUM(AQ9,+BS9)</f>
        <v>365418</v>
      </c>
      <c r="CV9" s="139">
        <f aca="true" t="shared" si="46" ref="CV9:CV22">SUM(AR9,+BT9)</f>
        <v>52926</v>
      </c>
      <c r="CW9" s="139">
        <f aca="true" t="shared" si="47" ref="CW9:CW22">SUM(AS9,+BU9)</f>
        <v>86367</v>
      </c>
      <c r="CX9" s="139">
        <f aca="true" t="shared" si="48" ref="CX9:CX22">SUM(AT9,+BV9)</f>
        <v>10430</v>
      </c>
      <c r="CY9" s="139">
        <f aca="true" t="shared" si="49" ref="CY9:CY22">SUM(AU9,+BW9)</f>
        <v>50131</v>
      </c>
      <c r="CZ9" s="139">
        <f aca="true" t="shared" si="50" ref="CZ9:CZ22">SUM(AV9,+BX9)</f>
        <v>25806</v>
      </c>
      <c r="DA9" s="139">
        <f aca="true" t="shared" si="51" ref="DA9:DA22">SUM(AW9,+BY9)</f>
        <v>0</v>
      </c>
      <c r="DB9" s="139">
        <f aca="true" t="shared" si="52" ref="DB9:DB22">SUM(AX9,+BZ9)</f>
        <v>414794</v>
      </c>
      <c r="DC9" s="139">
        <f aca="true" t="shared" si="53" ref="DC9:DC22">SUM(AY9,+CA9)</f>
        <v>208667</v>
      </c>
      <c r="DD9" s="139">
        <f aca="true" t="shared" si="54" ref="DD9:DD22">SUM(AZ9,+CB9)</f>
        <v>206127</v>
      </c>
      <c r="DE9" s="139">
        <f aca="true" t="shared" si="55" ref="DE9:DE22">SUM(BA9,+CC9)</f>
        <v>0</v>
      </c>
      <c r="DF9" s="139">
        <f aca="true" t="shared" si="56" ref="DF9:DF22">SUM(BB9,+CD9)</f>
        <v>0</v>
      </c>
      <c r="DG9" s="139">
        <f aca="true" t="shared" si="57" ref="DG9:DG22">SUM(BC9,+CE9)</f>
        <v>28782</v>
      </c>
      <c r="DH9" s="139">
        <f aca="true" t="shared" si="58" ref="DH9:DH22">SUM(BD9,+CF9)</f>
        <v>0</v>
      </c>
      <c r="DI9" s="139">
        <f aca="true" t="shared" si="59" ref="DI9:DI22">SUM(BE9,+CG9)</f>
        <v>536384</v>
      </c>
      <c r="DJ9" s="139">
        <f aca="true" t="shared" si="60" ref="DJ9:DJ22">SUM(BF9,+CH9)</f>
        <v>3150848</v>
      </c>
    </row>
    <row r="10" spans="1:114" ht="12" customHeight="1">
      <c r="A10" s="141" t="s">
        <v>94</v>
      </c>
      <c r="B10" s="142" t="s">
        <v>328</v>
      </c>
      <c r="C10" s="141" t="s">
        <v>343</v>
      </c>
      <c r="D10" s="139">
        <f t="shared" si="6"/>
        <v>388011</v>
      </c>
      <c r="E10" s="139">
        <f t="shared" si="7"/>
        <v>6844</v>
      </c>
      <c r="F10" s="139">
        <v>0</v>
      </c>
      <c r="G10" s="139">
        <v>0</v>
      </c>
      <c r="H10" s="139">
        <v>0</v>
      </c>
      <c r="I10" s="139">
        <v>25</v>
      </c>
      <c r="J10" s="139"/>
      <c r="K10" s="139">
        <v>6819</v>
      </c>
      <c r="L10" s="139">
        <v>381167</v>
      </c>
      <c r="M10" s="139">
        <f t="shared" si="8"/>
        <v>126798</v>
      </c>
      <c r="N10" s="139">
        <f t="shared" si="9"/>
        <v>26148</v>
      </c>
      <c r="O10" s="139">
        <v>1596</v>
      </c>
      <c r="P10" s="139">
        <v>1596</v>
      </c>
      <c r="Q10" s="139">
        <v>0</v>
      </c>
      <c r="R10" s="139">
        <v>22956</v>
      </c>
      <c r="S10" s="139"/>
      <c r="T10" s="139">
        <v>0</v>
      </c>
      <c r="U10" s="139">
        <v>100650</v>
      </c>
      <c r="V10" s="139">
        <f t="shared" si="10"/>
        <v>514809</v>
      </c>
      <c r="W10" s="139">
        <f t="shared" si="11"/>
        <v>32992</v>
      </c>
      <c r="X10" s="139">
        <f t="shared" si="12"/>
        <v>1596</v>
      </c>
      <c r="Y10" s="139">
        <f t="shared" si="13"/>
        <v>1596</v>
      </c>
      <c r="Z10" s="139">
        <f t="shared" si="14"/>
        <v>0</v>
      </c>
      <c r="AA10" s="139">
        <f t="shared" si="15"/>
        <v>22981</v>
      </c>
      <c r="AB10" s="139">
        <f t="shared" si="16"/>
        <v>0</v>
      </c>
      <c r="AC10" s="139">
        <f t="shared" si="17"/>
        <v>6819</v>
      </c>
      <c r="AD10" s="139">
        <f t="shared" si="18"/>
        <v>481817</v>
      </c>
      <c r="AE10" s="139">
        <f t="shared" si="19"/>
        <v>0</v>
      </c>
      <c r="AF10" s="139">
        <f t="shared" si="20"/>
        <v>0</v>
      </c>
      <c r="AG10" s="139">
        <v>0</v>
      </c>
      <c r="AH10" s="139">
        <v>0</v>
      </c>
      <c r="AI10" s="139">
        <v>0</v>
      </c>
      <c r="AJ10" s="139">
        <v>0</v>
      </c>
      <c r="AK10" s="139">
        <v>0</v>
      </c>
      <c r="AL10" s="139">
        <v>0</v>
      </c>
      <c r="AM10" s="139">
        <f t="shared" si="21"/>
        <v>229542</v>
      </c>
      <c r="AN10" s="139">
        <f t="shared" si="22"/>
        <v>19853</v>
      </c>
      <c r="AO10" s="139">
        <v>19853</v>
      </c>
      <c r="AP10" s="139">
        <v>0</v>
      </c>
      <c r="AQ10" s="139">
        <v>0</v>
      </c>
      <c r="AR10" s="139">
        <v>0</v>
      </c>
      <c r="AS10" s="139">
        <f t="shared" si="23"/>
        <v>0</v>
      </c>
      <c r="AT10" s="139">
        <v>0</v>
      </c>
      <c r="AU10" s="139">
        <v>0</v>
      </c>
      <c r="AV10" s="139">
        <v>0</v>
      </c>
      <c r="AW10" s="139">
        <v>0</v>
      </c>
      <c r="AX10" s="139">
        <f t="shared" si="24"/>
        <v>209689</v>
      </c>
      <c r="AY10" s="139">
        <v>199263</v>
      </c>
      <c r="AZ10" s="139">
        <v>7925</v>
      </c>
      <c r="BA10" s="139">
        <v>0</v>
      </c>
      <c r="BB10" s="139">
        <v>2501</v>
      </c>
      <c r="BC10" s="139">
        <v>152032</v>
      </c>
      <c r="BD10" s="139">
        <v>0</v>
      </c>
      <c r="BE10" s="139">
        <v>6437</v>
      </c>
      <c r="BF10" s="139">
        <f t="shared" si="25"/>
        <v>235979</v>
      </c>
      <c r="BG10" s="139">
        <f t="shared" si="26"/>
        <v>0</v>
      </c>
      <c r="BH10" s="139">
        <f t="shared" si="27"/>
        <v>0</v>
      </c>
      <c r="BI10" s="139">
        <v>0</v>
      </c>
      <c r="BJ10" s="139">
        <v>0</v>
      </c>
      <c r="BK10" s="139">
        <v>0</v>
      </c>
      <c r="BL10" s="139">
        <v>0</v>
      </c>
      <c r="BM10" s="139">
        <v>0</v>
      </c>
      <c r="BN10" s="139">
        <v>12060</v>
      </c>
      <c r="BO10" s="139">
        <f t="shared" si="28"/>
        <v>43754</v>
      </c>
      <c r="BP10" s="139">
        <f t="shared" si="29"/>
        <v>7610</v>
      </c>
      <c r="BQ10" s="139">
        <v>7610</v>
      </c>
      <c r="BR10" s="139">
        <v>0</v>
      </c>
      <c r="BS10" s="139">
        <v>0</v>
      </c>
      <c r="BT10" s="139">
        <v>0</v>
      </c>
      <c r="BU10" s="139">
        <f t="shared" si="30"/>
        <v>0</v>
      </c>
      <c r="BV10" s="139">
        <v>0</v>
      </c>
      <c r="BW10" s="139">
        <v>0</v>
      </c>
      <c r="BX10" s="139">
        <v>0</v>
      </c>
      <c r="BY10" s="139">
        <v>0</v>
      </c>
      <c r="BZ10" s="139">
        <f t="shared" si="31"/>
        <v>36144</v>
      </c>
      <c r="CA10" s="139">
        <v>36144</v>
      </c>
      <c r="CB10" s="139">
        <v>0</v>
      </c>
      <c r="CC10" s="139">
        <v>0</v>
      </c>
      <c r="CD10" s="139">
        <v>0</v>
      </c>
      <c r="CE10" s="139">
        <v>65156</v>
      </c>
      <c r="CF10" s="139">
        <v>0</v>
      </c>
      <c r="CG10" s="139">
        <v>5828</v>
      </c>
      <c r="CH10" s="139">
        <f t="shared" si="32"/>
        <v>49582</v>
      </c>
      <c r="CI10" s="139">
        <f t="shared" si="33"/>
        <v>0</v>
      </c>
      <c r="CJ10" s="139">
        <f t="shared" si="34"/>
        <v>0</v>
      </c>
      <c r="CK10" s="139">
        <f t="shared" si="35"/>
        <v>0</v>
      </c>
      <c r="CL10" s="139">
        <f t="shared" si="36"/>
        <v>0</v>
      </c>
      <c r="CM10" s="139">
        <f t="shared" si="37"/>
        <v>0</v>
      </c>
      <c r="CN10" s="139">
        <f t="shared" si="38"/>
        <v>0</v>
      </c>
      <c r="CO10" s="139">
        <f t="shared" si="39"/>
        <v>0</v>
      </c>
      <c r="CP10" s="139">
        <f t="shared" si="40"/>
        <v>12060</v>
      </c>
      <c r="CQ10" s="139">
        <f t="shared" si="41"/>
        <v>273296</v>
      </c>
      <c r="CR10" s="139">
        <f t="shared" si="42"/>
        <v>27463</v>
      </c>
      <c r="CS10" s="139">
        <f t="shared" si="43"/>
        <v>27463</v>
      </c>
      <c r="CT10" s="139">
        <f t="shared" si="44"/>
        <v>0</v>
      </c>
      <c r="CU10" s="139">
        <f t="shared" si="45"/>
        <v>0</v>
      </c>
      <c r="CV10" s="139">
        <f t="shared" si="46"/>
        <v>0</v>
      </c>
      <c r="CW10" s="139">
        <f t="shared" si="47"/>
        <v>0</v>
      </c>
      <c r="CX10" s="139">
        <f t="shared" si="48"/>
        <v>0</v>
      </c>
      <c r="CY10" s="139">
        <f t="shared" si="49"/>
        <v>0</v>
      </c>
      <c r="CZ10" s="139">
        <f t="shared" si="50"/>
        <v>0</v>
      </c>
      <c r="DA10" s="139">
        <f t="shared" si="51"/>
        <v>0</v>
      </c>
      <c r="DB10" s="139">
        <f t="shared" si="52"/>
        <v>245833</v>
      </c>
      <c r="DC10" s="139">
        <f t="shared" si="53"/>
        <v>235407</v>
      </c>
      <c r="DD10" s="139">
        <f t="shared" si="54"/>
        <v>7925</v>
      </c>
      <c r="DE10" s="139">
        <f t="shared" si="55"/>
        <v>0</v>
      </c>
      <c r="DF10" s="139">
        <f t="shared" si="56"/>
        <v>2501</v>
      </c>
      <c r="DG10" s="139">
        <f t="shared" si="57"/>
        <v>217188</v>
      </c>
      <c r="DH10" s="139">
        <f t="shared" si="58"/>
        <v>0</v>
      </c>
      <c r="DI10" s="139">
        <f t="shared" si="59"/>
        <v>12265</v>
      </c>
      <c r="DJ10" s="139">
        <f t="shared" si="60"/>
        <v>285561</v>
      </c>
    </row>
    <row r="11" spans="1:114" ht="12" customHeight="1">
      <c r="A11" s="141" t="s">
        <v>94</v>
      </c>
      <c r="B11" s="142" t="s">
        <v>329</v>
      </c>
      <c r="C11" s="141" t="s">
        <v>344</v>
      </c>
      <c r="D11" s="139">
        <f t="shared" si="6"/>
        <v>504221</v>
      </c>
      <c r="E11" s="139">
        <f t="shared" si="7"/>
        <v>160964</v>
      </c>
      <c r="F11" s="139">
        <v>0</v>
      </c>
      <c r="G11" s="139">
        <v>1120</v>
      </c>
      <c r="H11" s="139">
        <v>12400</v>
      </c>
      <c r="I11" s="139">
        <v>99985</v>
      </c>
      <c r="J11" s="139"/>
      <c r="K11" s="139">
        <v>47459</v>
      </c>
      <c r="L11" s="139">
        <v>343257</v>
      </c>
      <c r="M11" s="139">
        <f t="shared" si="8"/>
        <v>189264</v>
      </c>
      <c r="N11" s="139">
        <f t="shared" si="9"/>
        <v>63993</v>
      </c>
      <c r="O11" s="139">
        <v>14919</v>
      </c>
      <c r="P11" s="139">
        <v>14478</v>
      </c>
      <c r="Q11" s="139">
        <v>2000</v>
      </c>
      <c r="R11" s="139">
        <v>32595</v>
      </c>
      <c r="S11" s="139"/>
      <c r="T11" s="139">
        <v>1</v>
      </c>
      <c r="U11" s="139">
        <v>125271</v>
      </c>
      <c r="V11" s="139">
        <f t="shared" si="10"/>
        <v>693485</v>
      </c>
      <c r="W11" s="139">
        <f t="shared" si="11"/>
        <v>224957</v>
      </c>
      <c r="X11" s="139">
        <f t="shared" si="12"/>
        <v>14919</v>
      </c>
      <c r="Y11" s="139">
        <f t="shared" si="13"/>
        <v>15598</v>
      </c>
      <c r="Z11" s="139">
        <f t="shared" si="14"/>
        <v>14400</v>
      </c>
      <c r="AA11" s="139">
        <f t="shared" si="15"/>
        <v>132580</v>
      </c>
      <c r="AB11" s="139">
        <f t="shared" si="16"/>
        <v>0</v>
      </c>
      <c r="AC11" s="139">
        <f t="shared" si="17"/>
        <v>47460</v>
      </c>
      <c r="AD11" s="139">
        <f t="shared" si="18"/>
        <v>468528</v>
      </c>
      <c r="AE11" s="139">
        <f t="shared" si="19"/>
        <v>14805</v>
      </c>
      <c r="AF11" s="139">
        <f t="shared" si="20"/>
        <v>14805</v>
      </c>
      <c r="AG11" s="139">
        <v>0</v>
      </c>
      <c r="AH11" s="139">
        <v>1207</v>
      </c>
      <c r="AI11" s="139">
        <v>13598</v>
      </c>
      <c r="AJ11" s="139">
        <v>0</v>
      </c>
      <c r="AK11" s="139">
        <v>0</v>
      </c>
      <c r="AL11" s="139">
        <v>13178</v>
      </c>
      <c r="AM11" s="139">
        <f t="shared" si="21"/>
        <v>446289</v>
      </c>
      <c r="AN11" s="139">
        <f t="shared" si="22"/>
        <v>102676</v>
      </c>
      <c r="AO11" s="139">
        <v>102676</v>
      </c>
      <c r="AP11" s="139">
        <v>0</v>
      </c>
      <c r="AQ11" s="139">
        <v>0</v>
      </c>
      <c r="AR11" s="139">
        <v>0</v>
      </c>
      <c r="AS11" s="139">
        <f t="shared" si="23"/>
        <v>48123</v>
      </c>
      <c r="AT11" s="139">
        <v>0</v>
      </c>
      <c r="AU11" s="139">
        <v>36879</v>
      </c>
      <c r="AV11" s="139">
        <v>11244</v>
      </c>
      <c r="AW11" s="139">
        <v>0</v>
      </c>
      <c r="AX11" s="139">
        <f t="shared" si="24"/>
        <v>295490</v>
      </c>
      <c r="AY11" s="139">
        <v>113367</v>
      </c>
      <c r="AZ11" s="139">
        <v>166160</v>
      </c>
      <c r="BA11" s="139">
        <v>8513</v>
      </c>
      <c r="BB11" s="139">
        <v>7450</v>
      </c>
      <c r="BC11" s="139">
        <v>0</v>
      </c>
      <c r="BD11" s="139">
        <v>0</v>
      </c>
      <c r="BE11" s="139">
        <v>29949</v>
      </c>
      <c r="BF11" s="139">
        <f t="shared" si="25"/>
        <v>491043</v>
      </c>
      <c r="BG11" s="139">
        <f t="shared" si="26"/>
        <v>0</v>
      </c>
      <c r="BH11" s="139">
        <f t="shared" si="27"/>
        <v>0</v>
      </c>
      <c r="BI11" s="139">
        <v>0</v>
      </c>
      <c r="BJ11" s="139">
        <v>0</v>
      </c>
      <c r="BK11" s="139">
        <v>0</v>
      </c>
      <c r="BL11" s="139">
        <v>0</v>
      </c>
      <c r="BM11" s="139">
        <v>0</v>
      </c>
      <c r="BN11" s="139">
        <v>0</v>
      </c>
      <c r="BO11" s="139">
        <f t="shared" si="28"/>
        <v>142685</v>
      </c>
      <c r="BP11" s="139">
        <f t="shared" si="29"/>
        <v>9506</v>
      </c>
      <c r="BQ11" s="139">
        <v>9506</v>
      </c>
      <c r="BR11" s="139">
        <v>0</v>
      </c>
      <c r="BS11" s="139">
        <v>0</v>
      </c>
      <c r="BT11" s="139">
        <v>0</v>
      </c>
      <c r="BU11" s="139">
        <f t="shared" si="30"/>
        <v>11777</v>
      </c>
      <c r="BV11" s="139">
        <v>0</v>
      </c>
      <c r="BW11" s="139">
        <v>11777</v>
      </c>
      <c r="BX11" s="139">
        <v>0</v>
      </c>
      <c r="BY11" s="139">
        <v>0</v>
      </c>
      <c r="BZ11" s="139">
        <f t="shared" si="31"/>
        <v>121402</v>
      </c>
      <c r="CA11" s="139">
        <v>31784</v>
      </c>
      <c r="CB11" s="139">
        <v>89598</v>
      </c>
      <c r="CC11" s="139">
        <v>0</v>
      </c>
      <c r="CD11" s="139">
        <v>20</v>
      </c>
      <c r="CE11" s="139">
        <v>0</v>
      </c>
      <c r="CF11" s="139">
        <v>0</v>
      </c>
      <c r="CG11" s="139">
        <v>46579</v>
      </c>
      <c r="CH11" s="139">
        <f t="shared" si="32"/>
        <v>189264</v>
      </c>
      <c r="CI11" s="139">
        <f t="shared" si="33"/>
        <v>14805</v>
      </c>
      <c r="CJ11" s="139">
        <f t="shared" si="34"/>
        <v>14805</v>
      </c>
      <c r="CK11" s="139">
        <f t="shared" si="35"/>
        <v>0</v>
      </c>
      <c r="CL11" s="139">
        <f t="shared" si="36"/>
        <v>1207</v>
      </c>
      <c r="CM11" s="139">
        <f t="shared" si="37"/>
        <v>13598</v>
      </c>
      <c r="CN11" s="139">
        <f t="shared" si="38"/>
        <v>0</v>
      </c>
      <c r="CO11" s="139">
        <f t="shared" si="39"/>
        <v>0</v>
      </c>
      <c r="CP11" s="139">
        <f t="shared" si="40"/>
        <v>13178</v>
      </c>
      <c r="CQ11" s="139">
        <f t="shared" si="41"/>
        <v>588974</v>
      </c>
      <c r="CR11" s="139">
        <f t="shared" si="42"/>
        <v>112182</v>
      </c>
      <c r="CS11" s="139">
        <f t="shared" si="43"/>
        <v>112182</v>
      </c>
      <c r="CT11" s="139">
        <f t="shared" si="44"/>
        <v>0</v>
      </c>
      <c r="CU11" s="139">
        <f t="shared" si="45"/>
        <v>0</v>
      </c>
      <c r="CV11" s="139">
        <f t="shared" si="46"/>
        <v>0</v>
      </c>
      <c r="CW11" s="139">
        <f t="shared" si="47"/>
        <v>59900</v>
      </c>
      <c r="CX11" s="139">
        <f t="shared" si="48"/>
        <v>0</v>
      </c>
      <c r="CY11" s="139">
        <f t="shared" si="49"/>
        <v>48656</v>
      </c>
      <c r="CZ11" s="139">
        <f t="shared" si="50"/>
        <v>11244</v>
      </c>
      <c r="DA11" s="139">
        <f t="shared" si="51"/>
        <v>0</v>
      </c>
      <c r="DB11" s="139">
        <f t="shared" si="52"/>
        <v>416892</v>
      </c>
      <c r="DC11" s="139">
        <f t="shared" si="53"/>
        <v>145151</v>
      </c>
      <c r="DD11" s="139">
        <f t="shared" si="54"/>
        <v>255758</v>
      </c>
      <c r="DE11" s="139">
        <f t="shared" si="55"/>
        <v>8513</v>
      </c>
      <c r="DF11" s="139">
        <f t="shared" si="56"/>
        <v>7470</v>
      </c>
      <c r="DG11" s="139">
        <f t="shared" si="57"/>
        <v>0</v>
      </c>
      <c r="DH11" s="139">
        <f t="shared" si="58"/>
        <v>0</v>
      </c>
      <c r="DI11" s="139">
        <f t="shared" si="59"/>
        <v>76528</v>
      </c>
      <c r="DJ11" s="139">
        <f t="shared" si="60"/>
        <v>680307</v>
      </c>
    </row>
    <row r="12" spans="1:114" ht="12" customHeight="1">
      <c r="A12" s="141" t="s">
        <v>94</v>
      </c>
      <c r="B12" s="142" t="s">
        <v>330</v>
      </c>
      <c r="C12" s="141" t="s">
        <v>345</v>
      </c>
      <c r="D12" s="139">
        <f t="shared" si="6"/>
        <v>330435</v>
      </c>
      <c r="E12" s="139">
        <f t="shared" si="7"/>
        <v>66191</v>
      </c>
      <c r="F12" s="139">
        <v>19792</v>
      </c>
      <c r="G12" s="139">
        <v>0</v>
      </c>
      <c r="H12" s="139">
        <v>35500</v>
      </c>
      <c r="I12" s="139">
        <v>203</v>
      </c>
      <c r="J12" s="139"/>
      <c r="K12" s="139">
        <v>10696</v>
      </c>
      <c r="L12" s="139">
        <v>264244</v>
      </c>
      <c r="M12" s="139">
        <f t="shared" si="8"/>
        <v>84931</v>
      </c>
      <c r="N12" s="139">
        <f t="shared" si="9"/>
        <v>20923</v>
      </c>
      <c r="O12" s="139">
        <v>0</v>
      </c>
      <c r="P12" s="139">
        <v>0</v>
      </c>
      <c r="Q12" s="139">
        <v>0</v>
      </c>
      <c r="R12" s="139">
        <v>20908</v>
      </c>
      <c r="S12" s="139"/>
      <c r="T12" s="139">
        <v>15</v>
      </c>
      <c r="U12" s="139">
        <v>64008</v>
      </c>
      <c r="V12" s="139">
        <f t="shared" si="10"/>
        <v>415366</v>
      </c>
      <c r="W12" s="139">
        <f t="shared" si="11"/>
        <v>87114</v>
      </c>
      <c r="X12" s="139">
        <f t="shared" si="12"/>
        <v>19792</v>
      </c>
      <c r="Y12" s="139">
        <f t="shared" si="13"/>
        <v>0</v>
      </c>
      <c r="Z12" s="139">
        <f t="shared" si="14"/>
        <v>35500</v>
      </c>
      <c r="AA12" s="139">
        <f t="shared" si="15"/>
        <v>21111</v>
      </c>
      <c r="AB12" s="139">
        <f t="shared" si="16"/>
        <v>0</v>
      </c>
      <c r="AC12" s="139">
        <f t="shared" si="17"/>
        <v>10711</v>
      </c>
      <c r="AD12" s="139">
        <f t="shared" si="18"/>
        <v>328252</v>
      </c>
      <c r="AE12" s="139">
        <f t="shared" si="19"/>
        <v>59740</v>
      </c>
      <c r="AF12" s="139">
        <f t="shared" si="20"/>
        <v>59740</v>
      </c>
      <c r="AG12" s="139">
        <v>0</v>
      </c>
      <c r="AH12" s="139">
        <v>59740</v>
      </c>
      <c r="AI12" s="139">
        <v>0</v>
      </c>
      <c r="AJ12" s="139">
        <v>0</v>
      </c>
      <c r="AK12" s="139">
        <v>0</v>
      </c>
      <c r="AL12" s="139">
        <v>0</v>
      </c>
      <c r="AM12" s="139">
        <f t="shared" si="21"/>
        <v>209490</v>
      </c>
      <c r="AN12" s="139">
        <f t="shared" si="22"/>
        <v>0</v>
      </c>
      <c r="AO12" s="139">
        <v>0</v>
      </c>
      <c r="AP12" s="139">
        <v>0</v>
      </c>
      <c r="AQ12" s="139">
        <v>0</v>
      </c>
      <c r="AR12" s="139">
        <v>0</v>
      </c>
      <c r="AS12" s="139">
        <f t="shared" si="23"/>
        <v>3036</v>
      </c>
      <c r="AT12" s="139">
        <v>0</v>
      </c>
      <c r="AU12" s="139">
        <v>0</v>
      </c>
      <c r="AV12" s="139">
        <v>3036</v>
      </c>
      <c r="AW12" s="139">
        <v>0</v>
      </c>
      <c r="AX12" s="139">
        <f t="shared" si="24"/>
        <v>206454</v>
      </c>
      <c r="AY12" s="139">
        <v>206454</v>
      </c>
      <c r="AZ12" s="139">
        <v>0</v>
      </c>
      <c r="BA12" s="139">
        <v>0</v>
      </c>
      <c r="BB12" s="139">
        <v>0</v>
      </c>
      <c r="BC12" s="139">
        <v>45556</v>
      </c>
      <c r="BD12" s="139">
        <v>0</v>
      </c>
      <c r="BE12" s="139">
        <v>15649</v>
      </c>
      <c r="BF12" s="139">
        <f t="shared" si="25"/>
        <v>284879</v>
      </c>
      <c r="BG12" s="139">
        <f t="shared" si="26"/>
        <v>0</v>
      </c>
      <c r="BH12" s="139">
        <f t="shared" si="27"/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39">
        <v>0</v>
      </c>
      <c r="BO12" s="139">
        <f t="shared" si="28"/>
        <v>78381</v>
      </c>
      <c r="BP12" s="139">
        <f t="shared" si="29"/>
        <v>0</v>
      </c>
      <c r="BQ12" s="139">
        <v>0</v>
      </c>
      <c r="BR12" s="139">
        <v>0</v>
      </c>
      <c r="BS12" s="139">
        <v>0</v>
      </c>
      <c r="BT12" s="139">
        <v>0</v>
      </c>
      <c r="BU12" s="139">
        <f t="shared" si="30"/>
        <v>15449</v>
      </c>
      <c r="BV12" s="139">
        <v>0</v>
      </c>
      <c r="BW12" s="139">
        <v>15449</v>
      </c>
      <c r="BX12" s="139">
        <v>0</v>
      </c>
      <c r="BY12" s="139">
        <v>0</v>
      </c>
      <c r="BZ12" s="139">
        <f t="shared" si="31"/>
        <v>62932</v>
      </c>
      <c r="CA12" s="139">
        <v>38119</v>
      </c>
      <c r="CB12" s="139">
        <v>24813</v>
      </c>
      <c r="CC12" s="139">
        <v>0</v>
      </c>
      <c r="CD12" s="139">
        <v>0</v>
      </c>
      <c r="CE12" s="139">
        <v>6550</v>
      </c>
      <c r="CF12" s="139">
        <v>0</v>
      </c>
      <c r="CG12" s="139">
        <v>0</v>
      </c>
      <c r="CH12" s="139">
        <f t="shared" si="32"/>
        <v>78381</v>
      </c>
      <c r="CI12" s="139">
        <f t="shared" si="33"/>
        <v>59740</v>
      </c>
      <c r="CJ12" s="139">
        <f t="shared" si="34"/>
        <v>59740</v>
      </c>
      <c r="CK12" s="139">
        <f t="shared" si="35"/>
        <v>0</v>
      </c>
      <c r="CL12" s="139">
        <f t="shared" si="36"/>
        <v>59740</v>
      </c>
      <c r="CM12" s="139">
        <f t="shared" si="37"/>
        <v>0</v>
      </c>
      <c r="CN12" s="139">
        <f t="shared" si="38"/>
        <v>0</v>
      </c>
      <c r="CO12" s="139">
        <f t="shared" si="39"/>
        <v>0</v>
      </c>
      <c r="CP12" s="139">
        <f t="shared" si="40"/>
        <v>0</v>
      </c>
      <c r="CQ12" s="139">
        <f t="shared" si="41"/>
        <v>287871</v>
      </c>
      <c r="CR12" s="139">
        <f t="shared" si="42"/>
        <v>0</v>
      </c>
      <c r="CS12" s="139">
        <f t="shared" si="43"/>
        <v>0</v>
      </c>
      <c r="CT12" s="139">
        <f t="shared" si="44"/>
        <v>0</v>
      </c>
      <c r="CU12" s="139">
        <f t="shared" si="45"/>
        <v>0</v>
      </c>
      <c r="CV12" s="139">
        <f t="shared" si="46"/>
        <v>0</v>
      </c>
      <c r="CW12" s="139">
        <f t="shared" si="47"/>
        <v>18485</v>
      </c>
      <c r="CX12" s="139">
        <f t="shared" si="48"/>
        <v>0</v>
      </c>
      <c r="CY12" s="139">
        <f t="shared" si="49"/>
        <v>15449</v>
      </c>
      <c r="CZ12" s="139">
        <f t="shared" si="50"/>
        <v>3036</v>
      </c>
      <c r="DA12" s="139">
        <f t="shared" si="51"/>
        <v>0</v>
      </c>
      <c r="DB12" s="139">
        <f t="shared" si="52"/>
        <v>269386</v>
      </c>
      <c r="DC12" s="139">
        <f t="shared" si="53"/>
        <v>244573</v>
      </c>
      <c r="DD12" s="139">
        <f t="shared" si="54"/>
        <v>24813</v>
      </c>
      <c r="DE12" s="139">
        <f t="shared" si="55"/>
        <v>0</v>
      </c>
      <c r="DF12" s="139">
        <f t="shared" si="56"/>
        <v>0</v>
      </c>
      <c r="DG12" s="139">
        <f t="shared" si="57"/>
        <v>52106</v>
      </c>
      <c r="DH12" s="139">
        <f t="shared" si="58"/>
        <v>0</v>
      </c>
      <c r="DI12" s="139">
        <f t="shared" si="59"/>
        <v>15649</v>
      </c>
      <c r="DJ12" s="139">
        <f t="shared" si="60"/>
        <v>363260</v>
      </c>
    </row>
    <row r="13" spans="1:114" ht="12" customHeight="1">
      <c r="A13" s="141" t="s">
        <v>94</v>
      </c>
      <c r="B13" s="142" t="s">
        <v>331</v>
      </c>
      <c r="C13" s="141" t="s">
        <v>346</v>
      </c>
      <c r="D13" s="139">
        <f t="shared" si="6"/>
        <v>372864</v>
      </c>
      <c r="E13" s="139">
        <f t="shared" si="7"/>
        <v>5932</v>
      </c>
      <c r="F13" s="139">
        <v>1508</v>
      </c>
      <c r="G13" s="139">
        <v>914</v>
      </c>
      <c r="H13" s="139">
        <v>0</v>
      </c>
      <c r="I13" s="139">
        <v>50</v>
      </c>
      <c r="J13" s="139"/>
      <c r="K13" s="139">
        <v>3460</v>
      </c>
      <c r="L13" s="139">
        <v>366932</v>
      </c>
      <c r="M13" s="139">
        <f t="shared" si="8"/>
        <v>87920</v>
      </c>
      <c r="N13" s="139">
        <f t="shared" si="9"/>
        <v>11551</v>
      </c>
      <c r="O13" s="139">
        <v>0</v>
      </c>
      <c r="P13" s="139">
        <v>0</v>
      </c>
      <c r="Q13" s="139">
        <v>0</v>
      </c>
      <c r="R13" s="139">
        <v>11551</v>
      </c>
      <c r="S13" s="139"/>
      <c r="T13" s="139">
        <v>0</v>
      </c>
      <c r="U13" s="139">
        <v>76369</v>
      </c>
      <c r="V13" s="139">
        <f t="shared" si="10"/>
        <v>460784</v>
      </c>
      <c r="W13" s="139">
        <f t="shared" si="11"/>
        <v>17483</v>
      </c>
      <c r="X13" s="139">
        <f t="shared" si="12"/>
        <v>1508</v>
      </c>
      <c r="Y13" s="139">
        <f t="shared" si="13"/>
        <v>914</v>
      </c>
      <c r="Z13" s="139">
        <f t="shared" si="14"/>
        <v>0</v>
      </c>
      <c r="AA13" s="139">
        <f t="shared" si="15"/>
        <v>11601</v>
      </c>
      <c r="AB13" s="139">
        <f t="shared" si="16"/>
        <v>0</v>
      </c>
      <c r="AC13" s="139">
        <f t="shared" si="17"/>
        <v>3460</v>
      </c>
      <c r="AD13" s="139">
        <f t="shared" si="18"/>
        <v>443301</v>
      </c>
      <c r="AE13" s="139">
        <f t="shared" si="19"/>
        <v>0</v>
      </c>
      <c r="AF13" s="139">
        <f t="shared" si="20"/>
        <v>0</v>
      </c>
      <c r="AG13" s="139">
        <v>0</v>
      </c>
      <c r="AH13" s="139">
        <v>0</v>
      </c>
      <c r="AI13" s="139">
        <v>0</v>
      </c>
      <c r="AJ13" s="139">
        <v>0</v>
      </c>
      <c r="AK13" s="139">
        <v>0</v>
      </c>
      <c r="AL13" s="139">
        <v>0</v>
      </c>
      <c r="AM13" s="139">
        <f t="shared" si="21"/>
        <v>231119</v>
      </c>
      <c r="AN13" s="139">
        <f t="shared" si="22"/>
        <v>9930</v>
      </c>
      <c r="AO13" s="139">
        <v>9930</v>
      </c>
      <c r="AP13" s="139">
        <v>0</v>
      </c>
      <c r="AQ13" s="139">
        <v>0</v>
      </c>
      <c r="AR13" s="139">
        <v>0</v>
      </c>
      <c r="AS13" s="139">
        <f t="shared" si="23"/>
        <v>0</v>
      </c>
      <c r="AT13" s="139">
        <v>0</v>
      </c>
      <c r="AU13" s="139">
        <v>0</v>
      </c>
      <c r="AV13" s="139">
        <v>0</v>
      </c>
      <c r="AW13" s="139">
        <v>0</v>
      </c>
      <c r="AX13" s="139">
        <f t="shared" si="24"/>
        <v>214690</v>
      </c>
      <c r="AY13" s="139">
        <v>208072</v>
      </c>
      <c r="AZ13" s="139">
        <v>4492</v>
      </c>
      <c r="BA13" s="139">
        <v>0</v>
      </c>
      <c r="BB13" s="139">
        <v>2126</v>
      </c>
      <c r="BC13" s="139">
        <v>141745</v>
      </c>
      <c r="BD13" s="139">
        <v>6499</v>
      </c>
      <c r="BE13" s="139">
        <v>0</v>
      </c>
      <c r="BF13" s="139">
        <f t="shared" si="25"/>
        <v>231119</v>
      </c>
      <c r="BG13" s="139">
        <f t="shared" si="26"/>
        <v>0</v>
      </c>
      <c r="BH13" s="139">
        <f t="shared" si="27"/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39">
        <v>7050</v>
      </c>
      <c r="BO13" s="139">
        <f t="shared" si="28"/>
        <v>18720</v>
      </c>
      <c r="BP13" s="139">
        <f t="shared" si="29"/>
        <v>4966</v>
      </c>
      <c r="BQ13" s="139">
        <v>4966</v>
      </c>
      <c r="BR13" s="139">
        <v>0</v>
      </c>
      <c r="BS13" s="139">
        <v>0</v>
      </c>
      <c r="BT13" s="139">
        <v>0</v>
      </c>
      <c r="BU13" s="139">
        <f t="shared" si="30"/>
        <v>0</v>
      </c>
      <c r="BV13" s="139">
        <v>0</v>
      </c>
      <c r="BW13" s="139">
        <v>0</v>
      </c>
      <c r="BX13" s="139">
        <v>0</v>
      </c>
      <c r="BY13" s="139">
        <v>0</v>
      </c>
      <c r="BZ13" s="139">
        <f t="shared" si="31"/>
        <v>12472</v>
      </c>
      <c r="CA13" s="139">
        <v>12472</v>
      </c>
      <c r="CB13" s="139">
        <v>0</v>
      </c>
      <c r="CC13" s="139">
        <v>0</v>
      </c>
      <c r="CD13" s="139">
        <v>0</v>
      </c>
      <c r="CE13" s="139">
        <v>62150</v>
      </c>
      <c r="CF13" s="139">
        <v>1282</v>
      </c>
      <c r="CG13" s="139">
        <v>0</v>
      </c>
      <c r="CH13" s="139">
        <f t="shared" si="32"/>
        <v>18720</v>
      </c>
      <c r="CI13" s="139">
        <f t="shared" si="33"/>
        <v>0</v>
      </c>
      <c r="CJ13" s="139">
        <f t="shared" si="34"/>
        <v>0</v>
      </c>
      <c r="CK13" s="139">
        <f t="shared" si="35"/>
        <v>0</v>
      </c>
      <c r="CL13" s="139">
        <f t="shared" si="36"/>
        <v>0</v>
      </c>
      <c r="CM13" s="139">
        <f t="shared" si="37"/>
        <v>0</v>
      </c>
      <c r="CN13" s="139">
        <f t="shared" si="38"/>
        <v>0</v>
      </c>
      <c r="CO13" s="139">
        <f t="shared" si="39"/>
        <v>0</v>
      </c>
      <c r="CP13" s="139">
        <f t="shared" si="40"/>
        <v>7050</v>
      </c>
      <c r="CQ13" s="139">
        <f t="shared" si="41"/>
        <v>249839</v>
      </c>
      <c r="CR13" s="139">
        <f t="shared" si="42"/>
        <v>14896</v>
      </c>
      <c r="CS13" s="139">
        <f t="shared" si="43"/>
        <v>14896</v>
      </c>
      <c r="CT13" s="139">
        <f t="shared" si="44"/>
        <v>0</v>
      </c>
      <c r="CU13" s="139">
        <f t="shared" si="45"/>
        <v>0</v>
      </c>
      <c r="CV13" s="139">
        <f t="shared" si="46"/>
        <v>0</v>
      </c>
      <c r="CW13" s="139">
        <f t="shared" si="47"/>
        <v>0</v>
      </c>
      <c r="CX13" s="139">
        <f t="shared" si="48"/>
        <v>0</v>
      </c>
      <c r="CY13" s="139">
        <f t="shared" si="49"/>
        <v>0</v>
      </c>
      <c r="CZ13" s="139">
        <f t="shared" si="50"/>
        <v>0</v>
      </c>
      <c r="DA13" s="139">
        <f t="shared" si="51"/>
        <v>0</v>
      </c>
      <c r="DB13" s="139">
        <f t="shared" si="52"/>
        <v>227162</v>
      </c>
      <c r="DC13" s="139">
        <f t="shared" si="53"/>
        <v>220544</v>
      </c>
      <c r="DD13" s="139">
        <f t="shared" si="54"/>
        <v>4492</v>
      </c>
      <c r="DE13" s="139">
        <f t="shared" si="55"/>
        <v>0</v>
      </c>
      <c r="DF13" s="139">
        <f t="shared" si="56"/>
        <v>2126</v>
      </c>
      <c r="DG13" s="139">
        <f t="shared" si="57"/>
        <v>203895</v>
      </c>
      <c r="DH13" s="139">
        <f t="shared" si="58"/>
        <v>7781</v>
      </c>
      <c r="DI13" s="139">
        <f t="shared" si="59"/>
        <v>0</v>
      </c>
      <c r="DJ13" s="139">
        <f t="shared" si="60"/>
        <v>249839</v>
      </c>
    </row>
    <row r="14" spans="1:114" ht="12" customHeight="1">
      <c r="A14" s="141" t="s">
        <v>94</v>
      </c>
      <c r="B14" s="142" t="s">
        <v>332</v>
      </c>
      <c r="C14" s="141" t="s">
        <v>347</v>
      </c>
      <c r="D14" s="139">
        <f t="shared" si="6"/>
        <v>260577</v>
      </c>
      <c r="E14" s="139">
        <f t="shared" si="7"/>
        <v>48335</v>
      </c>
      <c r="F14" s="139">
        <v>0</v>
      </c>
      <c r="G14" s="139">
        <v>0</v>
      </c>
      <c r="H14" s="139">
        <v>0</v>
      </c>
      <c r="I14" s="139">
        <v>48300</v>
      </c>
      <c r="J14" s="139"/>
      <c r="K14" s="139">
        <v>35</v>
      </c>
      <c r="L14" s="139">
        <v>212242</v>
      </c>
      <c r="M14" s="139">
        <f t="shared" si="8"/>
        <v>100330</v>
      </c>
      <c r="N14" s="139">
        <f t="shared" si="9"/>
        <v>0</v>
      </c>
      <c r="O14" s="139">
        <v>0</v>
      </c>
      <c r="P14" s="139">
        <v>0</v>
      </c>
      <c r="Q14" s="139">
        <v>0</v>
      </c>
      <c r="R14" s="139">
        <v>0</v>
      </c>
      <c r="S14" s="139"/>
      <c r="T14" s="139">
        <v>0</v>
      </c>
      <c r="U14" s="139">
        <v>100330</v>
      </c>
      <c r="V14" s="139">
        <f t="shared" si="10"/>
        <v>360907</v>
      </c>
      <c r="W14" s="139">
        <f t="shared" si="11"/>
        <v>48335</v>
      </c>
      <c r="X14" s="139">
        <f t="shared" si="12"/>
        <v>0</v>
      </c>
      <c r="Y14" s="139">
        <f t="shared" si="13"/>
        <v>0</v>
      </c>
      <c r="Z14" s="139">
        <f t="shared" si="14"/>
        <v>0</v>
      </c>
      <c r="AA14" s="139">
        <f t="shared" si="15"/>
        <v>48300</v>
      </c>
      <c r="AB14" s="139">
        <f t="shared" si="16"/>
        <v>0</v>
      </c>
      <c r="AC14" s="139">
        <f t="shared" si="17"/>
        <v>35</v>
      </c>
      <c r="AD14" s="139">
        <f t="shared" si="18"/>
        <v>312572</v>
      </c>
      <c r="AE14" s="139">
        <f t="shared" si="19"/>
        <v>0</v>
      </c>
      <c r="AF14" s="139">
        <f t="shared" si="20"/>
        <v>0</v>
      </c>
      <c r="AG14" s="139"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0</v>
      </c>
      <c r="AM14" s="139">
        <f t="shared" si="21"/>
        <v>64680</v>
      </c>
      <c r="AN14" s="139">
        <f t="shared" si="22"/>
        <v>0</v>
      </c>
      <c r="AO14" s="139">
        <v>0</v>
      </c>
      <c r="AP14" s="139">
        <v>0</v>
      </c>
      <c r="AQ14" s="139">
        <v>0</v>
      </c>
      <c r="AR14" s="139">
        <v>0</v>
      </c>
      <c r="AS14" s="139">
        <f t="shared" si="23"/>
        <v>0</v>
      </c>
      <c r="AT14" s="139">
        <v>0</v>
      </c>
      <c r="AU14" s="139">
        <v>0</v>
      </c>
      <c r="AV14" s="139">
        <v>0</v>
      </c>
      <c r="AW14" s="139">
        <v>0</v>
      </c>
      <c r="AX14" s="139">
        <f t="shared" si="24"/>
        <v>64680</v>
      </c>
      <c r="AY14" s="139">
        <v>64680</v>
      </c>
      <c r="AZ14" s="139">
        <v>0</v>
      </c>
      <c r="BA14" s="139">
        <v>0</v>
      </c>
      <c r="BB14" s="139">
        <v>0</v>
      </c>
      <c r="BC14" s="139">
        <v>170294</v>
      </c>
      <c r="BD14" s="139">
        <v>0</v>
      </c>
      <c r="BE14" s="139">
        <v>25603</v>
      </c>
      <c r="BF14" s="139">
        <f t="shared" si="25"/>
        <v>90283</v>
      </c>
      <c r="BG14" s="139">
        <f t="shared" si="26"/>
        <v>0</v>
      </c>
      <c r="BH14" s="139">
        <f t="shared" si="27"/>
        <v>0</v>
      </c>
      <c r="BI14" s="139">
        <v>0</v>
      </c>
      <c r="BJ14" s="139">
        <v>0</v>
      </c>
      <c r="BK14" s="139">
        <v>0</v>
      </c>
      <c r="BL14" s="139">
        <v>0</v>
      </c>
      <c r="BM14" s="139">
        <v>0</v>
      </c>
      <c r="BN14" s="139">
        <v>0</v>
      </c>
      <c r="BO14" s="139">
        <f t="shared" si="28"/>
        <v>0</v>
      </c>
      <c r="BP14" s="139">
        <f t="shared" si="29"/>
        <v>0</v>
      </c>
      <c r="BQ14" s="139">
        <v>0</v>
      </c>
      <c r="BR14" s="139">
        <v>0</v>
      </c>
      <c r="BS14" s="139">
        <v>0</v>
      </c>
      <c r="BT14" s="139">
        <v>0</v>
      </c>
      <c r="BU14" s="139">
        <f t="shared" si="30"/>
        <v>0</v>
      </c>
      <c r="BV14" s="139">
        <v>0</v>
      </c>
      <c r="BW14" s="139">
        <v>0</v>
      </c>
      <c r="BX14" s="139">
        <v>0</v>
      </c>
      <c r="BY14" s="139">
        <v>0</v>
      </c>
      <c r="BZ14" s="139">
        <f t="shared" si="31"/>
        <v>0</v>
      </c>
      <c r="CA14" s="139">
        <v>0</v>
      </c>
      <c r="CB14" s="139">
        <v>0</v>
      </c>
      <c r="CC14" s="139">
        <v>0</v>
      </c>
      <c r="CD14" s="139">
        <v>0</v>
      </c>
      <c r="CE14" s="139">
        <v>100330</v>
      </c>
      <c r="CF14" s="139">
        <v>0</v>
      </c>
      <c r="CG14" s="139">
        <v>0</v>
      </c>
      <c r="CH14" s="139">
        <f t="shared" si="32"/>
        <v>0</v>
      </c>
      <c r="CI14" s="139">
        <f t="shared" si="33"/>
        <v>0</v>
      </c>
      <c r="CJ14" s="139">
        <f t="shared" si="34"/>
        <v>0</v>
      </c>
      <c r="CK14" s="139">
        <f t="shared" si="35"/>
        <v>0</v>
      </c>
      <c r="CL14" s="139">
        <f t="shared" si="36"/>
        <v>0</v>
      </c>
      <c r="CM14" s="139">
        <f t="shared" si="37"/>
        <v>0</v>
      </c>
      <c r="CN14" s="139">
        <f t="shared" si="38"/>
        <v>0</v>
      </c>
      <c r="CO14" s="139">
        <f t="shared" si="39"/>
        <v>0</v>
      </c>
      <c r="CP14" s="139">
        <f t="shared" si="40"/>
        <v>0</v>
      </c>
      <c r="CQ14" s="139">
        <f t="shared" si="41"/>
        <v>64680</v>
      </c>
      <c r="CR14" s="139">
        <f t="shared" si="42"/>
        <v>0</v>
      </c>
      <c r="CS14" s="139">
        <f t="shared" si="43"/>
        <v>0</v>
      </c>
      <c r="CT14" s="139">
        <f t="shared" si="44"/>
        <v>0</v>
      </c>
      <c r="CU14" s="139">
        <f t="shared" si="45"/>
        <v>0</v>
      </c>
      <c r="CV14" s="139">
        <f t="shared" si="46"/>
        <v>0</v>
      </c>
      <c r="CW14" s="139">
        <f t="shared" si="47"/>
        <v>0</v>
      </c>
      <c r="CX14" s="139">
        <f t="shared" si="48"/>
        <v>0</v>
      </c>
      <c r="CY14" s="139">
        <f t="shared" si="49"/>
        <v>0</v>
      </c>
      <c r="CZ14" s="139">
        <f t="shared" si="50"/>
        <v>0</v>
      </c>
      <c r="DA14" s="139">
        <f t="shared" si="51"/>
        <v>0</v>
      </c>
      <c r="DB14" s="139">
        <f t="shared" si="52"/>
        <v>64680</v>
      </c>
      <c r="DC14" s="139">
        <f t="shared" si="53"/>
        <v>64680</v>
      </c>
      <c r="DD14" s="139">
        <f t="shared" si="54"/>
        <v>0</v>
      </c>
      <c r="DE14" s="139">
        <f t="shared" si="55"/>
        <v>0</v>
      </c>
      <c r="DF14" s="139">
        <f t="shared" si="56"/>
        <v>0</v>
      </c>
      <c r="DG14" s="139">
        <f t="shared" si="57"/>
        <v>270624</v>
      </c>
      <c r="DH14" s="139">
        <f t="shared" si="58"/>
        <v>0</v>
      </c>
      <c r="DI14" s="139">
        <f t="shared" si="59"/>
        <v>25603</v>
      </c>
      <c r="DJ14" s="139">
        <f t="shared" si="60"/>
        <v>90283</v>
      </c>
    </row>
    <row r="15" spans="1:114" ht="12" customHeight="1">
      <c r="A15" s="141" t="s">
        <v>94</v>
      </c>
      <c r="B15" s="142" t="s">
        <v>333</v>
      </c>
      <c r="C15" s="141" t="s">
        <v>348</v>
      </c>
      <c r="D15" s="139">
        <f t="shared" si="6"/>
        <v>252741</v>
      </c>
      <c r="E15" s="139">
        <f t="shared" si="7"/>
        <v>99356</v>
      </c>
      <c r="F15" s="139">
        <v>0</v>
      </c>
      <c r="G15" s="139">
        <v>38290</v>
      </c>
      <c r="H15" s="139">
        <v>0</v>
      </c>
      <c r="I15" s="139">
        <v>52468</v>
      </c>
      <c r="J15" s="139"/>
      <c r="K15" s="139">
        <v>8598</v>
      </c>
      <c r="L15" s="139">
        <v>153385</v>
      </c>
      <c r="M15" s="139">
        <f t="shared" si="8"/>
        <v>88781</v>
      </c>
      <c r="N15" s="139">
        <f t="shared" si="9"/>
        <v>16947</v>
      </c>
      <c r="O15" s="139">
        <v>0</v>
      </c>
      <c r="P15" s="139">
        <v>0</v>
      </c>
      <c r="Q15" s="139">
        <v>0</v>
      </c>
      <c r="R15" s="139">
        <v>16947</v>
      </c>
      <c r="S15" s="139"/>
      <c r="T15" s="139">
        <v>0</v>
      </c>
      <c r="U15" s="139">
        <v>71834</v>
      </c>
      <c r="V15" s="139">
        <f t="shared" si="10"/>
        <v>341522</v>
      </c>
      <c r="W15" s="139">
        <f t="shared" si="11"/>
        <v>116303</v>
      </c>
      <c r="X15" s="139">
        <f t="shared" si="12"/>
        <v>0</v>
      </c>
      <c r="Y15" s="139">
        <f t="shared" si="13"/>
        <v>38290</v>
      </c>
      <c r="Z15" s="139">
        <f t="shared" si="14"/>
        <v>0</v>
      </c>
      <c r="AA15" s="139">
        <f t="shared" si="15"/>
        <v>69415</v>
      </c>
      <c r="AB15" s="139">
        <f t="shared" si="16"/>
        <v>0</v>
      </c>
      <c r="AC15" s="139">
        <f t="shared" si="17"/>
        <v>8598</v>
      </c>
      <c r="AD15" s="139">
        <f t="shared" si="18"/>
        <v>225219</v>
      </c>
      <c r="AE15" s="139">
        <f t="shared" si="19"/>
        <v>2917</v>
      </c>
      <c r="AF15" s="139">
        <f t="shared" si="20"/>
        <v>2516</v>
      </c>
      <c r="AG15" s="139">
        <v>0</v>
      </c>
      <c r="AH15" s="139">
        <v>2516</v>
      </c>
      <c r="AI15" s="139">
        <v>0</v>
      </c>
      <c r="AJ15" s="139">
        <v>0</v>
      </c>
      <c r="AK15" s="139">
        <v>401</v>
      </c>
      <c r="AL15" s="139">
        <v>6477</v>
      </c>
      <c r="AM15" s="139">
        <f t="shared" si="21"/>
        <v>243347</v>
      </c>
      <c r="AN15" s="139">
        <f t="shared" si="22"/>
        <v>7048</v>
      </c>
      <c r="AO15" s="139">
        <v>7048</v>
      </c>
      <c r="AP15" s="139">
        <v>0</v>
      </c>
      <c r="AQ15" s="139">
        <v>0</v>
      </c>
      <c r="AR15" s="139">
        <v>0</v>
      </c>
      <c r="AS15" s="139">
        <f t="shared" si="23"/>
        <v>4451</v>
      </c>
      <c r="AT15" s="139">
        <v>0</v>
      </c>
      <c r="AU15" s="139">
        <v>0</v>
      </c>
      <c r="AV15" s="139">
        <v>4451</v>
      </c>
      <c r="AW15" s="139">
        <v>0</v>
      </c>
      <c r="AX15" s="139">
        <f t="shared" si="24"/>
        <v>231848</v>
      </c>
      <c r="AY15" s="139">
        <v>102244</v>
      </c>
      <c r="AZ15" s="139">
        <v>126420</v>
      </c>
      <c r="BA15" s="139">
        <v>3184</v>
      </c>
      <c r="BB15" s="139">
        <v>0</v>
      </c>
      <c r="BC15" s="139">
        <v>0</v>
      </c>
      <c r="BD15" s="139">
        <v>0</v>
      </c>
      <c r="BE15" s="139">
        <v>0</v>
      </c>
      <c r="BF15" s="139">
        <f t="shared" si="25"/>
        <v>246264</v>
      </c>
      <c r="BG15" s="139">
        <f t="shared" si="26"/>
        <v>0</v>
      </c>
      <c r="BH15" s="139">
        <f t="shared" si="27"/>
        <v>0</v>
      </c>
      <c r="BI15" s="139">
        <v>0</v>
      </c>
      <c r="BJ15" s="139">
        <v>0</v>
      </c>
      <c r="BK15" s="139">
        <v>0</v>
      </c>
      <c r="BL15" s="139">
        <v>0</v>
      </c>
      <c r="BM15" s="139">
        <v>0</v>
      </c>
      <c r="BN15" s="139">
        <v>0</v>
      </c>
      <c r="BO15" s="139">
        <f t="shared" si="28"/>
        <v>16938</v>
      </c>
      <c r="BP15" s="139">
        <f t="shared" si="29"/>
        <v>0</v>
      </c>
      <c r="BQ15" s="139">
        <v>0</v>
      </c>
      <c r="BR15" s="139">
        <v>0</v>
      </c>
      <c r="BS15" s="139">
        <v>0</v>
      </c>
      <c r="BT15" s="139">
        <v>0</v>
      </c>
      <c r="BU15" s="139">
        <f t="shared" si="30"/>
        <v>0</v>
      </c>
      <c r="BV15" s="139">
        <v>0</v>
      </c>
      <c r="BW15" s="139">
        <v>0</v>
      </c>
      <c r="BX15" s="139">
        <v>0</v>
      </c>
      <c r="BY15" s="139">
        <v>0</v>
      </c>
      <c r="BZ15" s="139">
        <f t="shared" si="31"/>
        <v>16938</v>
      </c>
      <c r="CA15" s="139">
        <v>16938</v>
      </c>
      <c r="CB15" s="139">
        <v>0</v>
      </c>
      <c r="CC15" s="139">
        <v>0</v>
      </c>
      <c r="CD15" s="139">
        <v>0</v>
      </c>
      <c r="CE15" s="139">
        <v>71699</v>
      </c>
      <c r="CF15" s="139">
        <v>0</v>
      </c>
      <c r="CG15" s="139">
        <v>144</v>
      </c>
      <c r="CH15" s="139">
        <f t="shared" si="32"/>
        <v>17082</v>
      </c>
      <c r="CI15" s="139">
        <f t="shared" si="33"/>
        <v>2917</v>
      </c>
      <c r="CJ15" s="139">
        <f t="shared" si="34"/>
        <v>2516</v>
      </c>
      <c r="CK15" s="139">
        <f t="shared" si="35"/>
        <v>0</v>
      </c>
      <c r="CL15" s="139">
        <f t="shared" si="36"/>
        <v>2516</v>
      </c>
      <c r="CM15" s="139">
        <f t="shared" si="37"/>
        <v>0</v>
      </c>
      <c r="CN15" s="139">
        <f t="shared" si="38"/>
        <v>0</v>
      </c>
      <c r="CO15" s="139">
        <f t="shared" si="39"/>
        <v>401</v>
      </c>
      <c r="CP15" s="139">
        <f t="shared" si="40"/>
        <v>6477</v>
      </c>
      <c r="CQ15" s="139">
        <f t="shared" si="41"/>
        <v>260285</v>
      </c>
      <c r="CR15" s="139">
        <f t="shared" si="42"/>
        <v>7048</v>
      </c>
      <c r="CS15" s="139">
        <f t="shared" si="43"/>
        <v>7048</v>
      </c>
      <c r="CT15" s="139">
        <f t="shared" si="44"/>
        <v>0</v>
      </c>
      <c r="CU15" s="139">
        <f t="shared" si="45"/>
        <v>0</v>
      </c>
      <c r="CV15" s="139">
        <f t="shared" si="46"/>
        <v>0</v>
      </c>
      <c r="CW15" s="139">
        <f t="shared" si="47"/>
        <v>4451</v>
      </c>
      <c r="CX15" s="139">
        <f t="shared" si="48"/>
        <v>0</v>
      </c>
      <c r="CY15" s="139">
        <f t="shared" si="49"/>
        <v>0</v>
      </c>
      <c r="CZ15" s="139">
        <f t="shared" si="50"/>
        <v>4451</v>
      </c>
      <c r="DA15" s="139">
        <f t="shared" si="51"/>
        <v>0</v>
      </c>
      <c r="DB15" s="139">
        <f t="shared" si="52"/>
        <v>248786</v>
      </c>
      <c r="DC15" s="139">
        <f t="shared" si="53"/>
        <v>119182</v>
      </c>
      <c r="DD15" s="139">
        <f t="shared" si="54"/>
        <v>126420</v>
      </c>
      <c r="DE15" s="139">
        <f t="shared" si="55"/>
        <v>3184</v>
      </c>
      <c r="DF15" s="139">
        <f t="shared" si="56"/>
        <v>0</v>
      </c>
      <c r="DG15" s="139">
        <f t="shared" si="57"/>
        <v>71699</v>
      </c>
      <c r="DH15" s="139">
        <f t="shared" si="58"/>
        <v>0</v>
      </c>
      <c r="DI15" s="139">
        <f t="shared" si="59"/>
        <v>144</v>
      </c>
      <c r="DJ15" s="139">
        <f t="shared" si="60"/>
        <v>263346</v>
      </c>
    </row>
    <row r="16" spans="1:114" ht="12" customHeight="1">
      <c r="A16" s="141" t="s">
        <v>94</v>
      </c>
      <c r="B16" s="142" t="s">
        <v>334</v>
      </c>
      <c r="C16" s="141" t="s">
        <v>349</v>
      </c>
      <c r="D16" s="139">
        <f t="shared" si="6"/>
        <v>494812</v>
      </c>
      <c r="E16" s="139">
        <f t="shared" si="7"/>
        <v>38748</v>
      </c>
      <c r="F16" s="139">
        <v>0</v>
      </c>
      <c r="G16" s="139">
        <v>0</v>
      </c>
      <c r="H16" s="139">
        <v>0</v>
      </c>
      <c r="I16" s="139">
        <v>38668</v>
      </c>
      <c r="J16" s="139"/>
      <c r="K16" s="139">
        <v>80</v>
      </c>
      <c r="L16" s="139">
        <v>456064</v>
      </c>
      <c r="M16" s="139">
        <f t="shared" si="8"/>
        <v>91297</v>
      </c>
      <c r="N16" s="139">
        <f t="shared" si="9"/>
        <v>0</v>
      </c>
      <c r="O16" s="139">
        <v>0</v>
      </c>
      <c r="P16" s="139">
        <v>0</v>
      </c>
      <c r="Q16" s="139">
        <v>0</v>
      </c>
      <c r="R16" s="139">
        <v>0</v>
      </c>
      <c r="S16" s="139"/>
      <c r="T16" s="139">
        <v>0</v>
      </c>
      <c r="U16" s="139">
        <v>91297</v>
      </c>
      <c r="V16" s="139">
        <f t="shared" si="10"/>
        <v>586109</v>
      </c>
      <c r="W16" s="139">
        <f t="shared" si="11"/>
        <v>38748</v>
      </c>
      <c r="X16" s="139">
        <f t="shared" si="12"/>
        <v>0</v>
      </c>
      <c r="Y16" s="139">
        <f t="shared" si="13"/>
        <v>0</v>
      </c>
      <c r="Z16" s="139">
        <f t="shared" si="14"/>
        <v>0</v>
      </c>
      <c r="AA16" s="139">
        <f t="shared" si="15"/>
        <v>38668</v>
      </c>
      <c r="AB16" s="139">
        <f t="shared" si="16"/>
        <v>0</v>
      </c>
      <c r="AC16" s="139">
        <f t="shared" si="17"/>
        <v>80</v>
      </c>
      <c r="AD16" s="139">
        <f t="shared" si="18"/>
        <v>547361</v>
      </c>
      <c r="AE16" s="139">
        <f t="shared" si="19"/>
        <v>9851</v>
      </c>
      <c r="AF16" s="139">
        <f t="shared" si="20"/>
        <v>9851</v>
      </c>
      <c r="AG16" s="139">
        <v>9851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39">
        <f t="shared" si="21"/>
        <v>182158</v>
      </c>
      <c r="AN16" s="139">
        <f t="shared" si="22"/>
        <v>0</v>
      </c>
      <c r="AO16" s="139">
        <v>0</v>
      </c>
      <c r="AP16" s="139">
        <v>0</v>
      </c>
      <c r="AQ16" s="139">
        <v>0</v>
      </c>
      <c r="AR16" s="139">
        <v>0</v>
      </c>
      <c r="AS16" s="139">
        <f t="shared" si="23"/>
        <v>0</v>
      </c>
      <c r="AT16" s="139">
        <v>0</v>
      </c>
      <c r="AU16" s="139">
        <v>0</v>
      </c>
      <c r="AV16" s="139">
        <v>0</v>
      </c>
      <c r="AW16" s="139">
        <v>0</v>
      </c>
      <c r="AX16" s="139">
        <f t="shared" si="24"/>
        <v>182158</v>
      </c>
      <c r="AY16" s="139">
        <v>174828</v>
      </c>
      <c r="AZ16" s="139">
        <v>0</v>
      </c>
      <c r="BA16" s="139">
        <v>0</v>
      </c>
      <c r="BB16" s="139">
        <v>7330</v>
      </c>
      <c r="BC16" s="139">
        <v>262272</v>
      </c>
      <c r="BD16" s="139">
        <v>0</v>
      </c>
      <c r="BE16" s="139">
        <v>40531</v>
      </c>
      <c r="BF16" s="139">
        <f t="shared" si="25"/>
        <v>232540</v>
      </c>
      <c r="BG16" s="139">
        <f t="shared" si="26"/>
        <v>0</v>
      </c>
      <c r="BH16" s="139">
        <f t="shared" si="27"/>
        <v>0</v>
      </c>
      <c r="BI16" s="139">
        <v>0</v>
      </c>
      <c r="BJ16" s="139">
        <v>0</v>
      </c>
      <c r="BK16" s="139">
        <v>0</v>
      </c>
      <c r="BL16" s="139">
        <v>0</v>
      </c>
      <c r="BM16" s="139">
        <v>0</v>
      </c>
      <c r="BN16" s="139">
        <v>0</v>
      </c>
      <c r="BO16" s="139">
        <f t="shared" si="28"/>
        <v>0</v>
      </c>
      <c r="BP16" s="139">
        <f t="shared" si="29"/>
        <v>0</v>
      </c>
      <c r="BQ16" s="139">
        <v>0</v>
      </c>
      <c r="BR16" s="139">
        <v>0</v>
      </c>
      <c r="BS16" s="139">
        <v>0</v>
      </c>
      <c r="BT16" s="139">
        <v>0</v>
      </c>
      <c r="BU16" s="139">
        <f t="shared" si="30"/>
        <v>0</v>
      </c>
      <c r="BV16" s="139">
        <v>0</v>
      </c>
      <c r="BW16" s="139">
        <v>0</v>
      </c>
      <c r="BX16" s="139">
        <v>0</v>
      </c>
      <c r="BY16" s="139">
        <v>0</v>
      </c>
      <c r="BZ16" s="139">
        <f t="shared" si="31"/>
        <v>0</v>
      </c>
      <c r="CA16" s="139">
        <v>0</v>
      </c>
      <c r="CB16" s="139">
        <v>0</v>
      </c>
      <c r="CC16" s="139">
        <v>0</v>
      </c>
      <c r="CD16" s="139">
        <v>0</v>
      </c>
      <c r="CE16" s="139">
        <v>91103</v>
      </c>
      <c r="CF16" s="139">
        <v>0</v>
      </c>
      <c r="CG16" s="139">
        <v>194</v>
      </c>
      <c r="CH16" s="139">
        <f t="shared" si="32"/>
        <v>194</v>
      </c>
      <c r="CI16" s="139">
        <f t="shared" si="33"/>
        <v>9851</v>
      </c>
      <c r="CJ16" s="139">
        <f t="shared" si="34"/>
        <v>9851</v>
      </c>
      <c r="CK16" s="139">
        <f t="shared" si="35"/>
        <v>9851</v>
      </c>
      <c r="CL16" s="139">
        <f t="shared" si="36"/>
        <v>0</v>
      </c>
      <c r="CM16" s="139">
        <f t="shared" si="37"/>
        <v>0</v>
      </c>
      <c r="CN16" s="139">
        <f t="shared" si="38"/>
        <v>0</v>
      </c>
      <c r="CO16" s="139">
        <f t="shared" si="39"/>
        <v>0</v>
      </c>
      <c r="CP16" s="139">
        <f t="shared" si="40"/>
        <v>0</v>
      </c>
      <c r="CQ16" s="139">
        <f t="shared" si="41"/>
        <v>182158</v>
      </c>
      <c r="CR16" s="139">
        <f t="shared" si="42"/>
        <v>0</v>
      </c>
      <c r="CS16" s="139">
        <f t="shared" si="43"/>
        <v>0</v>
      </c>
      <c r="CT16" s="139">
        <f t="shared" si="44"/>
        <v>0</v>
      </c>
      <c r="CU16" s="139">
        <f t="shared" si="45"/>
        <v>0</v>
      </c>
      <c r="CV16" s="139">
        <f t="shared" si="46"/>
        <v>0</v>
      </c>
      <c r="CW16" s="139">
        <f t="shared" si="47"/>
        <v>0</v>
      </c>
      <c r="CX16" s="139">
        <f t="shared" si="48"/>
        <v>0</v>
      </c>
      <c r="CY16" s="139">
        <f t="shared" si="49"/>
        <v>0</v>
      </c>
      <c r="CZ16" s="139">
        <f t="shared" si="50"/>
        <v>0</v>
      </c>
      <c r="DA16" s="139">
        <f t="shared" si="51"/>
        <v>0</v>
      </c>
      <c r="DB16" s="139">
        <f t="shared" si="52"/>
        <v>182158</v>
      </c>
      <c r="DC16" s="139">
        <f t="shared" si="53"/>
        <v>174828</v>
      </c>
      <c r="DD16" s="139">
        <f t="shared" si="54"/>
        <v>0</v>
      </c>
      <c r="DE16" s="139">
        <f t="shared" si="55"/>
        <v>0</v>
      </c>
      <c r="DF16" s="139">
        <f t="shared" si="56"/>
        <v>7330</v>
      </c>
      <c r="DG16" s="139">
        <f t="shared" si="57"/>
        <v>353375</v>
      </c>
      <c r="DH16" s="139">
        <f t="shared" si="58"/>
        <v>0</v>
      </c>
      <c r="DI16" s="139">
        <f t="shared" si="59"/>
        <v>40725</v>
      </c>
      <c r="DJ16" s="139">
        <f t="shared" si="60"/>
        <v>232734</v>
      </c>
    </row>
    <row r="17" spans="1:114" ht="12" customHeight="1">
      <c r="A17" s="141" t="s">
        <v>94</v>
      </c>
      <c r="B17" s="142" t="s">
        <v>335</v>
      </c>
      <c r="C17" s="141" t="s">
        <v>350</v>
      </c>
      <c r="D17" s="139">
        <f t="shared" si="6"/>
        <v>2263549</v>
      </c>
      <c r="E17" s="139">
        <f t="shared" si="7"/>
        <v>1295624</v>
      </c>
      <c r="F17" s="139">
        <v>338379</v>
      </c>
      <c r="G17" s="139">
        <v>0</v>
      </c>
      <c r="H17" s="139">
        <v>761100</v>
      </c>
      <c r="I17" s="139">
        <v>182555</v>
      </c>
      <c r="J17" s="139"/>
      <c r="K17" s="139">
        <v>13590</v>
      </c>
      <c r="L17" s="139">
        <v>967925</v>
      </c>
      <c r="M17" s="139">
        <f t="shared" si="8"/>
        <v>157909</v>
      </c>
      <c r="N17" s="139">
        <f t="shared" si="9"/>
        <v>23309</v>
      </c>
      <c r="O17" s="139">
        <v>0</v>
      </c>
      <c r="P17" s="139">
        <v>0</v>
      </c>
      <c r="Q17" s="139">
        <v>0</v>
      </c>
      <c r="R17" s="139">
        <v>23309</v>
      </c>
      <c r="S17" s="139"/>
      <c r="T17" s="139">
        <v>0</v>
      </c>
      <c r="U17" s="139">
        <v>134600</v>
      </c>
      <c r="V17" s="139">
        <f t="shared" si="10"/>
        <v>2421458</v>
      </c>
      <c r="W17" s="139">
        <f t="shared" si="11"/>
        <v>1318933</v>
      </c>
      <c r="X17" s="139">
        <f t="shared" si="12"/>
        <v>338379</v>
      </c>
      <c r="Y17" s="139">
        <f t="shared" si="13"/>
        <v>0</v>
      </c>
      <c r="Z17" s="139">
        <f t="shared" si="14"/>
        <v>761100</v>
      </c>
      <c r="AA17" s="139">
        <f t="shared" si="15"/>
        <v>205864</v>
      </c>
      <c r="AB17" s="139">
        <f t="shared" si="16"/>
        <v>0</v>
      </c>
      <c r="AC17" s="139">
        <f t="shared" si="17"/>
        <v>13590</v>
      </c>
      <c r="AD17" s="139">
        <f t="shared" si="18"/>
        <v>1102525</v>
      </c>
      <c r="AE17" s="139">
        <f t="shared" si="19"/>
        <v>1141632</v>
      </c>
      <c r="AF17" s="139">
        <f t="shared" si="20"/>
        <v>1141632</v>
      </c>
      <c r="AG17" s="139">
        <v>0</v>
      </c>
      <c r="AH17" s="139">
        <v>0</v>
      </c>
      <c r="AI17" s="139">
        <v>1141632</v>
      </c>
      <c r="AJ17" s="139">
        <v>0</v>
      </c>
      <c r="AK17" s="139">
        <v>0</v>
      </c>
      <c r="AL17" s="139">
        <v>0</v>
      </c>
      <c r="AM17" s="139">
        <f t="shared" si="21"/>
        <v>1121917</v>
      </c>
      <c r="AN17" s="139">
        <f t="shared" si="22"/>
        <v>96099</v>
      </c>
      <c r="AO17" s="139">
        <v>96099</v>
      </c>
      <c r="AP17" s="139">
        <v>0</v>
      </c>
      <c r="AQ17" s="139">
        <v>0</v>
      </c>
      <c r="AR17" s="139">
        <v>0</v>
      </c>
      <c r="AS17" s="139">
        <f t="shared" si="23"/>
        <v>92881</v>
      </c>
      <c r="AT17" s="139">
        <v>0</v>
      </c>
      <c r="AU17" s="139">
        <v>77334</v>
      </c>
      <c r="AV17" s="139">
        <v>15547</v>
      </c>
      <c r="AW17" s="139">
        <v>0</v>
      </c>
      <c r="AX17" s="139">
        <f t="shared" si="24"/>
        <v>932937</v>
      </c>
      <c r="AY17" s="139">
        <v>209475</v>
      </c>
      <c r="AZ17" s="139">
        <v>723462</v>
      </c>
      <c r="BA17" s="139">
        <v>0</v>
      </c>
      <c r="BB17" s="139">
        <v>0</v>
      </c>
      <c r="BC17" s="139">
        <v>0</v>
      </c>
      <c r="BD17" s="139">
        <v>0</v>
      </c>
      <c r="BE17" s="139">
        <v>0</v>
      </c>
      <c r="BF17" s="139">
        <f t="shared" si="25"/>
        <v>2263549</v>
      </c>
      <c r="BG17" s="139">
        <f t="shared" si="26"/>
        <v>0</v>
      </c>
      <c r="BH17" s="139">
        <f t="shared" si="27"/>
        <v>0</v>
      </c>
      <c r="BI17" s="139">
        <v>0</v>
      </c>
      <c r="BJ17" s="139">
        <v>0</v>
      </c>
      <c r="BK17" s="139">
        <v>0</v>
      </c>
      <c r="BL17" s="139">
        <v>0</v>
      </c>
      <c r="BM17" s="139">
        <v>0</v>
      </c>
      <c r="BN17" s="139">
        <v>0</v>
      </c>
      <c r="BO17" s="139">
        <f t="shared" si="28"/>
        <v>157909</v>
      </c>
      <c r="BP17" s="139">
        <f t="shared" si="29"/>
        <v>60162</v>
      </c>
      <c r="BQ17" s="139">
        <v>60162</v>
      </c>
      <c r="BR17" s="139">
        <v>0</v>
      </c>
      <c r="BS17" s="139">
        <v>0</v>
      </c>
      <c r="BT17" s="139">
        <v>0</v>
      </c>
      <c r="BU17" s="139">
        <f t="shared" si="30"/>
        <v>66110</v>
      </c>
      <c r="BV17" s="139">
        <v>66110</v>
      </c>
      <c r="BW17" s="139">
        <v>0</v>
      </c>
      <c r="BX17" s="139">
        <v>0</v>
      </c>
      <c r="BY17" s="139">
        <v>0</v>
      </c>
      <c r="BZ17" s="139">
        <f t="shared" si="31"/>
        <v>31637</v>
      </c>
      <c r="CA17" s="139">
        <v>0</v>
      </c>
      <c r="CB17" s="139">
        <v>31637</v>
      </c>
      <c r="CC17" s="139">
        <v>0</v>
      </c>
      <c r="CD17" s="139">
        <v>0</v>
      </c>
      <c r="CE17" s="139">
        <v>0</v>
      </c>
      <c r="CF17" s="139">
        <v>0</v>
      </c>
      <c r="CG17" s="139">
        <v>0</v>
      </c>
      <c r="CH17" s="139">
        <f t="shared" si="32"/>
        <v>157909</v>
      </c>
      <c r="CI17" s="139">
        <f t="shared" si="33"/>
        <v>1141632</v>
      </c>
      <c r="CJ17" s="139">
        <f t="shared" si="34"/>
        <v>1141632</v>
      </c>
      <c r="CK17" s="139">
        <f t="shared" si="35"/>
        <v>0</v>
      </c>
      <c r="CL17" s="139">
        <f t="shared" si="36"/>
        <v>0</v>
      </c>
      <c r="CM17" s="139">
        <f t="shared" si="37"/>
        <v>1141632</v>
      </c>
      <c r="CN17" s="139">
        <f t="shared" si="38"/>
        <v>0</v>
      </c>
      <c r="CO17" s="139">
        <f t="shared" si="39"/>
        <v>0</v>
      </c>
      <c r="CP17" s="139">
        <f t="shared" si="40"/>
        <v>0</v>
      </c>
      <c r="CQ17" s="139">
        <f t="shared" si="41"/>
        <v>1279826</v>
      </c>
      <c r="CR17" s="139">
        <f t="shared" si="42"/>
        <v>156261</v>
      </c>
      <c r="CS17" s="139">
        <f t="shared" si="43"/>
        <v>156261</v>
      </c>
      <c r="CT17" s="139">
        <f t="shared" si="44"/>
        <v>0</v>
      </c>
      <c r="CU17" s="139">
        <f t="shared" si="45"/>
        <v>0</v>
      </c>
      <c r="CV17" s="139">
        <f t="shared" si="46"/>
        <v>0</v>
      </c>
      <c r="CW17" s="139">
        <f t="shared" si="47"/>
        <v>158991</v>
      </c>
      <c r="CX17" s="139">
        <f t="shared" si="48"/>
        <v>66110</v>
      </c>
      <c r="CY17" s="139">
        <f t="shared" si="49"/>
        <v>77334</v>
      </c>
      <c r="CZ17" s="139">
        <f t="shared" si="50"/>
        <v>15547</v>
      </c>
      <c r="DA17" s="139">
        <f t="shared" si="51"/>
        <v>0</v>
      </c>
      <c r="DB17" s="139">
        <f t="shared" si="52"/>
        <v>964574</v>
      </c>
      <c r="DC17" s="139">
        <f t="shared" si="53"/>
        <v>209475</v>
      </c>
      <c r="DD17" s="139">
        <f t="shared" si="54"/>
        <v>755099</v>
      </c>
      <c r="DE17" s="139">
        <f t="shared" si="55"/>
        <v>0</v>
      </c>
      <c r="DF17" s="139">
        <f t="shared" si="56"/>
        <v>0</v>
      </c>
      <c r="DG17" s="139">
        <f t="shared" si="57"/>
        <v>0</v>
      </c>
      <c r="DH17" s="139">
        <f t="shared" si="58"/>
        <v>0</v>
      </c>
      <c r="DI17" s="139">
        <f t="shared" si="59"/>
        <v>0</v>
      </c>
      <c r="DJ17" s="139">
        <f t="shared" si="60"/>
        <v>2421458</v>
      </c>
    </row>
    <row r="18" spans="1:114" ht="12" customHeight="1">
      <c r="A18" s="141" t="s">
        <v>94</v>
      </c>
      <c r="B18" s="142" t="s">
        <v>336</v>
      </c>
      <c r="C18" s="141" t="s">
        <v>351</v>
      </c>
      <c r="D18" s="139">
        <f t="shared" si="6"/>
        <v>10143</v>
      </c>
      <c r="E18" s="139">
        <f t="shared" si="7"/>
        <v>735</v>
      </c>
      <c r="F18" s="139">
        <v>0</v>
      </c>
      <c r="G18" s="139">
        <v>0</v>
      </c>
      <c r="H18" s="139">
        <v>0</v>
      </c>
      <c r="I18" s="139">
        <v>41</v>
      </c>
      <c r="J18" s="139"/>
      <c r="K18" s="139">
        <v>694</v>
      </c>
      <c r="L18" s="139">
        <v>9408</v>
      </c>
      <c r="M18" s="139">
        <f t="shared" si="8"/>
        <v>2442</v>
      </c>
      <c r="N18" s="139">
        <f t="shared" si="9"/>
        <v>2136</v>
      </c>
      <c r="O18" s="139">
        <v>0</v>
      </c>
      <c r="P18" s="139">
        <v>0</v>
      </c>
      <c r="Q18" s="139">
        <v>0</v>
      </c>
      <c r="R18" s="139">
        <v>2136</v>
      </c>
      <c r="S18" s="139"/>
      <c r="T18" s="139">
        <v>0</v>
      </c>
      <c r="U18" s="139">
        <v>306</v>
      </c>
      <c r="V18" s="139">
        <f t="shared" si="10"/>
        <v>12585</v>
      </c>
      <c r="W18" s="139">
        <f t="shared" si="11"/>
        <v>2871</v>
      </c>
      <c r="X18" s="139">
        <f t="shared" si="12"/>
        <v>0</v>
      </c>
      <c r="Y18" s="139">
        <f t="shared" si="13"/>
        <v>0</v>
      </c>
      <c r="Z18" s="139">
        <f t="shared" si="14"/>
        <v>0</v>
      </c>
      <c r="AA18" s="139">
        <f t="shared" si="15"/>
        <v>2177</v>
      </c>
      <c r="AB18" s="139">
        <f t="shared" si="16"/>
        <v>0</v>
      </c>
      <c r="AC18" s="139">
        <f t="shared" si="17"/>
        <v>694</v>
      </c>
      <c r="AD18" s="139">
        <f t="shared" si="18"/>
        <v>9714</v>
      </c>
      <c r="AE18" s="139">
        <f t="shared" si="19"/>
        <v>0</v>
      </c>
      <c r="AF18" s="139">
        <f t="shared" si="20"/>
        <v>0</v>
      </c>
      <c r="AG18" s="139"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39">
        <f t="shared" si="21"/>
        <v>6045</v>
      </c>
      <c r="AN18" s="139">
        <f t="shared" si="22"/>
        <v>0</v>
      </c>
      <c r="AO18" s="139">
        <v>0</v>
      </c>
      <c r="AP18" s="139">
        <v>0</v>
      </c>
      <c r="AQ18" s="139">
        <v>0</v>
      </c>
      <c r="AR18" s="139">
        <v>0</v>
      </c>
      <c r="AS18" s="139">
        <f t="shared" si="23"/>
        <v>0</v>
      </c>
      <c r="AT18" s="139">
        <v>0</v>
      </c>
      <c r="AU18" s="139">
        <v>0</v>
      </c>
      <c r="AV18" s="139">
        <v>0</v>
      </c>
      <c r="AW18" s="139">
        <v>0</v>
      </c>
      <c r="AX18" s="139">
        <f t="shared" si="24"/>
        <v>6045</v>
      </c>
      <c r="AY18" s="139">
        <v>6045</v>
      </c>
      <c r="AZ18" s="139">
        <v>0</v>
      </c>
      <c r="BA18" s="139">
        <v>0</v>
      </c>
      <c r="BB18" s="139">
        <v>0</v>
      </c>
      <c r="BC18" s="139">
        <v>4098</v>
      </c>
      <c r="BD18" s="139">
        <v>0</v>
      </c>
      <c r="BE18" s="139">
        <v>0</v>
      </c>
      <c r="BF18" s="139">
        <f t="shared" si="25"/>
        <v>6045</v>
      </c>
      <c r="BG18" s="139">
        <f t="shared" si="26"/>
        <v>0</v>
      </c>
      <c r="BH18" s="139">
        <f t="shared" si="27"/>
        <v>0</v>
      </c>
      <c r="BI18" s="139">
        <v>0</v>
      </c>
      <c r="BJ18" s="139">
        <v>0</v>
      </c>
      <c r="BK18" s="139">
        <v>0</v>
      </c>
      <c r="BL18" s="139">
        <v>0</v>
      </c>
      <c r="BM18" s="139">
        <v>0</v>
      </c>
      <c r="BN18" s="139">
        <v>0</v>
      </c>
      <c r="BO18" s="139">
        <f t="shared" si="28"/>
        <v>2395</v>
      </c>
      <c r="BP18" s="139">
        <f t="shared" si="29"/>
        <v>0</v>
      </c>
      <c r="BQ18" s="139">
        <v>0</v>
      </c>
      <c r="BR18" s="139">
        <v>0</v>
      </c>
      <c r="BS18" s="139">
        <v>0</v>
      </c>
      <c r="BT18" s="139">
        <v>0</v>
      </c>
      <c r="BU18" s="139">
        <f t="shared" si="30"/>
        <v>0</v>
      </c>
      <c r="BV18" s="139">
        <v>0</v>
      </c>
      <c r="BW18" s="139">
        <v>0</v>
      </c>
      <c r="BX18" s="139">
        <v>0</v>
      </c>
      <c r="BY18" s="139">
        <v>0</v>
      </c>
      <c r="BZ18" s="139">
        <f t="shared" si="31"/>
        <v>2395</v>
      </c>
      <c r="CA18" s="139">
        <v>1005</v>
      </c>
      <c r="CB18" s="139">
        <v>0</v>
      </c>
      <c r="CC18" s="139">
        <v>1390</v>
      </c>
      <c r="CD18" s="139">
        <v>0</v>
      </c>
      <c r="CE18" s="139">
        <v>47</v>
      </c>
      <c r="CF18" s="139">
        <v>0</v>
      </c>
      <c r="CG18" s="139">
        <v>0</v>
      </c>
      <c r="CH18" s="139">
        <f t="shared" si="32"/>
        <v>2395</v>
      </c>
      <c r="CI18" s="139">
        <f t="shared" si="33"/>
        <v>0</v>
      </c>
      <c r="CJ18" s="139">
        <f t="shared" si="34"/>
        <v>0</v>
      </c>
      <c r="CK18" s="139">
        <f t="shared" si="35"/>
        <v>0</v>
      </c>
      <c r="CL18" s="139">
        <f t="shared" si="36"/>
        <v>0</v>
      </c>
      <c r="CM18" s="139">
        <f t="shared" si="37"/>
        <v>0</v>
      </c>
      <c r="CN18" s="139">
        <f t="shared" si="38"/>
        <v>0</v>
      </c>
      <c r="CO18" s="139">
        <f t="shared" si="39"/>
        <v>0</v>
      </c>
      <c r="CP18" s="139">
        <f t="shared" si="40"/>
        <v>0</v>
      </c>
      <c r="CQ18" s="139">
        <f t="shared" si="41"/>
        <v>8440</v>
      </c>
      <c r="CR18" s="139">
        <f t="shared" si="42"/>
        <v>0</v>
      </c>
      <c r="CS18" s="139">
        <f t="shared" si="43"/>
        <v>0</v>
      </c>
      <c r="CT18" s="139">
        <f t="shared" si="44"/>
        <v>0</v>
      </c>
      <c r="CU18" s="139">
        <f t="shared" si="45"/>
        <v>0</v>
      </c>
      <c r="CV18" s="139">
        <f t="shared" si="46"/>
        <v>0</v>
      </c>
      <c r="CW18" s="139">
        <f t="shared" si="47"/>
        <v>0</v>
      </c>
      <c r="CX18" s="139">
        <f t="shared" si="48"/>
        <v>0</v>
      </c>
      <c r="CY18" s="139">
        <f t="shared" si="49"/>
        <v>0</v>
      </c>
      <c r="CZ18" s="139">
        <f t="shared" si="50"/>
        <v>0</v>
      </c>
      <c r="DA18" s="139">
        <f t="shared" si="51"/>
        <v>0</v>
      </c>
      <c r="DB18" s="139">
        <f t="shared" si="52"/>
        <v>8440</v>
      </c>
      <c r="DC18" s="139">
        <f t="shared" si="53"/>
        <v>7050</v>
      </c>
      <c r="DD18" s="139">
        <f t="shared" si="54"/>
        <v>0</v>
      </c>
      <c r="DE18" s="139">
        <f t="shared" si="55"/>
        <v>1390</v>
      </c>
      <c r="DF18" s="139">
        <f t="shared" si="56"/>
        <v>0</v>
      </c>
      <c r="DG18" s="139">
        <f t="shared" si="57"/>
        <v>4145</v>
      </c>
      <c r="DH18" s="139">
        <f t="shared" si="58"/>
        <v>0</v>
      </c>
      <c r="DI18" s="139">
        <f t="shared" si="59"/>
        <v>0</v>
      </c>
      <c r="DJ18" s="139">
        <f t="shared" si="60"/>
        <v>8440</v>
      </c>
    </row>
    <row r="19" spans="1:114" ht="12" customHeight="1">
      <c r="A19" s="141" t="s">
        <v>94</v>
      </c>
      <c r="B19" s="142" t="s">
        <v>337</v>
      </c>
      <c r="C19" s="141" t="s">
        <v>352</v>
      </c>
      <c r="D19" s="139">
        <f t="shared" si="6"/>
        <v>146100</v>
      </c>
      <c r="E19" s="139">
        <f t="shared" si="7"/>
        <v>7054</v>
      </c>
      <c r="F19" s="139">
        <v>0</v>
      </c>
      <c r="G19" s="139">
        <v>500</v>
      </c>
      <c r="H19" s="139">
        <v>0</v>
      </c>
      <c r="I19" s="139">
        <v>0</v>
      </c>
      <c r="J19" s="139"/>
      <c r="K19" s="139">
        <v>6554</v>
      </c>
      <c r="L19" s="139">
        <v>139046</v>
      </c>
      <c r="M19" s="139">
        <f t="shared" si="8"/>
        <v>50263</v>
      </c>
      <c r="N19" s="139">
        <f t="shared" si="9"/>
        <v>7751</v>
      </c>
      <c r="O19" s="139">
        <v>0</v>
      </c>
      <c r="P19" s="139">
        <v>0</v>
      </c>
      <c r="Q19" s="139">
        <v>0</v>
      </c>
      <c r="R19" s="139">
        <v>7745</v>
      </c>
      <c r="S19" s="139"/>
      <c r="T19" s="139">
        <v>6</v>
      </c>
      <c r="U19" s="139">
        <v>42512</v>
      </c>
      <c r="V19" s="139">
        <f t="shared" si="10"/>
        <v>196363</v>
      </c>
      <c r="W19" s="139">
        <f t="shared" si="11"/>
        <v>14805</v>
      </c>
      <c r="X19" s="139">
        <f t="shared" si="12"/>
        <v>0</v>
      </c>
      <c r="Y19" s="139">
        <f t="shared" si="13"/>
        <v>500</v>
      </c>
      <c r="Z19" s="139">
        <f t="shared" si="14"/>
        <v>0</v>
      </c>
      <c r="AA19" s="139">
        <f t="shared" si="15"/>
        <v>7745</v>
      </c>
      <c r="AB19" s="139">
        <f t="shared" si="16"/>
        <v>0</v>
      </c>
      <c r="AC19" s="139">
        <f t="shared" si="17"/>
        <v>6560</v>
      </c>
      <c r="AD19" s="139">
        <f t="shared" si="18"/>
        <v>181558</v>
      </c>
      <c r="AE19" s="139">
        <f t="shared" si="19"/>
        <v>0</v>
      </c>
      <c r="AF19" s="139">
        <f t="shared" si="20"/>
        <v>0</v>
      </c>
      <c r="AG19" s="139"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39">
        <f t="shared" si="21"/>
        <v>109431</v>
      </c>
      <c r="AN19" s="139">
        <f t="shared" si="22"/>
        <v>0</v>
      </c>
      <c r="AO19" s="139">
        <v>0</v>
      </c>
      <c r="AP19" s="139">
        <v>0</v>
      </c>
      <c r="AQ19" s="139">
        <v>0</v>
      </c>
      <c r="AR19" s="139">
        <v>0</v>
      </c>
      <c r="AS19" s="139">
        <f t="shared" si="23"/>
        <v>0</v>
      </c>
      <c r="AT19" s="139">
        <v>0</v>
      </c>
      <c r="AU19" s="139">
        <v>0</v>
      </c>
      <c r="AV19" s="139">
        <v>0</v>
      </c>
      <c r="AW19" s="139">
        <v>0</v>
      </c>
      <c r="AX19" s="139">
        <f t="shared" si="24"/>
        <v>109431</v>
      </c>
      <c r="AY19" s="139">
        <v>109431</v>
      </c>
      <c r="AZ19" s="139">
        <v>0</v>
      </c>
      <c r="BA19" s="139">
        <v>0</v>
      </c>
      <c r="BB19" s="139">
        <v>0</v>
      </c>
      <c r="BC19" s="139">
        <v>29734</v>
      </c>
      <c r="BD19" s="139">
        <v>0</v>
      </c>
      <c r="BE19" s="139">
        <v>6935</v>
      </c>
      <c r="BF19" s="139">
        <f t="shared" si="25"/>
        <v>116366</v>
      </c>
      <c r="BG19" s="139">
        <f t="shared" si="26"/>
        <v>0</v>
      </c>
      <c r="BH19" s="139">
        <f t="shared" si="27"/>
        <v>0</v>
      </c>
      <c r="BI19" s="139">
        <v>0</v>
      </c>
      <c r="BJ19" s="139">
        <v>0</v>
      </c>
      <c r="BK19" s="139">
        <v>0</v>
      </c>
      <c r="BL19" s="139">
        <v>0</v>
      </c>
      <c r="BM19" s="139">
        <v>0</v>
      </c>
      <c r="BN19" s="139">
        <v>0</v>
      </c>
      <c r="BO19" s="139">
        <f t="shared" si="28"/>
        <v>1701</v>
      </c>
      <c r="BP19" s="139">
        <f t="shared" si="29"/>
        <v>0</v>
      </c>
      <c r="BQ19" s="139">
        <v>0</v>
      </c>
      <c r="BR19" s="139">
        <v>0</v>
      </c>
      <c r="BS19" s="139">
        <v>0</v>
      </c>
      <c r="BT19" s="139">
        <v>0</v>
      </c>
      <c r="BU19" s="139">
        <f t="shared" si="30"/>
        <v>0</v>
      </c>
      <c r="BV19" s="139">
        <v>0</v>
      </c>
      <c r="BW19" s="139">
        <v>0</v>
      </c>
      <c r="BX19" s="139">
        <v>0</v>
      </c>
      <c r="BY19" s="139">
        <v>0</v>
      </c>
      <c r="BZ19" s="139">
        <f t="shared" si="31"/>
        <v>1701</v>
      </c>
      <c r="CA19" s="139">
        <v>0</v>
      </c>
      <c r="CB19" s="139">
        <v>0</v>
      </c>
      <c r="CC19" s="139">
        <v>0</v>
      </c>
      <c r="CD19" s="139">
        <v>1701</v>
      </c>
      <c r="CE19" s="139">
        <v>45448</v>
      </c>
      <c r="CF19" s="139">
        <v>0</v>
      </c>
      <c r="CG19" s="139">
        <v>3114</v>
      </c>
      <c r="CH19" s="139">
        <f t="shared" si="32"/>
        <v>4815</v>
      </c>
      <c r="CI19" s="139">
        <f t="shared" si="33"/>
        <v>0</v>
      </c>
      <c r="CJ19" s="139">
        <f t="shared" si="34"/>
        <v>0</v>
      </c>
      <c r="CK19" s="139">
        <f t="shared" si="35"/>
        <v>0</v>
      </c>
      <c r="CL19" s="139">
        <f t="shared" si="36"/>
        <v>0</v>
      </c>
      <c r="CM19" s="139">
        <f t="shared" si="37"/>
        <v>0</v>
      </c>
      <c r="CN19" s="139">
        <f t="shared" si="38"/>
        <v>0</v>
      </c>
      <c r="CO19" s="139">
        <f t="shared" si="39"/>
        <v>0</v>
      </c>
      <c r="CP19" s="139">
        <f t="shared" si="40"/>
        <v>0</v>
      </c>
      <c r="CQ19" s="139">
        <f t="shared" si="41"/>
        <v>111132</v>
      </c>
      <c r="CR19" s="139">
        <f t="shared" si="42"/>
        <v>0</v>
      </c>
      <c r="CS19" s="139">
        <f t="shared" si="43"/>
        <v>0</v>
      </c>
      <c r="CT19" s="139">
        <f t="shared" si="44"/>
        <v>0</v>
      </c>
      <c r="CU19" s="139">
        <f t="shared" si="45"/>
        <v>0</v>
      </c>
      <c r="CV19" s="139">
        <f t="shared" si="46"/>
        <v>0</v>
      </c>
      <c r="CW19" s="139">
        <f t="shared" si="47"/>
        <v>0</v>
      </c>
      <c r="CX19" s="139">
        <f t="shared" si="48"/>
        <v>0</v>
      </c>
      <c r="CY19" s="139">
        <f t="shared" si="49"/>
        <v>0</v>
      </c>
      <c r="CZ19" s="139">
        <f t="shared" si="50"/>
        <v>0</v>
      </c>
      <c r="DA19" s="139">
        <f t="shared" si="51"/>
        <v>0</v>
      </c>
      <c r="DB19" s="139">
        <f t="shared" si="52"/>
        <v>111132</v>
      </c>
      <c r="DC19" s="139">
        <f t="shared" si="53"/>
        <v>109431</v>
      </c>
      <c r="DD19" s="139">
        <f t="shared" si="54"/>
        <v>0</v>
      </c>
      <c r="DE19" s="139">
        <f t="shared" si="55"/>
        <v>0</v>
      </c>
      <c r="DF19" s="139">
        <f t="shared" si="56"/>
        <v>1701</v>
      </c>
      <c r="DG19" s="139">
        <f t="shared" si="57"/>
        <v>75182</v>
      </c>
      <c r="DH19" s="139">
        <f t="shared" si="58"/>
        <v>0</v>
      </c>
      <c r="DI19" s="139">
        <f t="shared" si="59"/>
        <v>10049</v>
      </c>
      <c r="DJ19" s="139">
        <f t="shared" si="60"/>
        <v>121181</v>
      </c>
    </row>
    <row r="20" spans="1:114" ht="12" customHeight="1">
      <c r="A20" s="141" t="s">
        <v>94</v>
      </c>
      <c r="B20" s="142" t="s">
        <v>338</v>
      </c>
      <c r="C20" s="141" t="s">
        <v>353</v>
      </c>
      <c r="D20" s="139">
        <f t="shared" si="6"/>
        <v>218300</v>
      </c>
      <c r="E20" s="139">
        <f t="shared" si="7"/>
        <v>52</v>
      </c>
      <c r="F20" s="139">
        <v>0</v>
      </c>
      <c r="G20" s="139">
        <v>0</v>
      </c>
      <c r="H20" s="139">
        <v>0</v>
      </c>
      <c r="I20" s="139">
        <v>52</v>
      </c>
      <c r="J20" s="139"/>
      <c r="K20" s="139">
        <v>0</v>
      </c>
      <c r="L20" s="139">
        <v>218248</v>
      </c>
      <c r="M20" s="139">
        <f t="shared" si="8"/>
        <v>55433</v>
      </c>
      <c r="N20" s="139">
        <f t="shared" si="9"/>
        <v>0</v>
      </c>
      <c r="O20" s="139">
        <v>0</v>
      </c>
      <c r="P20" s="139">
        <v>0</v>
      </c>
      <c r="Q20" s="139">
        <v>0</v>
      </c>
      <c r="R20" s="139">
        <v>0</v>
      </c>
      <c r="S20" s="139"/>
      <c r="T20" s="139">
        <v>0</v>
      </c>
      <c r="U20" s="139">
        <v>55433</v>
      </c>
      <c r="V20" s="139">
        <f t="shared" si="10"/>
        <v>273733</v>
      </c>
      <c r="W20" s="139">
        <f t="shared" si="11"/>
        <v>52</v>
      </c>
      <c r="X20" s="139">
        <f t="shared" si="12"/>
        <v>0</v>
      </c>
      <c r="Y20" s="139">
        <f t="shared" si="13"/>
        <v>0</v>
      </c>
      <c r="Z20" s="139">
        <f t="shared" si="14"/>
        <v>0</v>
      </c>
      <c r="AA20" s="139">
        <f t="shared" si="15"/>
        <v>52</v>
      </c>
      <c r="AB20" s="139">
        <f t="shared" si="16"/>
        <v>0</v>
      </c>
      <c r="AC20" s="139">
        <f t="shared" si="17"/>
        <v>0</v>
      </c>
      <c r="AD20" s="139">
        <f t="shared" si="18"/>
        <v>273681</v>
      </c>
      <c r="AE20" s="139">
        <f t="shared" si="19"/>
        <v>0</v>
      </c>
      <c r="AF20" s="139">
        <f t="shared" si="20"/>
        <v>0</v>
      </c>
      <c r="AG20" s="139"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f t="shared" si="21"/>
        <v>48697</v>
      </c>
      <c r="AN20" s="139">
        <f t="shared" si="22"/>
        <v>2567</v>
      </c>
      <c r="AO20" s="139">
        <v>0</v>
      </c>
      <c r="AP20" s="139">
        <v>0</v>
      </c>
      <c r="AQ20" s="139">
        <v>2567</v>
      </c>
      <c r="AR20" s="139">
        <v>0</v>
      </c>
      <c r="AS20" s="139">
        <f t="shared" si="23"/>
        <v>2169</v>
      </c>
      <c r="AT20" s="139">
        <v>0</v>
      </c>
      <c r="AU20" s="139">
        <v>2169</v>
      </c>
      <c r="AV20" s="139">
        <v>0</v>
      </c>
      <c r="AW20" s="139">
        <v>0</v>
      </c>
      <c r="AX20" s="139">
        <f t="shared" si="24"/>
        <v>43946</v>
      </c>
      <c r="AY20" s="139">
        <v>43946</v>
      </c>
      <c r="AZ20" s="139">
        <v>0</v>
      </c>
      <c r="BA20" s="139">
        <v>0</v>
      </c>
      <c r="BB20" s="139">
        <v>0</v>
      </c>
      <c r="BC20" s="139">
        <v>31676</v>
      </c>
      <c r="BD20" s="139">
        <v>15</v>
      </c>
      <c r="BE20" s="139">
        <v>137927</v>
      </c>
      <c r="BF20" s="139">
        <f t="shared" si="25"/>
        <v>186624</v>
      </c>
      <c r="BG20" s="139">
        <f t="shared" si="26"/>
        <v>0</v>
      </c>
      <c r="BH20" s="139">
        <f t="shared" si="27"/>
        <v>0</v>
      </c>
      <c r="BI20" s="139">
        <v>0</v>
      </c>
      <c r="BJ20" s="139">
        <v>0</v>
      </c>
      <c r="BK20" s="139">
        <v>0</v>
      </c>
      <c r="BL20" s="139">
        <v>0</v>
      </c>
      <c r="BM20" s="139">
        <v>0</v>
      </c>
      <c r="BN20" s="139">
        <v>0</v>
      </c>
      <c r="BO20" s="139">
        <f t="shared" si="28"/>
        <v>4</v>
      </c>
      <c r="BP20" s="139">
        <f t="shared" si="29"/>
        <v>0</v>
      </c>
      <c r="BQ20" s="139">
        <v>0</v>
      </c>
      <c r="BR20" s="139">
        <v>0</v>
      </c>
      <c r="BS20" s="139">
        <v>0</v>
      </c>
      <c r="BT20" s="139">
        <v>0</v>
      </c>
      <c r="BU20" s="139">
        <f t="shared" si="30"/>
        <v>0</v>
      </c>
      <c r="BV20" s="139">
        <v>0</v>
      </c>
      <c r="BW20" s="139">
        <v>0</v>
      </c>
      <c r="BX20" s="139">
        <v>0</v>
      </c>
      <c r="BY20" s="139">
        <v>0</v>
      </c>
      <c r="BZ20" s="139">
        <f t="shared" si="31"/>
        <v>0</v>
      </c>
      <c r="CA20" s="139">
        <v>0</v>
      </c>
      <c r="CB20" s="139">
        <v>0</v>
      </c>
      <c r="CC20" s="139">
        <v>0</v>
      </c>
      <c r="CD20" s="139">
        <v>0</v>
      </c>
      <c r="CE20" s="139">
        <v>49611</v>
      </c>
      <c r="CF20" s="139">
        <v>4</v>
      </c>
      <c r="CG20" s="139">
        <v>5818</v>
      </c>
      <c r="CH20" s="139">
        <f t="shared" si="32"/>
        <v>5822</v>
      </c>
      <c r="CI20" s="139">
        <f t="shared" si="33"/>
        <v>0</v>
      </c>
      <c r="CJ20" s="139">
        <f t="shared" si="34"/>
        <v>0</v>
      </c>
      <c r="CK20" s="139">
        <f t="shared" si="35"/>
        <v>0</v>
      </c>
      <c r="CL20" s="139">
        <f t="shared" si="36"/>
        <v>0</v>
      </c>
      <c r="CM20" s="139">
        <f t="shared" si="37"/>
        <v>0</v>
      </c>
      <c r="CN20" s="139">
        <f t="shared" si="38"/>
        <v>0</v>
      </c>
      <c r="CO20" s="139">
        <f t="shared" si="39"/>
        <v>0</v>
      </c>
      <c r="CP20" s="139">
        <f t="shared" si="40"/>
        <v>0</v>
      </c>
      <c r="CQ20" s="139">
        <f t="shared" si="41"/>
        <v>48701</v>
      </c>
      <c r="CR20" s="139">
        <f t="shared" si="42"/>
        <v>2567</v>
      </c>
      <c r="CS20" s="139">
        <f t="shared" si="43"/>
        <v>0</v>
      </c>
      <c r="CT20" s="139">
        <f t="shared" si="44"/>
        <v>0</v>
      </c>
      <c r="CU20" s="139">
        <f t="shared" si="45"/>
        <v>2567</v>
      </c>
      <c r="CV20" s="139">
        <f t="shared" si="46"/>
        <v>0</v>
      </c>
      <c r="CW20" s="139">
        <f t="shared" si="47"/>
        <v>2169</v>
      </c>
      <c r="CX20" s="139">
        <f t="shared" si="48"/>
        <v>0</v>
      </c>
      <c r="CY20" s="139">
        <f t="shared" si="49"/>
        <v>2169</v>
      </c>
      <c r="CZ20" s="139">
        <f t="shared" si="50"/>
        <v>0</v>
      </c>
      <c r="DA20" s="139">
        <f t="shared" si="51"/>
        <v>0</v>
      </c>
      <c r="DB20" s="139">
        <f t="shared" si="52"/>
        <v>43946</v>
      </c>
      <c r="DC20" s="139">
        <f t="shared" si="53"/>
        <v>43946</v>
      </c>
      <c r="DD20" s="139">
        <f t="shared" si="54"/>
        <v>0</v>
      </c>
      <c r="DE20" s="139">
        <f t="shared" si="55"/>
        <v>0</v>
      </c>
      <c r="DF20" s="139">
        <f t="shared" si="56"/>
        <v>0</v>
      </c>
      <c r="DG20" s="139">
        <f t="shared" si="57"/>
        <v>81287</v>
      </c>
      <c r="DH20" s="139">
        <f t="shared" si="58"/>
        <v>19</v>
      </c>
      <c r="DI20" s="139">
        <f t="shared" si="59"/>
        <v>143745</v>
      </c>
      <c r="DJ20" s="139">
        <f t="shared" si="60"/>
        <v>192446</v>
      </c>
    </row>
    <row r="21" spans="1:114" ht="12" customHeight="1">
      <c r="A21" s="141" t="s">
        <v>94</v>
      </c>
      <c r="B21" s="142" t="s">
        <v>339</v>
      </c>
      <c r="C21" s="141" t="s">
        <v>354</v>
      </c>
      <c r="D21" s="139">
        <f t="shared" si="6"/>
        <v>229003</v>
      </c>
      <c r="E21" s="139">
        <f t="shared" si="7"/>
        <v>7811</v>
      </c>
      <c r="F21" s="139">
        <v>0</v>
      </c>
      <c r="G21" s="139">
        <v>0</v>
      </c>
      <c r="H21" s="139">
        <v>0</v>
      </c>
      <c r="I21" s="139">
        <v>0</v>
      </c>
      <c r="J21" s="139"/>
      <c r="K21" s="139">
        <v>7811</v>
      </c>
      <c r="L21" s="139">
        <v>221192</v>
      </c>
      <c r="M21" s="139">
        <f t="shared" si="8"/>
        <v>70753</v>
      </c>
      <c r="N21" s="139">
        <f t="shared" si="9"/>
        <v>16030</v>
      </c>
      <c r="O21" s="139">
        <v>0</v>
      </c>
      <c r="P21" s="139">
        <v>0</v>
      </c>
      <c r="Q21" s="139">
        <v>0</v>
      </c>
      <c r="R21" s="139">
        <v>16030</v>
      </c>
      <c r="S21" s="139"/>
      <c r="T21" s="139">
        <v>0</v>
      </c>
      <c r="U21" s="139">
        <v>54723</v>
      </c>
      <c r="V21" s="139">
        <f t="shared" si="10"/>
        <v>299756</v>
      </c>
      <c r="W21" s="139">
        <f t="shared" si="11"/>
        <v>23841</v>
      </c>
      <c r="X21" s="139">
        <f t="shared" si="12"/>
        <v>0</v>
      </c>
      <c r="Y21" s="139">
        <f t="shared" si="13"/>
        <v>0</v>
      </c>
      <c r="Z21" s="139">
        <f t="shared" si="14"/>
        <v>0</v>
      </c>
      <c r="AA21" s="139">
        <f t="shared" si="15"/>
        <v>16030</v>
      </c>
      <c r="AB21" s="139">
        <f t="shared" si="16"/>
        <v>0</v>
      </c>
      <c r="AC21" s="139">
        <f t="shared" si="17"/>
        <v>7811</v>
      </c>
      <c r="AD21" s="139">
        <f t="shared" si="18"/>
        <v>275915</v>
      </c>
      <c r="AE21" s="139">
        <f t="shared" si="19"/>
        <v>0</v>
      </c>
      <c r="AF21" s="139">
        <f t="shared" si="20"/>
        <v>0</v>
      </c>
      <c r="AG21" s="139"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39">
        <f t="shared" si="21"/>
        <v>116250</v>
      </c>
      <c r="AN21" s="139">
        <f t="shared" si="22"/>
        <v>11284</v>
      </c>
      <c r="AO21" s="139">
        <v>11284</v>
      </c>
      <c r="AP21" s="139">
        <v>0</v>
      </c>
      <c r="AQ21" s="139">
        <v>0</v>
      </c>
      <c r="AR21" s="139">
        <v>0</v>
      </c>
      <c r="AS21" s="139">
        <f t="shared" si="23"/>
        <v>0</v>
      </c>
      <c r="AT21" s="139">
        <v>0</v>
      </c>
      <c r="AU21" s="139">
        <v>0</v>
      </c>
      <c r="AV21" s="139">
        <v>0</v>
      </c>
      <c r="AW21" s="139">
        <v>0</v>
      </c>
      <c r="AX21" s="139">
        <f t="shared" si="24"/>
        <v>104966</v>
      </c>
      <c r="AY21" s="139">
        <v>101236</v>
      </c>
      <c r="AZ21" s="139">
        <v>3450</v>
      </c>
      <c r="BA21" s="139">
        <v>280</v>
      </c>
      <c r="BB21" s="139">
        <v>0</v>
      </c>
      <c r="BC21" s="139">
        <v>112753</v>
      </c>
      <c r="BD21" s="139">
        <v>0</v>
      </c>
      <c r="BE21" s="139">
        <v>0</v>
      </c>
      <c r="BF21" s="139">
        <f t="shared" si="25"/>
        <v>116250</v>
      </c>
      <c r="BG21" s="139">
        <f t="shared" si="26"/>
        <v>0</v>
      </c>
      <c r="BH21" s="139">
        <f t="shared" si="27"/>
        <v>0</v>
      </c>
      <c r="BI21" s="139">
        <v>0</v>
      </c>
      <c r="BJ21" s="139">
        <v>0</v>
      </c>
      <c r="BK21" s="139">
        <v>0</v>
      </c>
      <c r="BL21" s="139">
        <v>0</v>
      </c>
      <c r="BM21" s="139">
        <v>0</v>
      </c>
      <c r="BN21" s="139">
        <v>8826</v>
      </c>
      <c r="BO21" s="139">
        <f t="shared" si="28"/>
        <v>22199</v>
      </c>
      <c r="BP21" s="139">
        <f t="shared" si="29"/>
        <v>4837</v>
      </c>
      <c r="BQ21" s="139">
        <v>4837</v>
      </c>
      <c r="BR21" s="139">
        <v>0</v>
      </c>
      <c r="BS21" s="139">
        <v>0</v>
      </c>
      <c r="BT21" s="139">
        <v>0</v>
      </c>
      <c r="BU21" s="139">
        <f t="shared" si="30"/>
        <v>0</v>
      </c>
      <c r="BV21" s="139">
        <v>0</v>
      </c>
      <c r="BW21" s="139">
        <v>0</v>
      </c>
      <c r="BX21" s="139">
        <v>0</v>
      </c>
      <c r="BY21" s="139">
        <v>0</v>
      </c>
      <c r="BZ21" s="139">
        <f t="shared" si="31"/>
        <v>17362</v>
      </c>
      <c r="CA21" s="139">
        <v>17362</v>
      </c>
      <c r="CB21" s="139">
        <v>0</v>
      </c>
      <c r="CC21" s="139">
        <v>0</v>
      </c>
      <c r="CD21" s="139">
        <v>0</v>
      </c>
      <c r="CE21" s="139">
        <v>39728</v>
      </c>
      <c r="CF21" s="139">
        <v>0</v>
      </c>
      <c r="CG21" s="139">
        <v>0</v>
      </c>
      <c r="CH21" s="139">
        <f t="shared" si="32"/>
        <v>22199</v>
      </c>
      <c r="CI21" s="139">
        <f t="shared" si="33"/>
        <v>0</v>
      </c>
      <c r="CJ21" s="139">
        <f t="shared" si="34"/>
        <v>0</v>
      </c>
      <c r="CK21" s="139">
        <f t="shared" si="35"/>
        <v>0</v>
      </c>
      <c r="CL21" s="139">
        <f t="shared" si="36"/>
        <v>0</v>
      </c>
      <c r="CM21" s="139">
        <f t="shared" si="37"/>
        <v>0</v>
      </c>
      <c r="CN21" s="139">
        <f t="shared" si="38"/>
        <v>0</v>
      </c>
      <c r="CO21" s="139">
        <f t="shared" si="39"/>
        <v>0</v>
      </c>
      <c r="CP21" s="139">
        <f t="shared" si="40"/>
        <v>8826</v>
      </c>
      <c r="CQ21" s="139">
        <f t="shared" si="41"/>
        <v>138449</v>
      </c>
      <c r="CR21" s="139">
        <f t="shared" si="42"/>
        <v>16121</v>
      </c>
      <c r="CS21" s="139">
        <f t="shared" si="43"/>
        <v>16121</v>
      </c>
      <c r="CT21" s="139">
        <f t="shared" si="44"/>
        <v>0</v>
      </c>
      <c r="CU21" s="139">
        <f t="shared" si="45"/>
        <v>0</v>
      </c>
      <c r="CV21" s="139">
        <f t="shared" si="46"/>
        <v>0</v>
      </c>
      <c r="CW21" s="139">
        <f t="shared" si="47"/>
        <v>0</v>
      </c>
      <c r="CX21" s="139">
        <f t="shared" si="48"/>
        <v>0</v>
      </c>
      <c r="CY21" s="139">
        <f t="shared" si="49"/>
        <v>0</v>
      </c>
      <c r="CZ21" s="139">
        <f t="shared" si="50"/>
        <v>0</v>
      </c>
      <c r="DA21" s="139">
        <f t="shared" si="51"/>
        <v>0</v>
      </c>
      <c r="DB21" s="139">
        <f t="shared" si="52"/>
        <v>122328</v>
      </c>
      <c r="DC21" s="139">
        <f t="shared" si="53"/>
        <v>118598</v>
      </c>
      <c r="DD21" s="139">
        <f t="shared" si="54"/>
        <v>3450</v>
      </c>
      <c r="DE21" s="139">
        <f t="shared" si="55"/>
        <v>280</v>
      </c>
      <c r="DF21" s="139">
        <f t="shared" si="56"/>
        <v>0</v>
      </c>
      <c r="DG21" s="139">
        <f t="shared" si="57"/>
        <v>152481</v>
      </c>
      <c r="DH21" s="139">
        <f t="shared" si="58"/>
        <v>0</v>
      </c>
      <c r="DI21" s="139">
        <f t="shared" si="59"/>
        <v>0</v>
      </c>
      <c r="DJ21" s="139">
        <f t="shared" si="60"/>
        <v>138449</v>
      </c>
    </row>
    <row r="22" spans="1:114" ht="12" customHeight="1">
      <c r="A22" s="141" t="s">
        <v>94</v>
      </c>
      <c r="B22" s="142" t="s">
        <v>340</v>
      </c>
      <c r="C22" s="141" t="s">
        <v>355</v>
      </c>
      <c r="D22" s="139">
        <f t="shared" si="6"/>
        <v>136195</v>
      </c>
      <c r="E22" s="139">
        <f t="shared" si="7"/>
        <v>1866</v>
      </c>
      <c r="F22" s="139">
        <v>0</v>
      </c>
      <c r="G22" s="139">
        <v>0</v>
      </c>
      <c r="H22" s="139">
        <v>0</v>
      </c>
      <c r="I22" s="139">
        <v>0</v>
      </c>
      <c r="J22" s="139"/>
      <c r="K22" s="139">
        <v>1866</v>
      </c>
      <c r="L22" s="139">
        <v>134329</v>
      </c>
      <c r="M22" s="139">
        <f t="shared" si="8"/>
        <v>58270</v>
      </c>
      <c r="N22" s="139">
        <f t="shared" si="9"/>
        <v>20360</v>
      </c>
      <c r="O22" s="139">
        <v>3819</v>
      </c>
      <c r="P22" s="139">
        <v>3819</v>
      </c>
      <c r="Q22" s="139">
        <v>0</v>
      </c>
      <c r="R22" s="139">
        <v>12722</v>
      </c>
      <c r="S22" s="139"/>
      <c r="T22" s="139">
        <v>0</v>
      </c>
      <c r="U22" s="139">
        <v>37910</v>
      </c>
      <c r="V22" s="139">
        <f t="shared" si="10"/>
        <v>194465</v>
      </c>
      <c r="W22" s="139">
        <f t="shared" si="11"/>
        <v>22226</v>
      </c>
      <c r="X22" s="139">
        <f t="shared" si="12"/>
        <v>3819</v>
      </c>
      <c r="Y22" s="139">
        <f t="shared" si="13"/>
        <v>3819</v>
      </c>
      <c r="Z22" s="139">
        <f t="shared" si="14"/>
        <v>0</v>
      </c>
      <c r="AA22" s="139">
        <f t="shared" si="15"/>
        <v>12722</v>
      </c>
      <c r="AB22" s="139">
        <f t="shared" si="16"/>
        <v>0</v>
      </c>
      <c r="AC22" s="139">
        <f t="shared" si="17"/>
        <v>1866</v>
      </c>
      <c r="AD22" s="139">
        <f t="shared" si="18"/>
        <v>172239</v>
      </c>
      <c r="AE22" s="139">
        <f t="shared" si="19"/>
        <v>0</v>
      </c>
      <c r="AF22" s="139">
        <f t="shared" si="20"/>
        <v>0</v>
      </c>
      <c r="AG22" s="139"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39">
        <f t="shared" si="21"/>
        <v>68931</v>
      </c>
      <c r="AN22" s="139">
        <f t="shared" si="22"/>
        <v>0</v>
      </c>
      <c r="AO22" s="139">
        <v>0</v>
      </c>
      <c r="AP22" s="139">
        <v>0</v>
      </c>
      <c r="AQ22" s="139">
        <v>0</v>
      </c>
      <c r="AR22" s="139">
        <v>0</v>
      </c>
      <c r="AS22" s="139">
        <f t="shared" si="23"/>
        <v>0</v>
      </c>
      <c r="AT22" s="139">
        <v>0</v>
      </c>
      <c r="AU22" s="139">
        <v>0</v>
      </c>
      <c r="AV22" s="139">
        <v>0</v>
      </c>
      <c r="AW22" s="139">
        <v>0</v>
      </c>
      <c r="AX22" s="139">
        <f t="shared" si="24"/>
        <v>68931</v>
      </c>
      <c r="AY22" s="139">
        <v>67583</v>
      </c>
      <c r="AZ22" s="139">
        <v>1245</v>
      </c>
      <c r="BA22" s="139">
        <v>103</v>
      </c>
      <c r="BB22" s="139">
        <v>0</v>
      </c>
      <c r="BC22" s="139">
        <v>62943</v>
      </c>
      <c r="BD22" s="139">
        <v>0</v>
      </c>
      <c r="BE22" s="139">
        <v>4321</v>
      </c>
      <c r="BF22" s="139">
        <f t="shared" si="25"/>
        <v>73252</v>
      </c>
      <c r="BG22" s="139">
        <f t="shared" si="26"/>
        <v>0</v>
      </c>
      <c r="BH22" s="139">
        <f t="shared" si="27"/>
        <v>0</v>
      </c>
      <c r="BI22" s="139">
        <v>0</v>
      </c>
      <c r="BJ22" s="139">
        <v>0</v>
      </c>
      <c r="BK22" s="139">
        <v>0</v>
      </c>
      <c r="BL22" s="139">
        <v>0</v>
      </c>
      <c r="BM22" s="139">
        <v>0</v>
      </c>
      <c r="BN22" s="139">
        <v>6783</v>
      </c>
      <c r="BO22" s="139">
        <f t="shared" si="28"/>
        <v>13857</v>
      </c>
      <c r="BP22" s="139">
        <f t="shared" si="29"/>
        <v>0</v>
      </c>
      <c r="BQ22" s="139">
        <v>0</v>
      </c>
      <c r="BR22" s="139">
        <v>0</v>
      </c>
      <c r="BS22" s="139">
        <v>0</v>
      </c>
      <c r="BT22" s="139">
        <v>0</v>
      </c>
      <c r="BU22" s="139">
        <f t="shared" si="30"/>
        <v>955</v>
      </c>
      <c r="BV22" s="139">
        <v>601</v>
      </c>
      <c r="BW22" s="139">
        <v>354</v>
      </c>
      <c r="BX22" s="139">
        <v>0</v>
      </c>
      <c r="BY22" s="139">
        <v>0</v>
      </c>
      <c r="BZ22" s="139">
        <f t="shared" si="31"/>
        <v>12902</v>
      </c>
      <c r="CA22" s="139">
        <v>12902</v>
      </c>
      <c r="CB22" s="139">
        <v>0</v>
      </c>
      <c r="CC22" s="139">
        <v>0</v>
      </c>
      <c r="CD22" s="139">
        <v>0</v>
      </c>
      <c r="CE22" s="139">
        <v>25972</v>
      </c>
      <c r="CF22" s="139">
        <v>0</v>
      </c>
      <c r="CG22" s="139">
        <v>11658</v>
      </c>
      <c r="CH22" s="139">
        <f t="shared" si="32"/>
        <v>25515</v>
      </c>
      <c r="CI22" s="139">
        <f t="shared" si="33"/>
        <v>0</v>
      </c>
      <c r="CJ22" s="139">
        <f t="shared" si="34"/>
        <v>0</v>
      </c>
      <c r="CK22" s="139">
        <f t="shared" si="35"/>
        <v>0</v>
      </c>
      <c r="CL22" s="139">
        <f t="shared" si="36"/>
        <v>0</v>
      </c>
      <c r="CM22" s="139">
        <f t="shared" si="37"/>
        <v>0</v>
      </c>
      <c r="CN22" s="139">
        <f t="shared" si="38"/>
        <v>0</v>
      </c>
      <c r="CO22" s="139">
        <f t="shared" si="39"/>
        <v>0</v>
      </c>
      <c r="CP22" s="139">
        <f t="shared" si="40"/>
        <v>6783</v>
      </c>
      <c r="CQ22" s="139">
        <f t="shared" si="41"/>
        <v>82788</v>
      </c>
      <c r="CR22" s="139">
        <f t="shared" si="42"/>
        <v>0</v>
      </c>
      <c r="CS22" s="139">
        <f t="shared" si="43"/>
        <v>0</v>
      </c>
      <c r="CT22" s="139">
        <f t="shared" si="44"/>
        <v>0</v>
      </c>
      <c r="CU22" s="139">
        <f t="shared" si="45"/>
        <v>0</v>
      </c>
      <c r="CV22" s="139">
        <f t="shared" si="46"/>
        <v>0</v>
      </c>
      <c r="CW22" s="139">
        <f t="shared" si="47"/>
        <v>955</v>
      </c>
      <c r="CX22" s="139">
        <f t="shared" si="48"/>
        <v>601</v>
      </c>
      <c r="CY22" s="139">
        <f t="shared" si="49"/>
        <v>354</v>
      </c>
      <c r="CZ22" s="139">
        <f t="shared" si="50"/>
        <v>0</v>
      </c>
      <c r="DA22" s="139">
        <f t="shared" si="51"/>
        <v>0</v>
      </c>
      <c r="DB22" s="139">
        <f t="shared" si="52"/>
        <v>81833</v>
      </c>
      <c r="DC22" s="139">
        <f t="shared" si="53"/>
        <v>80485</v>
      </c>
      <c r="DD22" s="139">
        <f t="shared" si="54"/>
        <v>1245</v>
      </c>
      <c r="DE22" s="139">
        <f t="shared" si="55"/>
        <v>103</v>
      </c>
      <c r="DF22" s="139">
        <f t="shared" si="56"/>
        <v>0</v>
      </c>
      <c r="DG22" s="139">
        <f t="shared" si="57"/>
        <v>88915</v>
      </c>
      <c r="DH22" s="139">
        <f t="shared" si="58"/>
        <v>0</v>
      </c>
      <c r="DI22" s="139">
        <f t="shared" si="59"/>
        <v>15979</v>
      </c>
      <c r="DJ22" s="139">
        <f t="shared" si="60"/>
        <v>98767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40" t="s">
        <v>372</v>
      </c>
      <c r="B7" s="142" t="s">
        <v>371</v>
      </c>
      <c r="C7" s="140" t="s">
        <v>370</v>
      </c>
      <c r="D7" s="139">
        <f aca="true" t="shared" si="0" ref="D7:AI7">SUM(D8:D13)</f>
        <v>2189614</v>
      </c>
      <c r="E7" s="139">
        <f t="shared" si="0"/>
        <v>1131610</v>
      </c>
      <c r="F7" s="139">
        <f t="shared" si="0"/>
        <v>0</v>
      </c>
      <c r="G7" s="139">
        <f t="shared" si="0"/>
        <v>0</v>
      </c>
      <c r="H7" s="139">
        <f t="shared" si="0"/>
        <v>212400</v>
      </c>
      <c r="I7" s="139">
        <f t="shared" si="0"/>
        <v>847760</v>
      </c>
      <c r="J7" s="139">
        <f t="shared" si="0"/>
        <v>1742707</v>
      </c>
      <c r="K7" s="139">
        <f t="shared" si="0"/>
        <v>71450</v>
      </c>
      <c r="L7" s="139">
        <f t="shared" si="0"/>
        <v>1058004</v>
      </c>
      <c r="M7" s="139">
        <f t="shared" si="0"/>
        <v>82597</v>
      </c>
      <c r="N7" s="139">
        <f t="shared" si="0"/>
        <v>82597</v>
      </c>
      <c r="O7" s="139">
        <f t="shared" si="0"/>
        <v>0</v>
      </c>
      <c r="P7" s="139">
        <f t="shared" si="0"/>
        <v>0</v>
      </c>
      <c r="Q7" s="139">
        <f t="shared" si="0"/>
        <v>66944</v>
      </c>
      <c r="R7" s="139">
        <f t="shared" si="0"/>
        <v>13187</v>
      </c>
      <c r="S7" s="139">
        <f t="shared" si="0"/>
        <v>917087</v>
      </c>
      <c r="T7" s="139">
        <f t="shared" si="0"/>
        <v>2466</v>
      </c>
      <c r="U7" s="139">
        <f t="shared" si="0"/>
        <v>0</v>
      </c>
      <c r="V7" s="139">
        <f t="shared" si="0"/>
        <v>2272211</v>
      </c>
      <c r="W7" s="139">
        <f t="shared" si="0"/>
        <v>1214207</v>
      </c>
      <c r="X7" s="139">
        <f t="shared" si="0"/>
        <v>0</v>
      </c>
      <c r="Y7" s="139">
        <f t="shared" si="0"/>
        <v>0</v>
      </c>
      <c r="Z7" s="139">
        <f t="shared" si="0"/>
        <v>279344</v>
      </c>
      <c r="AA7" s="139">
        <f t="shared" si="0"/>
        <v>860947</v>
      </c>
      <c r="AB7" s="139">
        <f t="shared" si="0"/>
        <v>2659794</v>
      </c>
      <c r="AC7" s="139">
        <f t="shared" si="0"/>
        <v>73916</v>
      </c>
      <c r="AD7" s="139">
        <f t="shared" si="0"/>
        <v>1058004</v>
      </c>
      <c r="AE7" s="139">
        <f t="shared" si="0"/>
        <v>381240</v>
      </c>
      <c r="AF7" s="139">
        <f t="shared" si="0"/>
        <v>343176</v>
      </c>
      <c r="AG7" s="139">
        <f t="shared" si="0"/>
        <v>0</v>
      </c>
      <c r="AH7" s="139">
        <f t="shared" si="0"/>
        <v>329799</v>
      </c>
      <c r="AI7" s="139">
        <f t="shared" si="0"/>
        <v>12600</v>
      </c>
      <c r="AJ7" s="139">
        <f aca="true" t="shared" si="1" ref="AJ7:BO7">SUM(AJ8:AJ13)</f>
        <v>777</v>
      </c>
      <c r="AK7" s="139">
        <f t="shared" si="1"/>
        <v>38064</v>
      </c>
      <c r="AL7" s="139">
        <f t="shared" si="1"/>
        <v>0</v>
      </c>
      <c r="AM7" s="139">
        <f t="shared" si="1"/>
        <v>3343598</v>
      </c>
      <c r="AN7" s="139">
        <f t="shared" si="1"/>
        <v>981173</v>
      </c>
      <c r="AO7" s="139">
        <f t="shared" si="1"/>
        <v>720250</v>
      </c>
      <c r="AP7" s="139">
        <f t="shared" si="1"/>
        <v>0</v>
      </c>
      <c r="AQ7" s="139">
        <f t="shared" si="1"/>
        <v>254527</v>
      </c>
      <c r="AR7" s="139">
        <f t="shared" si="1"/>
        <v>6396</v>
      </c>
      <c r="AS7" s="139">
        <f t="shared" si="1"/>
        <v>1474328</v>
      </c>
      <c r="AT7" s="139">
        <f t="shared" si="1"/>
        <v>0</v>
      </c>
      <c r="AU7" s="139">
        <f t="shared" si="1"/>
        <v>1357167</v>
      </c>
      <c r="AV7" s="139">
        <f t="shared" si="1"/>
        <v>117161</v>
      </c>
      <c r="AW7" s="139">
        <f t="shared" si="1"/>
        <v>0</v>
      </c>
      <c r="AX7" s="139">
        <f t="shared" si="1"/>
        <v>888097</v>
      </c>
      <c r="AY7" s="139">
        <f t="shared" si="1"/>
        <v>141</v>
      </c>
      <c r="AZ7" s="139">
        <f t="shared" si="1"/>
        <v>852215</v>
      </c>
      <c r="BA7" s="139">
        <f t="shared" si="1"/>
        <v>23574</v>
      </c>
      <c r="BB7" s="139">
        <f t="shared" si="1"/>
        <v>12167</v>
      </c>
      <c r="BC7" s="139">
        <f t="shared" si="1"/>
        <v>0</v>
      </c>
      <c r="BD7" s="139">
        <f t="shared" si="1"/>
        <v>0</v>
      </c>
      <c r="BE7" s="139">
        <f t="shared" si="1"/>
        <v>207483</v>
      </c>
      <c r="BF7" s="139">
        <f t="shared" si="1"/>
        <v>3932321</v>
      </c>
      <c r="BG7" s="139">
        <f t="shared" si="1"/>
        <v>156230</v>
      </c>
      <c r="BH7" s="139">
        <f t="shared" si="1"/>
        <v>122218</v>
      </c>
      <c r="BI7" s="139">
        <f t="shared" si="1"/>
        <v>0</v>
      </c>
      <c r="BJ7" s="139">
        <f t="shared" si="1"/>
        <v>122218</v>
      </c>
      <c r="BK7" s="139">
        <f t="shared" si="1"/>
        <v>0</v>
      </c>
      <c r="BL7" s="139">
        <f t="shared" si="1"/>
        <v>0</v>
      </c>
      <c r="BM7" s="139">
        <f t="shared" si="1"/>
        <v>34012</v>
      </c>
      <c r="BN7" s="139">
        <f t="shared" si="1"/>
        <v>0</v>
      </c>
      <c r="BO7" s="139">
        <f t="shared" si="1"/>
        <v>836892</v>
      </c>
      <c r="BP7" s="139">
        <f aca="true" t="shared" si="2" ref="BP7:CU7">SUM(BP8:BP13)</f>
        <v>327862</v>
      </c>
      <c r="BQ7" s="139">
        <f t="shared" si="2"/>
        <v>157799</v>
      </c>
      <c r="BR7" s="139">
        <f t="shared" si="2"/>
        <v>0</v>
      </c>
      <c r="BS7" s="139">
        <f t="shared" si="2"/>
        <v>170063</v>
      </c>
      <c r="BT7" s="139">
        <f t="shared" si="2"/>
        <v>0</v>
      </c>
      <c r="BU7" s="139">
        <f t="shared" si="2"/>
        <v>456272</v>
      </c>
      <c r="BV7" s="139">
        <f t="shared" si="2"/>
        <v>0</v>
      </c>
      <c r="BW7" s="139">
        <f t="shared" si="2"/>
        <v>456272</v>
      </c>
      <c r="BX7" s="139">
        <f t="shared" si="2"/>
        <v>0</v>
      </c>
      <c r="BY7" s="139">
        <f t="shared" si="2"/>
        <v>0</v>
      </c>
      <c r="BZ7" s="139">
        <f t="shared" si="2"/>
        <v>52758</v>
      </c>
      <c r="CA7" s="139">
        <f t="shared" si="2"/>
        <v>39286</v>
      </c>
      <c r="CB7" s="139">
        <f t="shared" si="2"/>
        <v>2790</v>
      </c>
      <c r="CC7" s="139">
        <f t="shared" si="2"/>
        <v>1761</v>
      </c>
      <c r="CD7" s="139">
        <f t="shared" si="2"/>
        <v>8921</v>
      </c>
      <c r="CE7" s="139">
        <f t="shared" si="2"/>
        <v>0</v>
      </c>
      <c r="CF7" s="139">
        <f t="shared" si="2"/>
        <v>0</v>
      </c>
      <c r="CG7" s="139">
        <f t="shared" si="2"/>
        <v>6562</v>
      </c>
      <c r="CH7" s="139">
        <f t="shared" si="2"/>
        <v>999684</v>
      </c>
      <c r="CI7" s="139">
        <f t="shared" si="2"/>
        <v>537470</v>
      </c>
      <c r="CJ7" s="139">
        <f t="shared" si="2"/>
        <v>465394</v>
      </c>
      <c r="CK7" s="139">
        <f t="shared" si="2"/>
        <v>0</v>
      </c>
      <c r="CL7" s="139">
        <f t="shared" si="2"/>
        <v>452017</v>
      </c>
      <c r="CM7" s="139">
        <f t="shared" si="2"/>
        <v>12600</v>
      </c>
      <c r="CN7" s="139">
        <f t="shared" si="2"/>
        <v>777</v>
      </c>
      <c r="CO7" s="139">
        <f t="shared" si="2"/>
        <v>72076</v>
      </c>
      <c r="CP7" s="139">
        <f t="shared" si="2"/>
        <v>0</v>
      </c>
      <c r="CQ7" s="139">
        <f t="shared" si="2"/>
        <v>4180490</v>
      </c>
      <c r="CR7" s="139">
        <f t="shared" si="2"/>
        <v>1309035</v>
      </c>
      <c r="CS7" s="139">
        <f t="shared" si="2"/>
        <v>878049</v>
      </c>
      <c r="CT7" s="139">
        <f t="shared" si="2"/>
        <v>0</v>
      </c>
      <c r="CU7" s="139">
        <f t="shared" si="2"/>
        <v>424590</v>
      </c>
      <c r="CV7" s="139">
        <f aca="true" t="shared" si="3" ref="CV7:DJ7">SUM(CV8:CV13)</f>
        <v>6396</v>
      </c>
      <c r="CW7" s="139">
        <f t="shared" si="3"/>
        <v>1930600</v>
      </c>
      <c r="CX7" s="139">
        <f t="shared" si="3"/>
        <v>0</v>
      </c>
      <c r="CY7" s="139">
        <f t="shared" si="3"/>
        <v>1813439</v>
      </c>
      <c r="CZ7" s="139">
        <f t="shared" si="3"/>
        <v>117161</v>
      </c>
      <c r="DA7" s="139">
        <f t="shared" si="3"/>
        <v>0</v>
      </c>
      <c r="DB7" s="139">
        <f t="shared" si="3"/>
        <v>940855</v>
      </c>
      <c r="DC7" s="139">
        <f t="shared" si="3"/>
        <v>39427</v>
      </c>
      <c r="DD7" s="139">
        <f t="shared" si="3"/>
        <v>855005</v>
      </c>
      <c r="DE7" s="139">
        <f t="shared" si="3"/>
        <v>25335</v>
      </c>
      <c r="DF7" s="139">
        <f t="shared" si="3"/>
        <v>21088</v>
      </c>
      <c r="DG7" s="139">
        <f t="shared" si="3"/>
        <v>0</v>
      </c>
      <c r="DH7" s="139">
        <f t="shared" si="3"/>
        <v>0</v>
      </c>
      <c r="DI7" s="139">
        <f t="shared" si="3"/>
        <v>214045</v>
      </c>
      <c r="DJ7" s="139">
        <f t="shared" si="3"/>
        <v>4932005</v>
      </c>
    </row>
    <row r="8" spans="1:114" ht="12" customHeight="1">
      <c r="A8" s="141" t="s">
        <v>94</v>
      </c>
      <c r="B8" s="142" t="s">
        <v>356</v>
      </c>
      <c r="C8" s="141" t="s">
        <v>362</v>
      </c>
      <c r="D8" s="139">
        <f aca="true" t="shared" si="4" ref="D8:D13">SUM(E8,+L8)</f>
        <v>0</v>
      </c>
      <c r="E8" s="139">
        <f aca="true" t="shared" si="5" ref="E8:E13">SUM(F8:I8)+K8</f>
        <v>0</v>
      </c>
      <c r="F8" s="139">
        <v>0</v>
      </c>
      <c r="G8" s="139">
        <v>0</v>
      </c>
      <c r="H8" s="139">
        <v>0</v>
      </c>
      <c r="I8" s="139">
        <v>0</v>
      </c>
      <c r="J8" s="139">
        <v>0</v>
      </c>
      <c r="K8" s="139">
        <v>0</v>
      </c>
      <c r="L8" s="139">
        <v>0</v>
      </c>
      <c r="M8" s="139">
        <f aca="true" t="shared" si="6" ref="M8:M13">SUM(N8,+U8)</f>
        <v>2466</v>
      </c>
      <c r="N8" s="139">
        <f aca="true" t="shared" si="7" ref="N8:N13">SUM(O8:R8)+T8</f>
        <v>2466</v>
      </c>
      <c r="O8" s="139">
        <v>0</v>
      </c>
      <c r="P8" s="139">
        <v>0</v>
      </c>
      <c r="Q8" s="139">
        <v>0</v>
      </c>
      <c r="R8" s="139">
        <v>0</v>
      </c>
      <c r="S8" s="139">
        <v>291914</v>
      </c>
      <c r="T8" s="139">
        <v>2466</v>
      </c>
      <c r="U8" s="139">
        <v>0</v>
      </c>
      <c r="V8" s="139">
        <f aca="true" t="shared" si="8" ref="V8:AD13">+SUM(D8,M8)</f>
        <v>2466</v>
      </c>
      <c r="W8" s="139">
        <f t="shared" si="8"/>
        <v>2466</v>
      </c>
      <c r="X8" s="139">
        <f t="shared" si="8"/>
        <v>0</v>
      </c>
      <c r="Y8" s="139">
        <f t="shared" si="8"/>
        <v>0</v>
      </c>
      <c r="Z8" s="139">
        <f t="shared" si="8"/>
        <v>0</v>
      </c>
      <c r="AA8" s="139">
        <f t="shared" si="8"/>
        <v>0</v>
      </c>
      <c r="AB8" s="139">
        <f t="shared" si="8"/>
        <v>291914</v>
      </c>
      <c r="AC8" s="139">
        <f t="shared" si="8"/>
        <v>2466</v>
      </c>
      <c r="AD8" s="139">
        <f t="shared" si="8"/>
        <v>0</v>
      </c>
      <c r="AE8" s="139">
        <f aca="true" t="shared" si="9" ref="AE8:AE13">SUM(AF8,+AK8)</f>
        <v>0</v>
      </c>
      <c r="AF8" s="139">
        <f aca="true" t="shared" si="10" ref="AF8:AF13">SUM(AG8:AJ8)</f>
        <v>0</v>
      </c>
      <c r="AG8" s="139">
        <v>0</v>
      </c>
      <c r="AH8" s="139">
        <v>0</v>
      </c>
      <c r="AI8" s="139">
        <v>0</v>
      </c>
      <c r="AJ8" s="139">
        <v>0</v>
      </c>
      <c r="AK8" s="139">
        <v>0</v>
      </c>
      <c r="AL8" s="139"/>
      <c r="AM8" s="139">
        <f aca="true" t="shared" si="11" ref="AM8:AM13">SUM(AN8,AS8,AW8,AX8,BD8)</f>
        <v>0</v>
      </c>
      <c r="AN8" s="139">
        <f aca="true" t="shared" si="12" ref="AN8:AN13">SUM(AO8:AR8)</f>
        <v>0</v>
      </c>
      <c r="AO8" s="139">
        <v>0</v>
      </c>
      <c r="AP8" s="139">
        <v>0</v>
      </c>
      <c r="AQ8" s="139">
        <v>0</v>
      </c>
      <c r="AR8" s="139">
        <v>0</v>
      </c>
      <c r="AS8" s="139">
        <f aca="true" t="shared" si="13" ref="AS8:AS13">SUM(AT8:AV8)</f>
        <v>0</v>
      </c>
      <c r="AT8" s="139">
        <v>0</v>
      </c>
      <c r="AU8" s="139">
        <v>0</v>
      </c>
      <c r="AV8" s="139">
        <v>0</v>
      </c>
      <c r="AW8" s="139">
        <v>0</v>
      </c>
      <c r="AX8" s="139">
        <f aca="true" t="shared" si="14" ref="AX8:AX13">SUM(AY8:BB8)</f>
        <v>0</v>
      </c>
      <c r="AY8" s="139">
        <v>0</v>
      </c>
      <c r="AZ8" s="139">
        <v>0</v>
      </c>
      <c r="BA8" s="139">
        <v>0</v>
      </c>
      <c r="BB8" s="139">
        <v>0</v>
      </c>
      <c r="BC8" s="139"/>
      <c r="BD8" s="139">
        <v>0</v>
      </c>
      <c r="BE8" s="139">
        <v>0</v>
      </c>
      <c r="BF8" s="139">
        <f aca="true" t="shared" si="15" ref="BF8:BF13">SUM(AE8,+AM8,+BE8)</f>
        <v>0</v>
      </c>
      <c r="BG8" s="139">
        <f aca="true" t="shared" si="16" ref="BG8:BG13">SUM(BH8,+BM8)</f>
        <v>17119</v>
      </c>
      <c r="BH8" s="139">
        <f aca="true" t="shared" si="17" ref="BH8:BH13">SUM(BI8:BL8)</f>
        <v>17119</v>
      </c>
      <c r="BI8" s="139">
        <v>0</v>
      </c>
      <c r="BJ8" s="139">
        <v>17119</v>
      </c>
      <c r="BK8" s="139">
        <v>0</v>
      </c>
      <c r="BL8" s="139">
        <v>0</v>
      </c>
      <c r="BM8" s="139">
        <v>0</v>
      </c>
      <c r="BN8" s="139"/>
      <c r="BO8" s="139">
        <f aca="true" t="shared" si="18" ref="BO8:BO13">SUM(BP8,BU8,BY8,BZ8,CF8)</f>
        <v>277261</v>
      </c>
      <c r="BP8" s="139">
        <f aca="true" t="shared" si="19" ref="BP8:BP13">SUM(BQ8:BT8)</f>
        <v>87874</v>
      </c>
      <c r="BQ8" s="139">
        <v>87874</v>
      </c>
      <c r="BR8" s="139">
        <v>0</v>
      </c>
      <c r="BS8" s="139">
        <v>0</v>
      </c>
      <c r="BT8" s="139">
        <v>0</v>
      </c>
      <c r="BU8" s="139">
        <f aca="true" t="shared" si="20" ref="BU8:BU13">SUM(BV8:BX8)</f>
        <v>149695</v>
      </c>
      <c r="BV8" s="139">
        <v>0</v>
      </c>
      <c r="BW8" s="139">
        <v>149695</v>
      </c>
      <c r="BX8" s="139">
        <v>0</v>
      </c>
      <c r="BY8" s="139">
        <v>0</v>
      </c>
      <c r="BZ8" s="139">
        <f aca="true" t="shared" si="21" ref="BZ8:BZ13">SUM(CA8:CD8)</f>
        <v>39692</v>
      </c>
      <c r="CA8" s="139">
        <v>38895</v>
      </c>
      <c r="CB8" s="139">
        <v>0</v>
      </c>
      <c r="CC8" s="139">
        <v>0</v>
      </c>
      <c r="CD8" s="139">
        <v>797</v>
      </c>
      <c r="CE8" s="139"/>
      <c r="CF8" s="139">
        <v>0</v>
      </c>
      <c r="CG8" s="139">
        <v>0</v>
      </c>
      <c r="CH8" s="139">
        <f aca="true" t="shared" si="22" ref="CH8:CH13">SUM(BG8,+BO8,+CG8)</f>
        <v>294380</v>
      </c>
      <c r="CI8" s="139">
        <f aca="true" t="shared" si="23" ref="CI8:CR13">SUM(AE8,+BG8)</f>
        <v>17119</v>
      </c>
      <c r="CJ8" s="139">
        <f t="shared" si="23"/>
        <v>17119</v>
      </c>
      <c r="CK8" s="139">
        <f t="shared" si="23"/>
        <v>0</v>
      </c>
      <c r="CL8" s="139">
        <f t="shared" si="23"/>
        <v>17119</v>
      </c>
      <c r="CM8" s="139">
        <f t="shared" si="23"/>
        <v>0</v>
      </c>
      <c r="CN8" s="139">
        <f t="shared" si="23"/>
        <v>0</v>
      </c>
      <c r="CO8" s="139">
        <f t="shared" si="23"/>
        <v>0</v>
      </c>
      <c r="CP8" s="139">
        <f t="shared" si="23"/>
        <v>0</v>
      </c>
      <c r="CQ8" s="139">
        <f t="shared" si="23"/>
        <v>277261</v>
      </c>
      <c r="CR8" s="139">
        <f t="shared" si="23"/>
        <v>87874</v>
      </c>
      <c r="CS8" s="139">
        <f aca="true" t="shared" si="24" ref="CS8:DB13">SUM(AO8,+BQ8)</f>
        <v>87874</v>
      </c>
      <c r="CT8" s="139">
        <f t="shared" si="24"/>
        <v>0</v>
      </c>
      <c r="CU8" s="139">
        <f t="shared" si="24"/>
        <v>0</v>
      </c>
      <c r="CV8" s="139">
        <f t="shared" si="24"/>
        <v>0</v>
      </c>
      <c r="CW8" s="139">
        <f t="shared" si="24"/>
        <v>149695</v>
      </c>
      <c r="CX8" s="139">
        <f t="shared" si="24"/>
        <v>0</v>
      </c>
      <c r="CY8" s="139">
        <f t="shared" si="24"/>
        <v>149695</v>
      </c>
      <c r="CZ8" s="139">
        <f t="shared" si="24"/>
        <v>0</v>
      </c>
      <c r="DA8" s="139">
        <f t="shared" si="24"/>
        <v>0</v>
      </c>
      <c r="DB8" s="139">
        <f t="shared" si="24"/>
        <v>39692</v>
      </c>
      <c r="DC8" s="139">
        <f aca="true" t="shared" si="25" ref="DC8:DL13">SUM(AY8,+CA8)</f>
        <v>38895</v>
      </c>
      <c r="DD8" s="139">
        <f t="shared" si="25"/>
        <v>0</v>
      </c>
      <c r="DE8" s="139">
        <f t="shared" si="25"/>
        <v>0</v>
      </c>
      <c r="DF8" s="139">
        <f t="shared" si="25"/>
        <v>797</v>
      </c>
      <c r="DG8" s="139">
        <f t="shared" si="25"/>
        <v>0</v>
      </c>
      <c r="DH8" s="139">
        <f t="shared" si="25"/>
        <v>0</v>
      </c>
      <c r="DI8" s="139">
        <f t="shared" si="25"/>
        <v>0</v>
      </c>
      <c r="DJ8" s="139">
        <f t="shared" si="25"/>
        <v>294380</v>
      </c>
    </row>
    <row r="9" spans="1:114" ht="12" customHeight="1">
      <c r="A9" s="141" t="s">
        <v>94</v>
      </c>
      <c r="B9" s="142" t="s">
        <v>357</v>
      </c>
      <c r="C9" s="141" t="s">
        <v>363</v>
      </c>
      <c r="D9" s="139">
        <f t="shared" si="4"/>
        <v>0</v>
      </c>
      <c r="E9" s="139">
        <f t="shared" si="5"/>
        <v>0</v>
      </c>
      <c r="F9" s="139">
        <v>0</v>
      </c>
      <c r="G9" s="139">
        <v>0</v>
      </c>
      <c r="H9" s="139">
        <v>0</v>
      </c>
      <c r="I9" s="139">
        <v>0</v>
      </c>
      <c r="J9" s="139">
        <v>0</v>
      </c>
      <c r="K9" s="139">
        <v>0</v>
      </c>
      <c r="L9" s="139">
        <v>0</v>
      </c>
      <c r="M9" s="139">
        <f t="shared" si="6"/>
        <v>6262</v>
      </c>
      <c r="N9" s="139">
        <f t="shared" si="7"/>
        <v>6262</v>
      </c>
      <c r="O9" s="139">
        <v>0</v>
      </c>
      <c r="P9" s="139">
        <v>0</v>
      </c>
      <c r="Q9" s="139">
        <v>0</v>
      </c>
      <c r="R9" s="139">
        <v>6262</v>
      </c>
      <c r="S9" s="139">
        <v>397450</v>
      </c>
      <c r="T9" s="139">
        <v>0</v>
      </c>
      <c r="U9" s="139">
        <v>0</v>
      </c>
      <c r="V9" s="139">
        <f t="shared" si="8"/>
        <v>6262</v>
      </c>
      <c r="W9" s="139">
        <f t="shared" si="8"/>
        <v>6262</v>
      </c>
      <c r="X9" s="139">
        <f t="shared" si="8"/>
        <v>0</v>
      </c>
      <c r="Y9" s="139">
        <f t="shared" si="8"/>
        <v>0</v>
      </c>
      <c r="Z9" s="139">
        <f t="shared" si="8"/>
        <v>0</v>
      </c>
      <c r="AA9" s="139">
        <f t="shared" si="8"/>
        <v>6262</v>
      </c>
      <c r="AB9" s="139">
        <f t="shared" si="8"/>
        <v>397450</v>
      </c>
      <c r="AC9" s="139">
        <f t="shared" si="8"/>
        <v>0</v>
      </c>
      <c r="AD9" s="139">
        <f t="shared" si="8"/>
        <v>0</v>
      </c>
      <c r="AE9" s="139">
        <f t="shared" si="9"/>
        <v>0</v>
      </c>
      <c r="AF9" s="139">
        <f t="shared" si="10"/>
        <v>0</v>
      </c>
      <c r="AG9" s="139">
        <v>0</v>
      </c>
      <c r="AH9" s="139">
        <v>0</v>
      </c>
      <c r="AI9" s="139">
        <v>0</v>
      </c>
      <c r="AJ9" s="139">
        <v>0</v>
      </c>
      <c r="AK9" s="139">
        <v>0</v>
      </c>
      <c r="AL9" s="139"/>
      <c r="AM9" s="139">
        <f t="shared" si="11"/>
        <v>0</v>
      </c>
      <c r="AN9" s="139">
        <f t="shared" si="12"/>
        <v>0</v>
      </c>
      <c r="AO9" s="139">
        <v>0</v>
      </c>
      <c r="AP9" s="139">
        <v>0</v>
      </c>
      <c r="AQ9" s="139">
        <v>0</v>
      </c>
      <c r="AR9" s="139">
        <v>0</v>
      </c>
      <c r="AS9" s="139">
        <f t="shared" si="13"/>
        <v>0</v>
      </c>
      <c r="AT9" s="139">
        <v>0</v>
      </c>
      <c r="AU9" s="139">
        <v>0</v>
      </c>
      <c r="AV9" s="139">
        <v>0</v>
      </c>
      <c r="AW9" s="139">
        <v>0</v>
      </c>
      <c r="AX9" s="139">
        <f t="shared" si="14"/>
        <v>0</v>
      </c>
      <c r="AY9" s="139">
        <v>0</v>
      </c>
      <c r="AZ9" s="139">
        <v>0</v>
      </c>
      <c r="BA9" s="139">
        <v>0</v>
      </c>
      <c r="BB9" s="139">
        <v>0</v>
      </c>
      <c r="BC9" s="139"/>
      <c r="BD9" s="139">
        <v>0</v>
      </c>
      <c r="BE9" s="139">
        <v>0</v>
      </c>
      <c r="BF9" s="139">
        <f t="shared" si="15"/>
        <v>0</v>
      </c>
      <c r="BG9" s="139">
        <f t="shared" si="16"/>
        <v>34012</v>
      </c>
      <c r="BH9" s="139">
        <f t="shared" si="17"/>
        <v>0</v>
      </c>
      <c r="BI9" s="139">
        <v>0</v>
      </c>
      <c r="BJ9" s="139">
        <v>0</v>
      </c>
      <c r="BK9" s="139">
        <v>0</v>
      </c>
      <c r="BL9" s="139">
        <v>0</v>
      </c>
      <c r="BM9" s="139">
        <v>34012</v>
      </c>
      <c r="BN9" s="139"/>
      <c r="BO9" s="139">
        <f t="shared" si="18"/>
        <v>363438</v>
      </c>
      <c r="BP9" s="139">
        <f t="shared" si="19"/>
        <v>162815</v>
      </c>
      <c r="BQ9" s="139">
        <v>37770</v>
      </c>
      <c r="BR9" s="139">
        <v>0</v>
      </c>
      <c r="BS9" s="139">
        <v>125045</v>
      </c>
      <c r="BT9" s="139">
        <v>0</v>
      </c>
      <c r="BU9" s="139">
        <f t="shared" si="20"/>
        <v>187557</v>
      </c>
      <c r="BV9" s="139">
        <v>0</v>
      </c>
      <c r="BW9" s="139">
        <v>187557</v>
      </c>
      <c r="BX9" s="139">
        <v>0</v>
      </c>
      <c r="BY9" s="139">
        <v>0</v>
      </c>
      <c r="BZ9" s="139">
        <f t="shared" si="21"/>
        <v>13066</v>
      </c>
      <c r="CA9" s="139">
        <v>391</v>
      </c>
      <c r="CB9" s="139">
        <v>2790</v>
      </c>
      <c r="CC9" s="139">
        <v>1761</v>
      </c>
      <c r="CD9" s="139">
        <v>8124</v>
      </c>
      <c r="CE9" s="139"/>
      <c r="CF9" s="139">
        <v>0</v>
      </c>
      <c r="CG9" s="139">
        <v>6262</v>
      </c>
      <c r="CH9" s="139">
        <f t="shared" si="22"/>
        <v>403712</v>
      </c>
      <c r="CI9" s="139">
        <f t="shared" si="23"/>
        <v>34012</v>
      </c>
      <c r="CJ9" s="139">
        <f t="shared" si="23"/>
        <v>0</v>
      </c>
      <c r="CK9" s="139">
        <f t="shared" si="23"/>
        <v>0</v>
      </c>
      <c r="CL9" s="139">
        <f t="shared" si="23"/>
        <v>0</v>
      </c>
      <c r="CM9" s="139">
        <f t="shared" si="23"/>
        <v>0</v>
      </c>
      <c r="CN9" s="139">
        <f t="shared" si="23"/>
        <v>0</v>
      </c>
      <c r="CO9" s="139">
        <f t="shared" si="23"/>
        <v>34012</v>
      </c>
      <c r="CP9" s="139">
        <f t="shared" si="23"/>
        <v>0</v>
      </c>
      <c r="CQ9" s="139">
        <f t="shared" si="23"/>
        <v>363438</v>
      </c>
      <c r="CR9" s="139">
        <f t="shared" si="23"/>
        <v>162815</v>
      </c>
      <c r="CS9" s="139">
        <f t="shared" si="24"/>
        <v>37770</v>
      </c>
      <c r="CT9" s="139">
        <f t="shared" si="24"/>
        <v>0</v>
      </c>
      <c r="CU9" s="139">
        <f t="shared" si="24"/>
        <v>125045</v>
      </c>
      <c r="CV9" s="139">
        <f t="shared" si="24"/>
        <v>0</v>
      </c>
      <c r="CW9" s="139">
        <f t="shared" si="24"/>
        <v>187557</v>
      </c>
      <c r="CX9" s="139">
        <f t="shared" si="24"/>
        <v>0</v>
      </c>
      <c r="CY9" s="139">
        <f t="shared" si="24"/>
        <v>187557</v>
      </c>
      <c r="CZ9" s="139">
        <f t="shared" si="24"/>
        <v>0</v>
      </c>
      <c r="DA9" s="139">
        <f t="shared" si="24"/>
        <v>0</v>
      </c>
      <c r="DB9" s="139">
        <f t="shared" si="24"/>
        <v>13066</v>
      </c>
      <c r="DC9" s="139">
        <f t="shared" si="25"/>
        <v>391</v>
      </c>
      <c r="DD9" s="139">
        <f t="shared" si="25"/>
        <v>2790</v>
      </c>
      <c r="DE9" s="139">
        <f t="shared" si="25"/>
        <v>1761</v>
      </c>
      <c r="DF9" s="139">
        <f t="shared" si="25"/>
        <v>8124</v>
      </c>
      <c r="DG9" s="139">
        <f t="shared" si="25"/>
        <v>0</v>
      </c>
      <c r="DH9" s="139">
        <f t="shared" si="25"/>
        <v>0</v>
      </c>
      <c r="DI9" s="139">
        <f t="shared" si="25"/>
        <v>6262</v>
      </c>
      <c r="DJ9" s="139">
        <f t="shared" si="25"/>
        <v>403712</v>
      </c>
    </row>
    <row r="10" spans="1:114" ht="12" customHeight="1">
      <c r="A10" s="141" t="s">
        <v>94</v>
      </c>
      <c r="B10" s="142" t="s">
        <v>358</v>
      </c>
      <c r="C10" s="141" t="s">
        <v>364</v>
      </c>
      <c r="D10" s="139">
        <f t="shared" si="4"/>
        <v>115759</v>
      </c>
      <c r="E10" s="139">
        <f t="shared" si="5"/>
        <v>115759</v>
      </c>
      <c r="F10" s="139">
        <v>0</v>
      </c>
      <c r="G10" s="139">
        <v>0</v>
      </c>
      <c r="H10" s="139">
        <v>0</v>
      </c>
      <c r="I10" s="139">
        <v>84666</v>
      </c>
      <c r="J10" s="139">
        <v>432566</v>
      </c>
      <c r="K10" s="139">
        <v>31093</v>
      </c>
      <c r="L10" s="139">
        <v>0</v>
      </c>
      <c r="M10" s="139">
        <f t="shared" si="6"/>
        <v>0</v>
      </c>
      <c r="N10" s="139">
        <f t="shared" si="7"/>
        <v>0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39">
        <f t="shared" si="8"/>
        <v>115759</v>
      </c>
      <c r="W10" s="139">
        <f t="shared" si="8"/>
        <v>115759</v>
      </c>
      <c r="X10" s="139">
        <f t="shared" si="8"/>
        <v>0</v>
      </c>
      <c r="Y10" s="139">
        <f t="shared" si="8"/>
        <v>0</v>
      </c>
      <c r="Z10" s="139">
        <f t="shared" si="8"/>
        <v>0</v>
      </c>
      <c r="AA10" s="139">
        <f t="shared" si="8"/>
        <v>84666</v>
      </c>
      <c r="AB10" s="139">
        <f t="shared" si="8"/>
        <v>432566</v>
      </c>
      <c r="AC10" s="139">
        <f t="shared" si="8"/>
        <v>31093</v>
      </c>
      <c r="AD10" s="139">
        <f t="shared" si="8"/>
        <v>0</v>
      </c>
      <c r="AE10" s="139">
        <f t="shared" si="9"/>
        <v>38430</v>
      </c>
      <c r="AF10" s="139">
        <f t="shared" si="10"/>
        <v>38430</v>
      </c>
      <c r="AG10" s="139">
        <v>0</v>
      </c>
      <c r="AH10" s="139">
        <v>37653</v>
      </c>
      <c r="AI10" s="139">
        <v>0</v>
      </c>
      <c r="AJ10" s="139">
        <v>777</v>
      </c>
      <c r="AK10" s="139">
        <v>0</v>
      </c>
      <c r="AL10" s="139"/>
      <c r="AM10" s="139">
        <f t="shared" si="11"/>
        <v>489927</v>
      </c>
      <c r="AN10" s="139">
        <f t="shared" si="12"/>
        <v>132949</v>
      </c>
      <c r="AO10" s="139">
        <v>108237</v>
      </c>
      <c r="AP10" s="139">
        <v>0</v>
      </c>
      <c r="AQ10" s="139">
        <v>24712</v>
      </c>
      <c r="AR10" s="139">
        <v>0</v>
      </c>
      <c r="AS10" s="139">
        <f t="shared" si="13"/>
        <v>254971</v>
      </c>
      <c r="AT10" s="139">
        <v>0</v>
      </c>
      <c r="AU10" s="139">
        <v>246523</v>
      </c>
      <c r="AV10" s="139">
        <v>8448</v>
      </c>
      <c r="AW10" s="139">
        <v>0</v>
      </c>
      <c r="AX10" s="139">
        <f t="shared" si="14"/>
        <v>102007</v>
      </c>
      <c r="AY10" s="139">
        <v>141</v>
      </c>
      <c r="AZ10" s="139">
        <v>84547</v>
      </c>
      <c r="BA10" s="139">
        <v>14497</v>
      </c>
      <c r="BB10" s="139">
        <v>2822</v>
      </c>
      <c r="BC10" s="139"/>
      <c r="BD10" s="139">
        <v>0</v>
      </c>
      <c r="BE10" s="139">
        <v>19968</v>
      </c>
      <c r="BF10" s="139">
        <f t="shared" si="15"/>
        <v>548325</v>
      </c>
      <c r="BG10" s="139">
        <f t="shared" si="16"/>
        <v>0</v>
      </c>
      <c r="BH10" s="139">
        <f t="shared" si="17"/>
        <v>0</v>
      </c>
      <c r="BI10" s="139">
        <v>0</v>
      </c>
      <c r="BJ10" s="139">
        <v>0</v>
      </c>
      <c r="BK10" s="139">
        <v>0</v>
      </c>
      <c r="BL10" s="139">
        <v>0</v>
      </c>
      <c r="BM10" s="139">
        <v>0</v>
      </c>
      <c r="BN10" s="139"/>
      <c r="BO10" s="139">
        <f t="shared" si="18"/>
        <v>0</v>
      </c>
      <c r="BP10" s="139">
        <f t="shared" si="19"/>
        <v>0</v>
      </c>
      <c r="BQ10" s="139">
        <v>0</v>
      </c>
      <c r="BR10" s="139">
        <v>0</v>
      </c>
      <c r="BS10" s="139">
        <v>0</v>
      </c>
      <c r="BT10" s="139">
        <v>0</v>
      </c>
      <c r="BU10" s="139">
        <f t="shared" si="20"/>
        <v>0</v>
      </c>
      <c r="BV10" s="139">
        <v>0</v>
      </c>
      <c r="BW10" s="139">
        <v>0</v>
      </c>
      <c r="BX10" s="139">
        <v>0</v>
      </c>
      <c r="BY10" s="139">
        <v>0</v>
      </c>
      <c r="BZ10" s="139">
        <f t="shared" si="21"/>
        <v>0</v>
      </c>
      <c r="CA10" s="139">
        <v>0</v>
      </c>
      <c r="CB10" s="139">
        <v>0</v>
      </c>
      <c r="CC10" s="139">
        <v>0</v>
      </c>
      <c r="CD10" s="139">
        <v>0</v>
      </c>
      <c r="CE10" s="139"/>
      <c r="CF10" s="139">
        <v>0</v>
      </c>
      <c r="CG10" s="139">
        <v>0</v>
      </c>
      <c r="CH10" s="139">
        <f t="shared" si="22"/>
        <v>0</v>
      </c>
      <c r="CI10" s="139">
        <f t="shared" si="23"/>
        <v>38430</v>
      </c>
      <c r="CJ10" s="139">
        <f t="shared" si="23"/>
        <v>38430</v>
      </c>
      <c r="CK10" s="139">
        <f t="shared" si="23"/>
        <v>0</v>
      </c>
      <c r="CL10" s="139">
        <f t="shared" si="23"/>
        <v>37653</v>
      </c>
      <c r="CM10" s="139">
        <f t="shared" si="23"/>
        <v>0</v>
      </c>
      <c r="CN10" s="139">
        <f t="shared" si="23"/>
        <v>777</v>
      </c>
      <c r="CO10" s="139">
        <f t="shared" si="23"/>
        <v>0</v>
      </c>
      <c r="CP10" s="139">
        <f t="shared" si="23"/>
        <v>0</v>
      </c>
      <c r="CQ10" s="139">
        <f t="shared" si="23"/>
        <v>489927</v>
      </c>
      <c r="CR10" s="139">
        <f t="shared" si="23"/>
        <v>132949</v>
      </c>
      <c r="CS10" s="139">
        <f t="shared" si="24"/>
        <v>108237</v>
      </c>
      <c r="CT10" s="139">
        <f t="shared" si="24"/>
        <v>0</v>
      </c>
      <c r="CU10" s="139">
        <f t="shared" si="24"/>
        <v>24712</v>
      </c>
      <c r="CV10" s="139">
        <f t="shared" si="24"/>
        <v>0</v>
      </c>
      <c r="CW10" s="139">
        <f t="shared" si="24"/>
        <v>254971</v>
      </c>
      <c r="CX10" s="139">
        <f t="shared" si="24"/>
        <v>0</v>
      </c>
      <c r="CY10" s="139">
        <f t="shared" si="24"/>
        <v>246523</v>
      </c>
      <c r="CZ10" s="139">
        <f t="shared" si="24"/>
        <v>8448</v>
      </c>
      <c r="DA10" s="139">
        <f t="shared" si="24"/>
        <v>0</v>
      </c>
      <c r="DB10" s="139">
        <f t="shared" si="24"/>
        <v>102007</v>
      </c>
      <c r="DC10" s="139">
        <f t="shared" si="25"/>
        <v>141</v>
      </c>
      <c r="DD10" s="139">
        <f t="shared" si="25"/>
        <v>84547</v>
      </c>
      <c r="DE10" s="139">
        <f t="shared" si="25"/>
        <v>14497</v>
      </c>
      <c r="DF10" s="139">
        <f t="shared" si="25"/>
        <v>2822</v>
      </c>
      <c r="DG10" s="139">
        <f t="shared" si="25"/>
        <v>0</v>
      </c>
      <c r="DH10" s="139">
        <f t="shared" si="25"/>
        <v>0</v>
      </c>
      <c r="DI10" s="139">
        <f t="shared" si="25"/>
        <v>19968</v>
      </c>
      <c r="DJ10" s="139">
        <f t="shared" si="25"/>
        <v>548325</v>
      </c>
    </row>
    <row r="11" spans="1:114" ht="12" customHeight="1">
      <c r="A11" s="141" t="s">
        <v>94</v>
      </c>
      <c r="B11" s="142" t="s">
        <v>359</v>
      </c>
      <c r="C11" s="141" t="s">
        <v>365</v>
      </c>
      <c r="D11" s="139">
        <f t="shared" si="4"/>
        <v>677927</v>
      </c>
      <c r="E11" s="139">
        <f t="shared" si="5"/>
        <v>339457</v>
      </c>
      <c r="F11" s="139">
        <v>0</v>
      </c>
      <c r="G11" s="139">
        <v>0</v>
      </c>
      <c r="H11" s="139">
        <v>212400</v>
      </c>
      <c r="I11" s="139">
        <v>91887</v>
      </c>
      <c r="J11" s="139">
        <v>469473</v>
      </c>
      <c r="K11" s="139">
        <v>35170</v>
      </c>
      <c r="L11" s="139">
        <v>338470</v>
      </c>
      <c r="M11" s="139">
        <f t="shared" si="6"/>
        <v>73869</v>
      </c>
      <c r="N11" s="139">
        <f t="shared" si="7"/>
        <v>73869</v>
      </c>
      <c r="O11" s="139">
        <v>0</v>
      </c>
      <c r="P11" s="139">
        <v>0</v>
      </c>
      <c r="Q11" s="139">
        <v>66944</v>
      </c>
      <c r="R11" s="139">
        <v>6925</v>
      </c>
      <c r="S11" s="139">
        <v>227723</v>
      </c>
      <c r="T11" s="139">
        <v>0</v>
      </c>
      <c r="U11" s="139">
        <v>0</v>
      </c>
      <c r="V11" s="139">
        <f t="shared" si="8"/>
        <v>751796</v>
      </c>
      <c r="W11" s="139">
        <f t="shared" si="8"/>
        <v>413326</v>
      </c>
      <c r="X11" s="139">
        <f t="shared" si="8"/>
        <v>0</v>
      </c>
      <c r="Y11" s="139">
        <f t="shared" si="8"/>
        <v>0</v>
      </c>
      <c r="Z11" s="139">
        <f t="shared" si="8"/>
        <v>279344</v>
      </c>
      <c r="AA11" s="139">
        <f t="shared" si="8"/>
        <v>98812</v>
      </c>
      <c r="AB11" s="139">
        <f t="shared" si="8"/>
        <v>697196</v>
      </c>
      <c r="AC11" s="139">
        <f t="shared" si="8"/>
        <v>35170</v>
      </c>
      <c r="AD11" s="139">
        <f t="shared" si="8"/>
        <v>338470</v>
      </c>
      <c r="AE11" s="139">
        <f t="shared" si="9"/>
        <v>290840</v>
      </c>
      <c r="AF11" s="139">
        <f t="shared" si="10"/>
        <v>283280</v>
      </c>
      <c r="AG11" s="139">
        <v>0</v>
      </c>
      <c r="AH11" s="139">
        <v>283280</v>
      </c>
      <c r="AI11" s="139">
        <v>0</v>
      </c>
      <c r="AJ11" s="139">
        <v>0</v>
      </c>
      <c r="AK11" s="139">
        <v>7560</v>
      </c>
      <c r="AL11" s="139"/>
      <c r="AM11" s="139">
        <f t="shared" si="11"/>
        <v>856360</v>
      </c>
      <c r="AN11" s="139">
        <f t="shared" si="12"/>
        <v>222500</v>
      </c>
      <c r="AO11" s="139">
        <v>66818</v>
      </c>
      <c r="AP11" s="139">
        <v>0</v>
      </c>
      <c r="AQ11" s="139">
        <v>149286</v>
      </c>
      <c r="AR11" s="139">
        <v>6396</v>
      </c>
      <c r="AS11" s="139">
        <f t="shared" si="13"/>
        <v>624515</v>
      </c>
      <c r="AT11" s="139">
        <v>0</v>
      </c>
      <c r="AU11" s="139">
        <v>609042</v>
      </c>
      <c r="AV11" s="139">
        <v>15473</v>
      </c>
      <c r="AW11" s="139">
        <v>0</v>
      </c>
      <c r="AX11" s="139">
        <f t="shared" si="14"/>
        <v>9345</v>
      </c>
      <c r="AY11" s="139">
        <v>0</v>
      </c>
      <c r="AZ11" s="139">
        <v>0</v>
      </c>
      <c r="BA11" s="139">
        <v>0</v>
      </c>
      <c r="BB11" s="139">
        <v>9345</v>
      </c>
      <c r="BC11" s="139"/>
      <c r="BD11" s="139">
        <v>0</v>
      </c>
      <c r="BE11" s="139">
        <v>200</v>
      </c>
      <c r="BF11" s="139">
        <f t="shared" si="15"/>
        <v>1147400</v>
      </c>
      <c r="BG11" s="139">
        <f t="shared" si="16"/>
        <v>105099</v>
      </c>
      <c r="BH11" s="139">
        <f t="shared" si="17"/>
        <v>105099</v>
      </c>
      <c r="BI11" s="139">
        <v>0</v>
      </c>
      <c r="BJ11" s="139">
        <v>105099</v>
      </c>
      <c r="BK11" s="139">
        <v>0</v>
      </c>
      <c r="BL11" s="139">
        <v>0</v>
      </c>
      <c r="BM11" s="139">
        <v>0</v>
      </c>
      <c r="BN11" s="139"/>
      <c r="BO11" s="139">
        <f t="shared" si="18"/>
        <v>196193</v>
      </c>
      <c r="BP11" s="139">
        <f t="shared" si="19"/>
        <v>77173</v>
      </c>
      <c r="BQ11" s="139">
        <v>32155</v>
      </c>
      <c r="BR11" s="139">
        <v>0</v>
      </c>
      <c r="BS11" s="139">
        <v>45018</v>
      </c>
      <c r="BT11" s="139">
        <v>0</v>
      </c>
      <c r="BU11" s="139">
        <f t="shared" si="20"/>
        <v>119020</v>
      </c>
      <c r="BV11" s="139">
        <v>0</v>
      </c>
      <c r="BW11" s="139">
        <v>119020</v>
      </c>
      <c r="BX11" s="139">
        <v>0</v>
      </c>
      <c r="BY11" s="139">
        <v>0</v>
      </c>
      <c r="BZ11" s="139">
        <f t="shared" si="21"/>
        <v>0</v>
      </c>
      <c r="CA11" s="139">
        <v>0</v>
      </c>
      <c r="CB11" s="139">
        <v>0</v>
      </c>
      <c r="CC11" s="139">
        <v>0</v>
      </c>
      <c r="CD11" s="139">
        <v>0</v>
      </c>
      <c r="CE11" s="139"/>
      <c r="CF11" s="139">
        <v>0</v>
      </c>
      <c r="CG11" s="139">
        <v>300</v>
      </c>
      <c r="CH11" s="139">
        <f t="shared" si="22"/>
        <v>301592</v>
      </c>
      <c r="CI11" s="139">
        <f t="shared" si="23"/>
        <v>395939</v>
      </c>
      <c r="CJ11" s="139">
        <f t="shared" si="23"/>
        <v>388379</v>
      </c>
      <c r="CK11" s="139">
        <f t="shared" si="23"/>
        <v>0</v>
      </c>
      <c r="CL11" s="139">
        <f t="shared" si="23"/>
        <v>388379</v>
      </c>
      <c r="CM11" s="139">
        <f t="shared" si="23"/>
        <v>0</v>
      </c>
      <c r="CN11" s="139">
        <f t="shared" si="23"/>
        <v>0</v>
      </c>
      <c r="CO11" s="139">
        <f t="shared" si="23"/>
        <v>7560</v>
      </c>
      <c r="CP11" s="139">
        <f t="shared" si="23"/>
        <v>0</v>
      </c>
      <c r="CQ11" s="139">
        <f t="shared" si="23"/>
        <v>1052553</v>
      </c>
      <c r="CR11" s="139">
        <f t="shared" si="23"/>
        <v>299673</v>
      </c>
      <c r="CS11" s="139">
        <f t="shared" si="24"/>
        <v>98973</v>
      </c>
      <c r="CT11" s="139">
        <f t="shared" si="24"/>
        <v>0</v>
      </c>
      <c r="CU11" s="139">
        <f t="shared" si="24"/>
        <v>194304</v>
      </c>
      <c r="CV11" s="139">
        <f t="shared" si="24"/>
        <v>6396</v>
      </c>
      <c r="CW11" s="139">
        <f t="shared" si="24"/>
        <v>743535</v>
      </c>
      <c r="CX11" s="139">
        <f t="shared" si="24"/>
        <v>0</v>
      </c>
      <c r="CY11" s="139">
        <f t="shared" si="24"/>
        <v>728062</v>
      </c>
      <c r="CZ11" s="139">
        <f t="shared" si="24"/>
        <v>15473</v>
      </c>
      <c r="DA11" s="139">
        <f t="shared" si="24"/>
        <v>0</v>
      </c>
      <c r="DB11" s="139">
        <f t="shared" si="24"/>
        <v>9345</v>
      </c>
      <c r="DC11" s="139">
        <f t="shared" si="25"/>
        <v>0</v>
      </c>
      <c r="DD11" s="139">
        <f t="shared" si="25"/>
        <v>0</v>
      </c>
      <c r="DE11" s="139">
        <f t="shared" si="25"/>
        <v>0</v>
      </c>
      <c r="DF11" s="139">
        <f t="shared" si="25"/>
        <v>9345</v>
      </c>
      <c r="DG11" s="139">
        <f t="shared" si="25"/>
        <v>0</v>
      </c>
      <c r="DH11" s="139">
        <f t="shared" si="25"/>
        <v>0</v>
      </c>
      <c r="DI11" s="139">
        <f t="shared" si="25"/>
        <v>500</v>
      </c>
      <c r="DJ11" s="139">
        <f t="shared" si="25"/>
        <v>1448992</v>
      </c>
    </row>
    <row r="12" spans="1:114" ht="12" customHeight="1">
      <c r="A12" s="141" t="s">
        <v>94</v>
      </c>
      <c r="B12" s="142" t="s">
        <v>360</v>
      </c>
      <c r="C12" s="141" t="s">
        <v>366</v>
      </c>
      <c r="D12" s="139">
        <f t="shared" si="4"/>
        <v>1392358</v>
      </c>
      <c r="E12" s="139">
        <f t="shared" si="5"/>
        <v>676394</v>
      </c>
      <c r="F12" s="139">
        <v>0</v>
      </c>
      <c r="G12" s="139">
        <v>0</v>
      </c>
      <c r="H12" s="139">
        <v>0</v>
      </c>
      <c r="I12" s="139">
        <v>671207</v>
      </c>
      <c r="J12" s="139">
        <v>768919</v>
      </c>
      <c r="K12" s="139">
        <v>5187</v>
      </c>
      <c r="L12" s="139">
        <v>715964</v>
      </c>
      <c r="M12" s="139">
        <f t="shared" si="6"/>
        <v>0</v>
      </c>
      <c r="N12" s="139">
        <f t="shared" si="7"/>
        <v>0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39">
        <f t="shared" si="8"/>
        <v>1392358</v>
      </c>
      <c r="W12" s="139">
        <f t="shared" si="8"/>
        <v>676394</v>
      </c>
      <c r="X12" s="139">
        <f t="shared" si="8"/>
        <v>0</v>
      </c>
      <c r="Y12" s="139">
        <f t="shared" si="8"/>
        <v>0</v>
      </c>
      <c r="Z12" s="139">
        <f t="shared" si="8"/>
        <v>0</v>
      </c>
      <c r="AA12" s="139">
        <f t="shared" si="8"/>
        <v>671207</v>
      </c>
      <c r="AB12" s="139">
        <f t="shared" si="8"/>
        <v>768919</v>
      </c>
      <c r="AC12" s="139">
        <f t="shared" si="8"/>
        <v>5187</v>
      </c>
      <c r="AD12" s="139">
        <f t="shared" si="8"/>
        <v>715964</v>
      </c>
      <c r="AE12" s="139">
        <f t="shared" si="9"/>
        <v>21466</v>
      </c>
      <c r="AF12" s="139">
        <f t="shared" si="10"/>
        <v>21466</v>
      </c>
      <c r="AG12" s="139">
        <v>0</v>
      </c>
      <c r="AH12" s="139">
        <v>8866</v>
      </c>
      <c r="AI12" s="139">
        <v>12600</v>
      </c>
      <c r="AJ12" s="139">
        <v>0</v>
      </c>
      <c r="AK12" s="139">
        <v>0</v>
      </c>
      <c r="AL12" s="139"/>
      <c r="AM12" s="139">
        <f t="shared" si="11"/>
        <v>1955158</v>
      </c>
      <c r="AN12" s="139">
        <f t="shared" si="12"/>
        <v>583571</v>
      </c>
      <c r="AO12" s="139">
        <v>503042</v>
      </c>
      <c r="AP12" s="139">
        <v>0</v>
      </c>
      <c r="AQ12" s="139">
        <v>80529</v>
      </c>
      <c r="AR12" s="139">
        <v>0</v>
      </c>
      <c r="AS12" s="139">
        <f t="shared" si="13"/>
        <v>594842</v>
      </c>
      <c r="AT12" s="139">
        <v>0</v>
      </c>
      <c r="AU12" s="139">
        <v>501602</v>
      </c>
      <c r="AV12" s="139">
        <v>93240</v>
      </c>
      <c r="AW12" s="139">
        <v>0</v>
      </c>
      <c r="AX12" s="139">
        <f t="shared" si="14"/>
        <v>776745</v>
      </c>
      <c r="AY12" s="139">
        <v>0</v>
      </c>
      <c r="AZ12" s="139">
        <v>767668</v>
      </c>
      <c r="BA12" s="139">
        <v>9077</v>
      </c>
      <c r="BB12" s="139">
        <v>0</v>
      </c>
      <c r="BC12" s="139"/>
      <c r="BD12" s="139">
        <v>0</v>
      </c>
      <c r="BE12" s="139">
        <v>184653</v>
      </c>
      <c r="BF12" s="139">
        <f t="shared" si="15"/>
        <v>2161277</v>
      </c>
      <c r="BG12" s="139">
        <f t="shared" si="16"/>
        <v>0</v>
      </c>
      <c r="BH12" s="139">
        <f t="shared" si="17"/>
        <v>0</v>
      </c>
      <c r="BI12" s="139">
        <v>0</v>
      </c>
      <c r="BJ12" s="139">
        <v>0</v>
      </c>
      <c r="BK12" s="139">
        <v>0</v>
      </c>
      <c r="BL12" s="139">
        <v>0</v>
      </c>
      <c r="BM12" s="139">
        <v>0</v>
      </c>
      <c r="BN12" s="139"/>
      <c r="BO12" s="139">
        <f t="shared" si="18"/>
        <v>0</v>
      </c>
      <c r="BP12" s="139">
        <f t="shared" si="19"/>
        <v>0</v>
      </c>
      <c r="BQ12" s="139">
        <v>0</v>
      </c>
      <c r="BR12" s="139">
        <v>0</v>
      </c>
      <c r="BS12" s="139">
        <v>0</v>
      </c>
      <c r="BT12" s="139">
        <v>0</v>
      </c>
      <c r="BU12" s="139">
        <f t="shared" si="20"/>
        <v>0</v>
      </c>
      <c r="BV12" s="139">
        <v>0</v>
      </c>
      <c r="BW12" s="139">
        <v>0</v>
      </c>
      <c r="BX12" s="139">
        <v>0</v>
      </c>
      <c r="BY12" s="139">
        <v>0</v>
      </c>
      <c r="BZ12" s="139">
        <f t="shared" si="21"/>
        <v>0</v>
      </c>
      <c r="CA12" s="139">
        <v>0</v>
      </c>
      <c r="CB12" s="139">
        <v>0</v>
      </c>
      <c r="CC12" s="139">
        <v>0</v>
      </c>
      <c r="CD12" s="139">
        <v>0</v>
      </c>
      <c r="CE12" s="139"/>
      <c r="CF12" s="139">
        <v>0</v>
      </c>
      <c r="CG12" s="139">
        <v>0</v>
      </c>
      <c r="CH12" s="139">
        <f t="shared" si="22"/>
        <v>0</v>
      </c>
      <c r="CI12" s="139">
        <f t="shared" si="23"/>
        <v>21466</v>
      </c>
      <c r="CJ12" s="139">
        <f t="shared" si="23"/>
        <v>21466</v>
      </c>
      <c r="CK12" s="139">
        <f t="shared" si="23"/>
        <v>0</v>
      </c>
      <c r="CL12" s="139">
        <f t="shared" si="23"/>
        <v>8866</v>
      </c>
      <c r="CM12" s="139">
        <f t="shared" si="23"/>
        <v>12600</v>
      </c>
      <c r="CN12" s="139">
        <f t="shared" si="23"/>
        <v>0</v>
      </c>
      <c r="CO12" s="139">
        <f t="shared" si="23"/>
        <v>0</v>
      </c>
      <c r="CP12" s="139">
        <f t="shared" si="23"/>
        <v>0</v>
      </c>
      <c r="CQ12" s="139">
        <f t="shared" si="23"/>
        <v>1955158</v>
      </c>
      <c r="CR12" s="139">
        <f t="shared" si="23"/>
        <v>583571</v>
      </c>
      <c r="CS12" s="139">
        <f t="shared" si="24"/>
        <v>503042</v>
      </c>
      <c r="CT12" s="139">
        <f t="shared" si="24"/>
        <v>0</v>
      </c>
      <c r="CU12" s="139">
        <f t="shared" si="24"/>
        <v>80529</v>
      </c>
      <c r="CV12" s="139">
        <f t="shared" si="24"/>
        <v>0</v>
      </c>
      <c r="CW12" s="139">
        <f t="shared" si="24"/>
        <v>594842</v>
      </c>
      <c r="CX12" s="139">
        <f t="shared" si="24"/>
        <v>0</v>
      </c>
      <c r="CY12" s="139">
        <f t="shared" si="24"/>
        <v>501602</v>
      </c>
      <c r="CZ12" s="139">
        <f t="shared" si="24"/>
        <v>93240</v>
      </c>
      <c r="DA12" s="139">
        <f t="shared" si="24"/>
        <v>0</v>
      </c>
      <c r="DB12" s="139">
        <f t="shared" si="24"/>
        <v>776745</v>
      </c>
      <c r="DC12" s="139">
        <f t="shared" si="25"/>
        <v>0</v>
      </c>
      <c r="DD12" s="139">
        <f t="shared" si="25"/>
        <v>767668</v>
      </c>
      <c r="DE12" s="139">
        <f t="shared" si="25"/>
        <v>9077</v>
      </c>
      <c r="DF12" s="139">
        <f t="shared" si="25"/>
        <v>0</v>
      </c>
      <c r="DG12" s="139">
        <f t="shared" si="25"/>
        <v>0</v>
      </c>
      <c r="DH12" s="139">
        <f t="shared" si="25"/>
        <v>0</v>
      </c>
      <c r="DI12" s="139">
        <f t="shared" si="25"/>
        <v>184653</v>
      </c>
      <c r="DJ12" s="139">
        <f t="shared" si="25"/>
        <v>2161277</v>
      </c>
    </row>
    <row r="13" spans="1:114" ht="12" customHeight="1">
      <c r="A13" s="141" t="s">
        <v>94</v>
      </c>
      <c r="B13" s="142" t="s">
        <v>361</v>
      </c>
      <c r="C13" s="141" t="s">
        <v>367</v>
      </c>
      <c r="D13" s="139">
        <f t="shared" si="4"/>
        <v>3570</v>
      </c>
      <c r="E13" s="139">
        <f t="shared" si="5"/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71749</v>
      </c>
      <c r="K13" s="139">
        <v>0</v>
      </c>
      <c r="L13" s="139">
        <v>3570</v>
      </c>
      <c r="M13" s="139">
        <f t="shared" si="6"/>
        <v>0</v>
      </c>
      <c r="N13" s="139">
        <f t="shared" si="7"/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39">
        <f t="shared" si="8"/>
        <v>3570</v>
      </c>
      <c r="W13" s="139">
        <f t="shared" si="8"/>
        <v>0</v>
      </c>
      <c r="X13" s="139">
        <f t="shared" si="8"/>
        <v>0</v>
      </c>
      <c r="Y13" s="139">
        <f t="shared" si="8"/>
        <v>0</v>
      </c>
      <c r="Z13" s="139">
        <f t="shared" si="8"/>
        <v>0</v>
      </c>
      <c r="AA13" s="139">
        <f t="shared" si="8"/>
        <v>0</v>
      </c>
      <c r="AB13" s="139">
        <f t="shared" si="8"/>
        <v>71749</v>
      </c>
      <c r="AC13" s="139">
        <f t="shared" si="8"/>
        <v>0</v>
      </c>
      <c r="AD13" s="139">
        <f t="shared" si="8"/>
        <v>3570</v>
      </c>
      <c r="AE13" s="139">
        <f t="shared" si="9"/>
        <v>30504</v>
      </c>
      <c r="AF13" s="139">
        <f t="shared" si="10"/>
        <v>0</v>
      </c>
      <c r="AG13" s="139">
        <v>0</v>
      </c>
      <c r="AH13" s="139">
        <v>0</v>
      </c>
      <c r="AI13" s="139">
        <v>0</v>
      </c>
      <c r="AJ13" s="139">
        <v>0</v>
      </c>
      <c r="AK13" s="139">
        <v>30504</v>
      </c>
      <c r="AL13" s="139"/>
      <c r="AM13" s="139">
        <f t="shared" si="11"/>
        <v>42153</v>
      </c>
      <c r="AN13" s="139">
        <f t="shared" si="12"/>
        <v>42153</v>
      </c>
      <c r="AO13" s="139">
        <v>42153</v>
      </c>
      <c r="AP13" s="139">
        <v>0</v>
      </c>
      <c r="AQ13" s="139">
        <v>0</v>
      </c>
      <c r="AR13" s="139">
        <v>0</v>
      </c>
      <c r="AS13" s="139">
        <f t="shared" si="13"/>
        <v>0</v>
      </c>
      <c r="AT13" s="139">
        <v>0</v>
      </c>
      <c r="AU13" s="139">
        <v>0</v>
      </c>
      <c r="AV13" s="139">
        <v>0</v>
      </c>
      <c r="AW13" s="139">
        <v>0</v>
      </c>
      <c r="AX13" s="139">
        <f t="shared" si="14"/>
        <v>0</v>
      </c>
      <c r="AY13" s="139">
        <v>0</v>
      </c>
      <c r="AZ13" s="139">
        <v>0</v>
      </c>
      <c r="BA13" s="139">
        <v>0</v>
      </c>
      <c r="BB13" s="139">
        <v>0</v>
      </c>
      <c r="BC13" s="139"/>
      <c r="BD13" s="139">
        <v>0</v>
      </c>
      <c r="BE13" s="139">
        <v>2662</v>
      </c>
      <c r="BF13" s="139">
        <f t="shared" si="15"/>
        <v>75319</v>
      </c>
      <c r="BG13" s="139">
        <f t="shared" si="16"/>
        <v>0</v>
      </c>
      <c r="BH13" s="139">
        <f t="shared" si="17"/>
        <v>0</v>
      </c>
      <c r="BI13" s="139">
        <v>0</v>
      </c>
      <c r="BJ13" s="139">
        <v>0</v>
      </c>
      <c r="BK13" s="139">
        <v>0</v>
      </c>
      <c r="BL13" s="139">
        <v>0</v>
      </c>
      <c r="BM13" s="139">
        <v>0</v>
      </c>
      <c r="BN13" s="139"/>
      <c r="BO13" s="139">
        <f t="shared" si="18"/>
        <v>0</v>
      </c>
      <c r="BP13" s="139">
        <f t="shared" si="19"/>
        <v>0</v>
      </c>
      <c r="BQ13" s="139">
        <v>0</v>
      </c>
      <c r="BR13" s="139">
        <v>0</v>
      </c>
      <c r="BS13" s="139">
        <v>0</v>
      </c>
      <c r="BT13" s="139">
        <v>0</v>
      </c>
      <c r="BU13" s="139">
        <f t="shared" si="20"/>
        <v>0</v>
      </c>
      <c r="BV13" s="139">
        <v>0</v>
      </c>
      <c r="BW13" s="139">
        <v>0</v>
      </c>
      <c r="BX13" s="139">
        <v>0</v>
      </c>
      <c r="BY13" s="139">
        <v>0</v>
      </c>
      <c r="BZ13" s="139">
        <f t="shared" si="21"/>
        <v>0</v>
      </c>
      <c r="CA13" s="139">
        <v>0</v>
      </c>
      <c r="CB13" s="139">
        <v>0</v>
      </c>
      <c r="CC13" s="139">
        <v>0</v>
      </c>
      <c r="CD13" s="139">
        <v>0</v>
      </c>
      <c r="CE13" s="139"/>
      <c r="CF13" s="139">
        <v>0</v>
      </c>
      <c r="CG13" s="139">
        <v>0</v>
      </c>
      <c r="CH13" s="139">
        <f t="shared" si="22"/>
        <v>0</v>
      </c>
      <c r="CI13" s="139">
        <f t="shared" si="23"/>
        <v>30504</v>
      </c>
      <c r="CJ13" s="139">
        <f t="shared" si="23"/>
        <v>0</v>
      </c>
      <c r="CK13" s="139">
        <f t="shared" si="23"/>
        <v>0</v>
      </c>
      <c r="CL13" s="139">
        <f t="shared" si="23"/>
        <v>0</v>
      </c>
      <c r="CM13" s="139">
        <f t="shared" si="23"/>
        <v>0</v>
      </c>
      <c r="CN13" s="139">
        <f t="shared" si="23"/>
        <v>0</v>
      </c>
      <c r="CO13" s="139">
        <f t="shared" si="23"/>
        <v>30504</v>
      </c>
      <c r="CP13" s="139">
        <f t="shared" si="23"/>
        <v>0</v>
      </c>
      <c r="CQ13" s="139">
        <f t="shared" si="23"/>
        <v>42153</v>
      </c>
      <c r="CR13" s="139">
        <f t="shared" si="23"/>
        <v>42153</v>
      </c>
      <c r="CS13" s="139">
        <f t="shared" si="24"/>
        <v>42153</v>
      </c>
      <c r="CT13" s="139">
        <f t="shared" si="24"/>
        <v>0</v>
      </c>
      <c r="CU13" s="139">
        <f t="shared" si="24"/>
        <v>0</v>
      </c>
      <c r="CV13" s="139">
        <f t="shared" si="24"/>
        <v>0</v>
      </c>
      <c r="CW13" s="139">
        <f t="shared" si="24"/>
        <v>0</v>
      </c>
      <c r="CX13" s="139">
        <f t="shared" si="24"/>
        <v>0</v>
      </c>
      <c r="CY13" s="139">
        <f t="shared" si="24"/>
        <v>0</v>
      </c>
      <c r="CZ13" s="139">
        <f t="shared" si="24"/>
        <v>0</v>
      </c>
      <c r="DA13" s="139">
        <f t="shared" si="24"/>
        <v>0</v>
      </c>
      <c r="DB13" s="139">
        <f t="shared" si="24"/>
        <v>0</v>
      </c>
      <c r="DC13" s="139">
        <f t="shared" si="25"/>
        <v>0</v>
      </c>
      <c r="DD13" s="139">
        <f t="shared" si="25"/>
        <v>0</v>
      </c>
      <c r="DE13" s="139">
        <f t="shared" si="25"/>
        <v>0</v>
      </c>
      <c r="DF13" s="139">
        <f t="shared" si="25"/>
        <v>0</v>
      </c>
      <c r="DG13" s="139">
        <f t="shared" si="25"/>
        <v>0</v>
      </c>
      <c r="DH13" s="139">
        <f t="shared" si="25"/>
        <v>0</v>
      </c>
      <c r="DI13" s="139">
        <f t="shared" si="25"/>
        <v>2662</v>
      </c>
      <c r="DJ13" s="139">
        <f t="shared" si="25"/>
        <v>75319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40" t="s">
        <v>373</v>
      </c>
      <c r="B7" s="142" t="s">
        <v>374</v>
      </c>
      <c r="C7" s="140" t="s">
        <v>375</v>
      </c>
      <c r="D7" s="139">
        <f aca="true" t="shared" si="0" ref="D7:AD7">SUM(D8:D28)</f>
        <v>13704721</v>
      </c>
      <c r="E7" s="139">
        <f t="shared" si="0"/>
        <v>4763610</v>
      </c>
      <c r="F7" s="139">
        <f t="shared" si="0"/>
        <v>696106</v>
      </c>
      <c r="G7" s="139">
        <f t="shared" si="0"/>
        <v>42929</v>
      </c>
      <c r="H7" s="139">
        <f t="shared" si="0"/>
        <v>1663300</v>
      </c>
      <c r="I7" s="139">
        <f t="shared" si="0"/>
        <v>1880837</v>
      </c>
      <c r="J7" s="139">
        <f t="shared" si="0"/>
        <v>1742707</v>
      </c>
      <c r="K7" s="139">
        <f t="shared" si="0"/>
        <v>480438</v>
      </c>
      <c r="L7" s="139">
        <f t="shared" si="0"/>
        <v>8941111</v>
      </c>
      <c r="M7" s="139">
        <f t="shared" si="0"/>
        <v>1994938</v>
      </c>
      <c r="N7" s="139">
        <f t="shared" si="0"/>
        <v>445899</v>
      </c>
      <c r="O7" s="139">
        <f t="shared" si="0"/>
        <v>23311</v>
      </c>
      <c r="P7" s="139">
        <f t="shared" si="0"/>
        <v>22870</v>
      </c>
      <c r="Q7" s="139">
        <f t="shared" si="0"/>
        <v>68944</v>
      </c>
      <c r="R7" s="139">
        <f t="shared" si="0"/>
        <v>328286</v>
      </c>
      <c r="S7" s="139">
        <f t="shared" si="0"/>
        <v>917087</v>
      </c>
      <c r="T7" s="139">
        <f t="shared" si="0"/>
        <v>2488</v>
      </c>
      <c r="U7" s="139">
        <f t="shared" si="0"/>
        <v>1549039</v>
      </c>
      <c r="V7" s="139">
        <f t="shared" si="0"/>
        <v>15699659</v>
      </c>
      <c r="W7" s="139">
        <f t="shared" si="0"/>
        <v>5209509</v>
      </c>
      <c r="X7" s="139">
        <f t="shared" si="0"/>
        <v>719417</v>
      </c>
      <c r="Y7" s="139">
        <f t="shared" si="0"/>
        <v>65799</v>
      </c>
      <c r="Z7" s="139">
        <f t="shared" si="0"/>
        <v>1732244</v>
      </c>
      <c r="AA7" s="139">
        <f t="shared" si="0"/>
        <v>2209123</v>
      </c>
      <c r="AB7" s="139">
        <f t="shared" si="0"/>
        <v>2659794</v>
      </c>
      <c r="AC7" s="139">
        <f t="shared" si="0"/>
        <v>482926</v>
      </c>
      <c r="AD7" s="139">
        <f t="shared" si="0"/>
        <v>10490150</v>
      </c>
    </row>
    <row r="8" spans="1:30" ht="12" customHeight="1">
      <c r="A8" s="141" t="s">
        <v>94</v>
      </c>
      <c r="B8" s="142" t="s">
        <v>326</v>
      </c>
      <c r="C8" s="141" t="s">
        <v>341</v>
      </c>
      <c r="D8" s="139">
        <f>SUM(E8,+L8)</f>
        <v>2736482</v>
      </c>
      <c r="E8" s="139">
        <f>+SUM(F8:I8,K8)</f>
        <v>349603</v>
      </c>
      <c r="F8" s="139">
        <v>0</v>
      </c>
      <c r="G8" s="139">
        <v>1105</v>
      </c>
      <c r="H8" s="139">
        <v>50200</v>
      </c>
      <c r="I8" s="139">
        <v>103243</v>
      </c>
      <c r="J8" s="139"/>
      <c r="K8" s="139">
        <v>195055</v>
      </c>
      <c r="L8" s="139">
        <v>2386879</v>
      </c>
      <c r="M8" s="139">
        <f>SUM(N8,+U8)</f>
        <v>687900</v>
      </c>
      <c r="N8" s="139">
        <f>+SUM(O8:R8,T8)</f>
        <v>148872</v>
      </c>
      <c r="O8" s="139">
        <v>2977</v>
      </c>
      <c r="P8" s="139">
        <v>2977</v>
      </c>
      <c r="Q8" s="139">
        <v>0</v>
      </c>
      <c r="R8" s="139">
        <v>142918</v>
      </c>
      <c r="S8" s="139"/>
      <c r="T8" s="139">
        <v>0</v>
      </c>
      <c r="U8" s="139">
        <v>539028</v>
      </c>
      <c r="V8" s="139">
        <f aca="true" t="shared" si="1" ref="V8:AD8">+SUM(D8,M8)</f>
        <v>3424382</v>
      </c>
      <c r="W8" s="139">
        <f t="shared" si="1"/>
        <v>498475</v>
      </c>
      <c r="X8" s="139">
        <f t="shared" si="1"/>
        <v>2977</v>
      </c>
      <c r="Y8" s="139">
        <f t="shared" si="1"/>
        <v>4082</v>
      </c>
      <c r="Z8" s="139">
        <f t="shared" si="1"/>
        <v>50200</v>
      </c>
      <c r="AA8" s="139">
        <f t="shared" si="1"/>
        <v>246161</v>
      </c>
      <c r="AB8" s="139">
        <f t="shared" si="1"/>
        <v>0</v>
      </c>
      <c r="AC8" s="139">
        <f t="shared" si="1"/>
        <v>195055</v>
      </c>
      <c r="AD8" s="139">
        <f t="shared" si="1"/>
        <v>2925907</v>
      </c>
    </row>
    <row r="9" spans="1:30" ht="12" customHeight="1">
      <c r="A9" s="141" t="s">
        <v>94</v>
      </c>
      <c r="B9" s="142" t="s">
        <v>327</v>
      </c>
      <c r="C9" s="141" t="s">
        <v>342</v>
      </c>
      <c r="D9" s="139">
        <f aca="true" t="shared" si="2" ref="D9:D28">SUM(E9,+L9)</f>
        <v>3171674</v>
      </c>
      <c r="E9" s="139">
        <f aca="true" t="shared" si="3" ref="E9:E28">+SUM(F9:I9,K9)</f>
        <v>1542885</v>
      </c>
      <c r="F9" s="139">
        <v>336427</v>
      </c>
      <c r="G9" s="139">
        <v>1000</v>
      </c>
      <c r="H9" s="139">
        <v>591700</v>
      </c>
      <c r="I9" s="139">
        <v>507487</v>
      </c>
      <c r="J9" s="139"/>
      <c r="K9" s="139">
        <v>106271</v>
      </c>
      <c r="L9" s="139">
        <v>1628789</v>
      </c>
      <c r="M9" s="139">
        <f aca="true" t="shared" si="4" ref="M9:M28">SUM(N9,+U9)</f>
        <v>60050</v>
      </c>
      <c r="N9" s="139">
        <f aca="true" t="shared" si="5" ref="N9:N28">+SUM(O9:R9,T9)</f>
        <v>5282</v>
      </c>
      <c r="O9" s="139">
        <v>0</v>
      </c>
      <c r="P9" s="139">
        <v>0</v>
      </c>
      <c r="Q9" s="139">
        <v>0</v>
      </c>
      <c r="R9" s="139">
        <v>5282</v>
      </c>
      <c r="S9" s="139"/>
      <c r="T9" s="139">
        <v>0</v>
      </c>
      <c r="U9" s="139">
        <v>54768</v>
      </c>
      <c r="V9" s="139">
        <f aca="true" t="shared" si="6" ref="V9:V28">+SUM(D9,M9)</f>
        <v>3231724</v>
      </c>
      <c r="W9" s="139">
        <f aca="true" t="shared" si="7" ref="W9:W28">+SUM(E9,N9)</f>
        <v>1548167</v>
      </c>
      <c r="X9" s="139">
        <f aca="true" t="shared" si="8" ref="X9:X28">+SUM(F9,O9)</f>
        <v>336427</v>
      </c>
      <c r="Y9" s="139">
        <f aca="true" t="shared" si="9" ref="Y9:Y28">+SUM(G9,P9)</f>
        <v>1000</v>
      </c>
      <c r="Z9" s="139">
        <f aca="true" t="shared" si="10" ref="Z9:Z28">+SUM(H9,Q9)</f>
        <v>591700</v>
      </c>
      <c r="AA9" s="139">
        <f aca="true" t="shared" si="11" ref="AA9:AA28">+SUM(I9,R9)</f>
        <v>512769</v>
      </c>
      <c r="AB9" s="139">
        <f aca="true" t="shared" si="12" ref="AB9:AB28">+SUM(J9,S9)</f>
        <v>0</v>
      </c>
      <c r="AC9" s="139">
        <f aca="true" t="shared" si="13" ref="AC9:AC28">+SUM(K9,T9)</f>
        <v>106271</v>
      </c>
      <c r="AD9" s="139">
        <f aca="true" t="shared" si="14" ref="AD9:AD28">+SUM(L9,U9)</f>
        <v>1683557</v>
      </c>
    </row>
    <row r="10" spans="1:30" ht="12" customHeight="1">
      <c r="A10" s="141" t="s">
        <v>94</v>
      </c>
      <c r="B10" s="142" t="s">
        <v>328</v>
      </c>
      <c r="C10" s="141" t="s">
        <v>343</v>
      </c>
      <c r="D10" s="139">
        <f t="shared" si="2"/>
        <v>388011</v>
      </c>
      <c r="E10" s="139">
        <f t="shared" si="3"/>
        <v>6844</v>
      </c>
      <c r="F10" s="139">
        <v>0</v>
      </c>
      <c r="G10" s="139">
        <v>0</v>
      </c>
      <c r="H10" s="139">
        <v>0</v>
      </c>
      <c r="I10" s="139">
        <v>25</v>
      </c>
      <c r="J10" s="139"/>
      <c r="K10" s="139">
        <v>6819</v>
      </c>
      <c r="L10" s="139">
        <v>381167</v>
      </c>
      <c r="M10" s="139">
        <f t="shared" si="4"/>
        <v>126798</v>
      </c>
      <c r="N10" s="139">
        <f t="shared" si="5"/>
        <v>26148</v>
      </c>
      <c r="O10" s="139">
        <v>1596</v>
      </c>
      <c r="P10" s="139">
        <v>1596</v>
      </c>
      <c r="Q10" s="139">
        <v>0</v>
      </c>
      <c r="R10" s="139">
        <v>22956</v>
      </c>
      <c r="S10" s="139"/>
      <c r="T10" s="139">
        <v>0</v>
      </c>
      <c r="U10" s="139">
        <v>100650</v>
      </c>
      <c r="V10" s="139">
        <f t="shared" si="6"/>
        <v>514809</v>
      </c>
      <c r="W10" s="139">
        <f t="shared" si="7"/>
        <v>32992</v>
      </c>
      <c r="X10" s="139">
        <f t="shared" si="8"/>
        <v>1596</v>
      </c>
      <c r="Y10" s="139">
        <f t="shared" si="9"/>
        <v>1596</v>
      </c>
      <c r="Z10" s="139">
        <f t="shared" si="10"/>
        <v>0</v>
      </c>
      <c r="AA10" s="139">
        <f t="shared" si="11"/>
        <v>22981</v>
      </c>
      <c r="AB10" s="139">
        <f t="shared" si="12"/>
        <v>0</v>
      </c>
      <c r="AC10" s="139">
        <f t="shared" si="13"/>
        <v>6819</v>
      </c>
      <c r="AD10" s="139">
        <f t="shared" si="14"/>
        <v>481817</v>
      </c>
    </row>
    <row r="11" spans="1:30" ht="12" customHeight="1">
      <c r="A11" s="141" t="s">
        <v>94</v>
      </c>
      <c r="B11" s="142" t="s">
        <v>329</v>
      </c>
      <c r="C11" s="141" t="s">
        <v>344</v>
      </c>
      <c r="D11" s="139">
        <f t="shared" si="2"/>
        <v>504221</v>
      </c>
      <c r="E11" s="139">
        <f t="shared" si="3"/>
        <v>160964</v>
      </c>
      <c r="F11" s="139">
        <v>0</v>
      </c>
      <c r="G11" s="139">
        <v>1120</v>
      </c>
      <c r="H11" s="139">
        <v>12400</v>
      </c>
      <c r="I11" s="139">
        <v>99985</v>
      </c>
      <c r="J11" s="139"/>
      <c r="K11" s="139">
        <v>47459</v>
      </c>
      <c r="L11" s="139">
        <v>343257</v>
      </c>
      <c r="M11" s="139">
        <f t="shared" si="4"/>
        <v>189264</v>
      </c>
      <c r="N11" s="139">
        <f t="shared" si="5"/>
        <v>63993</v>
      </c>
      <c r="O11" s="139">
        <v>14919</v>
      </c>
      <c r="P11" s="139">
        <v>14478</v>
      </c>
      <c r="Q11" s="139">
        <v>2000</v>
      </c>
      <c r="R11" s="139">
        <v>32595</v>
      </c>
      <c r="S11" s="139"/>
      <c r="T11" s="139">
        <v>1</v>
      </c>
      <c r="U11" s="139">
        <v>125271</v>
      </c>
      <c r="V11" s="139">
        <f t="shared" si="6"/>
        <v>693485</v>
      </c>
      <c r="W11" s="139">
        <f t="shared" si="7"/>
        <v>224957</v>
      </c>
      <c r="X11" s="139">
        <f t="shared" si="8"/>
        <v>14919</v>
      </c>
      <c r="Y11" s="139">
        <f t="shared" si="9"/>
        <v>15598</v>
      </c>
      <c r="Z11" s="139">
        <f t="shared" si="10"/>
        <v>14400</v>
      </c>
      <c r="AA11" s="139">
        <f t="shared" si="11"/>
        <v>132580</v>
      </c>
      <c r="AB11" s="139">
        <f t="shared" si="12"/>
        <v>0</v>
      </c>
      <c r="AC11" s="139">
        <f t="shared" si="13"/>
        <v>47460</v>
      </c>
      <c r="AD11" s="139">
        <f t="shared" si="14"/>
        <v>468528</v>
      </c>
    </row>
    <row r="12" spans="1:30" ht="12" customHeight="1">
      <c r="A12" s="141" t="s">
        <v>94</v>
      </c>
      <c r="B12" s="142" t="s">
        <v>330</v>
      </c>
      <c r="C12" s="141" t="s">
        <v>345</v>
      </c>
      <c r="D12" s="139">
        <f t="shared" si="2"/>
        <v>330435</v>
      </c>
      <c r="E12" s="139">
        <f t="shared" si="3"/>
        <v>66191</v>
      </c>
      <c r="F12" s="139">
        <v>19792</v>
      </c>
      <c r="G12" s="139">
        <v>0</v>
      </c>
      <c r="H12" s="139">
        <v>35500</v>
      </c>
      <c r="I12" s="139">
        <v>203</v>
      </c>
      <c r="J12" s="139"/>
      <c r="K12" s="139">
        <v>10696</v>
      </c>
      <c r="L12" s="139">
        <v>264244</v>
      </c>
      <c r="M12" s="139">
        <f t="shared" si="4"/>
        <v>84931</v>
      </c>
      <c r="N12" s="139">
        <f t="shared" si="5"/>
        <v>20923</v>
      </c>
      <c r="O12" s="139">
        <v>0</v>
      </c>
      <c r="P12" s="139">
        <v>0</v>
      </c>
      <c r="Q12" s="139">
        <v>0</v>
      </c>
      <c r="R12" s="139">
        <v>20908</v>
      </c>
      <c r="S12" s="139"/>
      <c r="T12" s="139">
        <v>15</v>
      </c>
      <c r="U12" s="139">
        <v>64008</v>
      </c>
      <c r="V12" s="139">
        <f t="shared" si="6"/>
        <v>415366</v>
      </c>
      <c r="W12" s="139">
        <f t="shared" si="7"/>
        <v>87114</v>
      </c>
      <c r="X12" s="139">
        <f t="shared" si="8"/>
        <v>19792</v>
      </c>
      <c r="Y12" s="139">
        <f t="shared" si="9"/>
        <v>0</v>
      </c>
      <c r="Z12" s="139">
        <f t="shared" si="10"/>
        <v>35500</v>
      </c>
      <c r="AA12" s="139">
        <f t="shared" si="11"/>
        <v>21111</v>
      </c>
      <c r="AB12" s="139">
        <f t="shared" si="12"/>
        <v>0</v>
      </c>
      <c r="AC12" s="139">
        <f t="shared" si="13"/>
        <v>10711</v>
      </c>
      <c r="AD12" s="139">
        <f t="shared" si="14"/>
        <v>328252</v>
      </c>
    </row>
    <row r="13" spans="1:30" ht="12" customHeight="1">
      <c r="A13" s="141" t="s">
        <v>94</v>
      </c>
      <c r="B13" s="142" t="s">
        <v>331</v>
      </c>
      <c r="C13" s="141" t="s">
        <v>346</v>
      </c>
      <c r="D13" s="139">
        <f t="shared" si="2"/>
        <v>372864</v>
      </c>
      <c r="E13" s="139">
        <f t="shared" si="3"/>
        <v>5932</v>
      </c>
      <c r="F13" s="139">
        <v>1508</v>
      </c>
      <c r="G13" s="139">
        <v>914</v>
      </c>
      <c r="H13" s="139">
        <v>0</v>
      </c>
      <c r="I13" s="139">
        <v>50</v>
      </c>
      <c r="J13" s="139"/>
      <c r="K13" s="139">
        <v>3460</v>
      </c>
      <c r="L13" s="139">
        <v>366932</v>
      </c>
      <c r="M13" s="139">
        <f t="shared" si="4"/>
        <v>87920</v>
      </c>
      <c r="N13" s="139">
        <f t="shared" si="5"/>
        <v>11551</v>
      </c>
      <c r="O13" s="139">
        <v>0</v>
      </c>
      <c r="P13" s="139">
        <v>0</v>
      </c>
      <c r="Q13" s="139">
        <v>0</v>
      </c>
      <c r="R13" s="139">
        <v>11551</v>
      </c>
      <c r="S13" s="139"/>
      <c r="T13" s="139">
        <v>0</v>
      </c>
      <c r="U13" s="139">
        <v>76369</v>
      </c>
      <c r="V13" s="139">
        <f t="shared" si="6"/>
        <v>460784</v>
      </c>
      <c r="W13" s="139">
        <f t="shared" si="7"/>
        <v>17483</v>
      </c>
      <c r="X13" s="139">
        <f t="shared" si="8"/>
        <v>1508</v>
      </c>
      <c r="Y13" s="139">
        <f t="shared" si="9"/>
        <v>914</v>
      </c>
      <c r="Z13" s="139">
        <f t="shared" si="10"/>
        <v>0</v>
      </c>
      <c r="AA13" s="139">
        <f t="shared" si="11"/>
        <v>11601</v>
      </c>
      <c r="AB13" s="139">
        <f t="shared" si="12"/>
        <v>0</v>
      </c>
      <c r="AC13" s="139">
        <f t="shared" si="13"/>
        <v>3460</v>
      </c>
      <c r="AD13" s="139">
        <f t="shared" si="14"/>
        <v>443301</v>
      </c>
    </row>
    <row r="14" spans="1:30" ht="12" customHeight="1">
      <c r="A14" s="141" t="s">
        <v>94</v>
      </c>
      <c r="B14" s="142" t="s">
        <v>332</v>
      </c>
      <c r="C14" s="141" t="s">
        <v>347</v>
      </c>
      <c r="D14" s="139">
        <f t="shared" si="2"/>
        <v>260577</v>
      </c>
      <c r="E14" s="139">
        <f t="shared" si="3"/>
        <v>48335</v>
      </c>
      <c r="F14" s="139">
        <v>0</v>
      </c>
      <c r="G14" s="139">
        <v>0</v>
      </c>
      <c r="H14" s="139">
        <v>0</v>
      </c>
      <c r="I14" s="139">
        <v>48300</v>
      </c>
      <c r="J14" s="139"/>
      <c r="K14" s="139">
        <v>35</v>
      </c>
      <c r="L14" s="139">
        <v>212242</v>
      </c>
      <c r="M14" s="139">
        <f t="shared" si="4"/>
        <v>100330</v>
      </c>
      <c r="N14" s="139">
        <f t="shared" si="5"/>
        <v>0</v>
      </c>
      <c r="O14" s="139">
        <v>0</v>
      </c>
      <c r="P14" s="139">
        <v>0</v>
      </c>
      <c r="Q14" s="139">
        <v>0</v>
      </c>
      <c r="R14" s="139">
        <v>0</v>
      </c>
      <c r="S14" s="139"/>
      <c r="T14" s="139">
        <v>0</v>
      </c>
      <c r="U14" s="139">
        <v>100330</v>
      </c>
      <c r="V14" s="139">
        <f t="shared" si="6"/>
        <v>360907</v>
      </c>
      <c r="W14" s="139">
        <f t="shared" si="7"/>
        <v>48335</v>
      </c>
      <c r="X14" s="139">
        <f t="shared" si="8"/>
        <v>0</v>
      </c>
      <c r="Y14" s="139">
        <f t="shared" si="9"/>
        <v>0</v>
      </c>
      <c r="Z14" s="139">
        <f t="shared" si="10"/>
        <v>0</v>
      </c>
      <c r="AA14" s="139">
        <f t="shared" si="11"/>
        <v>48300</v>
      </c>
      <c r="AB14" s="139">
        <f t="shared" si="12"/>
        <v>0</v>
      </c>
      <c r="AC14" s="139">
        <f t="shared" si="13"/>
        <v>35</v>
      </c>
      <c r="AD14" s="139">
        <f t="shared" si="14"/>
        <v>312572</v>
      </c>
    </row>
    <row r="15" spans="1:30" ht="12" customHeight="1">
      <c r="A15" s="141" t="s">
        <v>94</v>
      </c>
      <c r="B15" s="142" t="s">
        <v>333</v>
      </c>
      <c r="C15" s="141" t="s">
        <v>348</v>
      </c>
      <c r="D15" s="139">
        <f t="shared" si="2"/>
        <v>252741</v>
      </c>
      <c r="E15" s="139">
        <f t="shared" si="3"/>
        <v>99356</v>
      </c>
      <c r="F15" s="139">
        <v>0</v>
      </c>
      <c r="G15" s="139">
        <v>38290</v>
      </c>
      <c r="H15" s="139">
        <v>0</v>
      </c>
      <c r="I15" s="139">
        <v>52468</v>
      </c>
      <c r="J15" s="139"/>
      <c r="K15" s="139">
        <v>8598</v>
      </c>
      <c r="L15" s="139">
        <v>153385</v>
      </c>
      <c r="M15" s="139">
        <f t="shared" si="4"/>
        <v>88781</v>
      </c>
      <c r="N15" s="139">
        <f t="shared" si="5"/>
        <v>16947</v>
      </c>
      <c r="O15" s="139">
        <v>0</v>
      </c>
      <c r="P15" s="139">
        <v>0</v>
      </c>
      <c r="Q15" s="139">
        <v>0</v>
      </c>
      <c r="R15" s="139">
        <v>16947</v>
      </c>
      <c r="S15" s="139"/>
      <c r="T15" s="139">
        <v>0</v>
      </c>
      <c r="U15" s="139">
        <v>71834</v>
      </c>
      <c r="V15" s="139">
        <f t="shared" si="6"/>
        <v>341522</v>
      </c>
      <c r="W15" s="139">
        <f t="shared" si="7"/>
        <v>116303</v>
      </c>
      <c r="X15" s="139">
        <f t="shared" si="8"/>
        <v>0</v>
      </c>
      <c r="Y15" s="139">
        <f t="shared" si="9"/>
        <v>38290</v>
      </c>
      <c r="Z15" s="139">
        <f t="shared" si="10"/>
        <v>0</v>
      </c>
      <c r="AA15" s="139">
        <f t="shared" si="11"/>
        <v>69415</v>
      </c>
      <c r="AB15" s="139">
        <f t="shared" si="12"/>
        <v>0</v>
      </c>
      <c r="AC15" s="139">
        <f t="shared" si="13"/>
        <v>8598</v>
      </c>
      <c r="AD15" s="139">
        <f t="shared" si="14"/>
        <v>225219</v>
      </c>
    </row>
    <row r="16" spans="1:30" ht="12" customHeight="1">
      <c r="A16" s="141" t="s">
        <v>94</v>
      </c>
      <c r="B16" s="142" t="s">
        <v>334</v>
      </c>
      <c r="C16" s="141" t="s">
        <v>349</v>
      </c>
      <c r="D16" s="139">
        <f t="shared" si="2"/>
        <v>494812</v>
      </c>
      <c r="E16" s="139">
        <f t="shared" si="3"/>
        <v>38748</v>
      </c>
      <c r="F16" s="139">
        <v>0</v>
      </c>
      <c r="G16" s="139">
        <v>0</v>
      </c>
      <c r="H16" s="139">
        <v>0</v>
      </c>
      <c r="I16" s="139">
        <v>38668</v>
      </c>
      <c r="J16" s="139"/>
      <c r="K16" s="139">
        <v>80</v>
      </c>
      <c r="L16" s="139">
        <v>456064</v>
      </c>
      <c r="M16" s="139">
        <f t="shared" si="4"/>
        <v>91297</v>
      </c>
      <c r="N16" s="139">
        <f t="shared" si="5"/>
        <v>0</v>
      </c>
      <c r="O16" s="139">
        <v>0</v>
      </c>
      <c r="P16" s="139">
        <v>0</v>
      </c>
      <c r="Q16" s="139">
        <v>0</v>
      </c>
      <c r="R16" s="139">
        <v>0</v>
      </c>
      <c r="S16" s="139"/>
      <c r="T16" s="139">
        <v>0</v>
      </c>
      <c r="U16" s="139">
        <v>91297</v>
      </c>
      <c r="V16" s="139">
        <f t="shared" si="6"/>
        <v>586109</v>
      </c>
      <c r="W16" s="139">
        <f t="shared" si="7"/>
        <v>38748</v>
      </c>
      <c r="X16" s="139">
        <f t="shared" si="8"/>
        <v>0</v>
      </c>
      <c r="Y16" s="139">
        <f t="shared" si="9"/>
        <v>0</v>
      </c>
      <c r="Z16" s="139">
        <f t="shared" si="10"/>
        <v>0</v>
      </c>
      <c r="AA16" s="139">
        <f t="shared" si="11"/>
        <v>38668</v>
      </c>
      <c r="AB16" s="139">
        <f t="shared" si="12"/>
        <v>0</v>
      </c>
      <c r="AC16" s="139">
        <f t="shared" si="13"/>
        <v>80</v>
      </c>
      <c r="AD16" s="139">
        <f t="shared" si="14"/>
        <v>547361</v>
      </c>
    </row>
    <row r="17" spans="1:30" ht="12" customHeight="1">
      <c r="A17" s="141" t="s">
        <v>94</v>
      </c>
      <c r="B17" s="142" t="s">
        <v>335</v>
      </c>
      <c r="C17" s="141" t="s">
        <v>350</v>
      </c>
      <c r="D17" s="139">
        <f t="shared" si="2"/>
        <v>2263549</v>
      </c>
      <c r="E17" s="139">
        <f t="shared" si="3"/>
        <v>1295624</v>
      </c>
      <c r="F17" s="139">
        <v>338379</v>
      </c>
      <c r="G17" s="139">
        <v>0</v>
      </c>
      <c r="H17" s="139">
        <v>761100</v>
      </c>
      <c r="I17" s="139">
        <v>182555</v>
      </c>
      <c r="J17" s="139"/>
      <c r="K17" s="139">
        <v>13590</v>
      </c>
      <c r="L17" s="139">
        <v>967925</v>
      </c>
      <c r="M17" s="139">
        <f t="shared" si="4"/>
        <v>157909</v>
      </c>
      <c r="N17" s="139">
        <f t="shared" si="5"/>
        <v>23309</v>
      </c>
      <c r="O17" s="139">
        <v>0</v>
      </c>
      <c r="P17" s="139">
        <v>0</v>
      </c>
      <c r="Q17" s="139">
        <v>0</v>
      </c>
      <c r="R17" s="139">
        <v>23309</v>
      </c>
      <c r="S17" s="139"/>
      <c r="T17" s="139">
        <v>0</v>
      </c>
      <c r="U17" s="139">
        <v>134600</v>
      </c>
      <c r="V17" s="139">
        <f t="shared" si="6"/>
        <v>2421458</v>
      </c>
      <c r="W17" s="139">
        <f t="shared" si="7"/>
        <v>1318933</v>
      </c>
      <c r="X17" s="139">
        <f t="shared" si="8"/>
        <v>338379</v>
      </c>
      <c r="Y17" s="139">
        <f t="shared" si="9"/>
        <v>0</v>
      </c>
      <c r="Z17" s="139">
        <f t="shared" si="10"/>
        <v>761100</v>
      </c>
      <c r="AA17" s="139">
        <f t="shared" si="11"/>
        <v>205864</v>
      </c>
      <c r="AB17" s="139">
        <f t="shared" si="12"/>
        <v>0</v>
      </c>
      <c r="AC17" s="139">
        <f t="shared" si="13"/>
        <v>13590</v>
      </c>
      <c r="AD17" s="139">
        <f t="shared" si="14"/>
        <v>1102525</v>
      </c>
    </row>
    <row r="18" spans="1:30" ht="12" customHeight="1">
      <c r="A18" s="141" t="s">
        <v>94</v>
      </c>
      <c r="B18" s="142" t="s">
        <v>336</v>
      </c>
      <c r="C18" s="141" t="s">
        <v>351</v>
      </c>
      <c r="D18" s="139">
        <f t="shared" si="2"/>
        <v>10143</v>
      </c>
      <c r="E18" s="139">
        <f t="shared" si="3"/>
        <v>735</v>
      </c>
      <c r="F18" s="139">
        <v>0</v>
      </c>
      <c r="G18" s="139">
        <v>0</v>
      </c>
      <c r="H18" s="139">
        <v>0</v>
      </c>
      <c r="I18" s="139">
        <v>41</v>
      </c>
      <c r="J18" s="139"/>
      <c r="K18" s="139">
        <v>694</v>
      </c>
      <c r="L18" s="139">
        <v>9408</v>
      </c>
      <c r="M18" s="139">
        <f t="shared" si="4"/>
        <v>2442</v>
      </c>
      <c r="N18" s="139">
        <f t="shared" si="5"/>
        <v>2136</v>
      </c>
      <c r="O18" s="139">
        <v>0</v>
      </c>
      <c r="P18" s="139">
        <v>0</v>
      </c>
      <c r="Q18" s="139">
        <v>0</v>
      </c>
      <c r="R18" s="139">
        <v>2136</v>
      </c>
      <c r="S18" s="139"/>
      <c r="T18" s="139">
        <v>0</v>
      </c>
      <c r="U18" s="139">
        <v>306</v>
      </c>
      <c r="V18" s="139">
        <f t="shared" si="6"/>
        <v>12585</v>
      </c>
      <c r="W18" s="139">
        <f t="shared" si="7"/>
        <v>2871</v>
      </c>
      <c r="X18" s="139">
        <f t="shared" si="8"/>
        <v>0</v>
      </c>
      <c r="Y18" s="139">
        <f t="shared" si="9"/>
        <v>0</v>
      </c>
      <c r="Z18" s="139">
        <f t="shared" si="10"/>
        <v>0</v>
      </c>
      <c r="AA18" s="139">
        <f t="shared" si="11"/>
        <v>2177</v>
      </c>
      <c r="AB18" s="139">
        <f t="shared" si="12"/>
        <v>0</v>
      </c>
      <c r="AC18" s="139">
        <f t="shared" si="13"/>
        <v>694</v>
      </c>
      <c r="AD18" s="139">
        <f t="shared" si="14"/>
        <v>9714</v>
      </c>
    </row>
    <row r="19" spans="1:30" ht="12" customHeight="1">
      <c r="A19" s="141" t="s">
        <v>94</v>
      </c>
      <c r="B19" s="142" t="s">
        <v>337</v>
      </c>
      <c r="C19" s="141" t="s">
        <v>352</v>
      </c>
      <c r="D19" s="139">
        <f t="shared" si="2"/>
        <v>146100</v>
      </c>
      <c r="E19" s="139">
        <f t="shared" si="3"/>
        <v>7054</v>
      </c>
      <c r="F19" s="139">
        <v>0</v>
      </c>
      <c r="G19" s="139">
        <v>500</v>
      </c>
      <c r="H19" s="139">
        <v>0</v>
      </c>
      <c r="I19" s="139">
        <v>0</v>
      </c>
      <c r="J19" s="139"/>
      <c r="K19" s="139">
        <v>6554</v>
      </c>
      <c r="L19" s="139">
        <v>139046</v>
      </c>
      <c r="M19" s="139">
        <f t="shared" si="4"/>
        <v>50263</v>
      </c>
      <c r="N19" s="139">
        <f t="shared" si="5"/>
        <v>7751</v>
      </c>
      <c r="O19" s="139">
        <v>0</v>
      </c>
      <c r="P19" s="139">
        <v>0</v>
      </c>
      <c r="Q19" s="139">
        <v>0</v>
      </c>
      <c r="R19" s="139">
        <v>7745</v>
      </c>
      <c r="S19" s="139"/>
      <c r="T19" s="139">
        <v>6</v>
      </c>
      <c r="U19" s="139">
        <v>42512</v>
      </c>
      <c r="V19" s="139">
        <f t="shared" si="6"/>
        <v>196363</v>
      </c>
      <c r="W19" s="139">
        <f t="shared" si="7"/>
        <v>14805</v>
      </c>
      <c r="X19" s="139">
        <f t="shared" si="8"/>
        <v>0</v>
      </c>
      <c r="Y19" s="139">
        <f t="shared" si="9"/>
        <v>500</v>
      </c>
      <c r="Z19" s="139">
        <f t="shared" si="10"/>
        <v>0</v>
      </c>
      <c r="AA19" s="139">
        <f t="shared" si="11"/>
        <v>7745</v>
      </c>
      <c r="AB19" s="139">
        <f t="shared" si="12"/>
        <v>0</v>
      </c>
      <c r="AC19" s="139">
        <f t="shared" si="13"/>
        <v>6560</v>
      </c>
      <c r="AD19" s="139">
        <f t="shared" si="14"/>
        <v>181558</v>
      </c>
    </row>
    <row r="20" spans="1:30" ht="12" customHeight="1">
      <c r="A20" s="141" t="s">
        <v>94</v>
      </c>
      <c r="B20" s="142" t="s">
        <v>338</v>
      </c>
      <c r="C20" s="141" t="s">
        <v>353</v>
      </c>
      <c r="D20" s="139">
        <f t="shared" si="2"/>
        <v>218300</v>
      </c>
      <c r="E20" s="139">
        <f t="shared" si="3"/>
        <v>52</v>
      </c>
      <c r="F20" s="139">
        <v>0</v>
      </c>
      <c r="G20" s="139">
        <v>0</v>
      </c>
      <c r="H20" s="139">
        <v>0</v>
      </c>
      <c r="I20" s="139">
        <v>52</v>
      </c>
      <c r="J20" s="139"/>
      <c r="K20" s="139">
        <v>0</v>
      </c>
      <c r="L20" s="139">
        <v>218248</v>
      </c>
      <c r="M20" s="139">
        <f t="shared" si="4"/>
        <v>55433</v>
      </c>
      <c r="N20" s="139">
        <f t="shared" si="5"/>
        <v>0</v>
      </c>
      <c r="O20" s="139">
        <v>0</v>
      </c>
      <c r="P20" s="139">
        <v>0</v>
      </c>
      <c r="Q20" s="139">
        <v>0</v>
      </c>
      <c r="R20" s="139">
        <v>0</v>
      </c>
      <c r="S20" s="139"/>
      <c r="T20" s="139">
        <v>0</v>
      </c>
      <c r="U20" s="139">
        <v>55433</v>
      </c>
      <c r="V20" s="139">
        <f t="shared" si="6"/>
        <v>273733</v>
      </c>
      <c r="W20" s="139">
        <f t="shared" si="7"/>
        <v>52</v>
      </c>
      <c r="X20" s="139">
        <f t="shared" si="8"/>
        <v>0</v>
      </c>
      <c r="Y20" s="139">
        <f t="shared" si="9"/>
        <v>0</v>
      </c>
      <c r="Z20" s="139">
        <f t="shared" si="10"/>
        <v>0</v>
      </c>
      <c r="AA20" s="139">
        <f t="shared" si="11"/>
        <v>52</v>
      </c>
      <c r="AB20" s="139">
        <f t="shared" si="12"/>
        <v>0</v>
      </c>
      <c r="AC20" s="139">
        <f t="shared" si="13"/>
        <v>0</v>
      </c>
      <c r="AD20" s="139">
        <f t="shared" si="14"/>
        <v>273681</v>
      </c>
    </row>
    <row r="21" spans="1:30" ht="12" customHeight="1">
      <c r="A21" s="141" t="s">
        <v>94</v>
      </c>
      <c r="B21" s="142" t="s">
        <v>339</v>
      </c>
      <c r="C21" s="141" t="s">
        <v>354</v>
      </c>
      <c r="D21" s="139">
        <f t="shared" si="2"/>
        <v>229003</v>
      </c>
      <c r="E21" s="139">
        <f t="shared" si="3"/>
        <v>7811</v>
      </c>
      <c r="F21" s="139">
        <v>0</v>
      </c>
      <c r="G21" s="139">
        <v>0</v>
      </c>
      <c r="H21" s="139">
        <v>0</v>
      </c>
      <c r="I21" s="139">
        <v>0</v>
      </c>
      <c r="J21" s="139"/>
      <c r="K21" s="139">
        <v>7811</v>
      </c>
      <c r="L21" s="139">
        <v>221192</v>
      </c>
      <c r="M21" s="139">
        <f t="shared" si="4"/>
        <v>70753</v>
      </c>
      <c r="N21" s="139">
        <f t="shared" si="5"/>
        <v>16030</v>
      </c>
      <c r="O21" s="139">
        <v>0</v>
      </c>
      <c r="P21" s="139">
        <v>0</v>
      </c>
      <c r="Q21" s="139">
        <v>0</v>
      </c>
      <c r="R21" s="139">
        <v>16030</v>
      </c>
      <c r="S21" s="139"/>
      <c r="T21" s="139">
        <v>0</v>
      </c>
      <c r="U21" s="139">
        <v>54723</v>
      </c>
      <c r="V21" s="139">
        <f t="shared" si="6"/>
        <v>299756</v>
      </c>
      <c r="W21" s="139">
        <f t="shared" si="7"/>
        <v>23841</v>
      </c>
      <c r="X21" s="139">
        <f t="shared" si="8"/>
        <v>0</v>
      </c>
      <c r="Y21" s="139">
        <f t="shared" si="9"/>
        <v>0</v>
      </c>
      <c r="Z21" s="139">
        <f t="shared" si="10"/>
        <v>0</v>
      </c>
      <c r="AA21" s="139">
        <f t="shared" si="11"/>
        <v>16030</v>
      </c>
      <c r="AB21" s="139">
        <f t="shared" si="12"/>
        <v>0</v>
      </c>
      <c r="AC21" s="139">
        <f t="shared" si="13"/>
        <v>7811</v>
      </c>
      <c r="AD21" s="139">
        <f t="shared" si="14"/>
        <v>275915</v>
      </c>
    </row>
    <row r="22" spans="1:30" ht="12" customHeight="1">
      <c r="A22" s="141" t="s">
        <v>94</v>
      </c>
      <c r="B22" s="142" t="s">
        <v>340</v>
      </c>
      <c r="C22" s="141" t="s">
        <v>355</v>
      </c>
      <c r="D22" s="139">
        <f t="shared" si="2"/>
        <v>136195</v>
      </c>
      <c r="E22" s="139">
        <f t="shared" si="3"/>
        <v>1866</v>
      </c>
      <c r="F22" s="139">
        <v>0</v>
      </c>
      <c r="G22" s="139">
        <v>0</v>
      </c>
      <c r="H22" s="139">
        <v>0</v>
      </c>
      <c r="I22" s="139">
        <v>0</v>
      </c>
      <c r="J22" s="139"/>
      <c r="K22" s="139">
        <v>1866</v>
      </c>
      <c r="L22" s="139">
        <v>134329</v>
      </c>
      <c r="M22" s="139">
        <f t="shared" si="4"/>
        <v>58270</v>
      </c>
      <c r="N22" s="139">
        <f t="shared" si="5"/>
        <v>20360</v>
      </c>
      <c r="O22" s="139">
        <v>3819</v>
      </c>
      <c r="P22" s="139">
        <v>3819</v>
      </c>
      <c r="Q22" s="139">
        <v>0</v>
      </c>
      <c r="R22" s="139">
        <v>12722</v>
      </c>
      <c r="S22" s="139"/>
      <c r="T22" s="139">
        <v>0</v>
      </c>
      <c r="U22" s="139">
        <v>37910</v>
      </c>
      <c r="V22" s="139">
        <f t="shared" si="6"/>
        <v>194465</v>
      </c>
      <c r="W22" s="139">
        <f t="shared" si="7"/>
        <v>22226</v>
      </c>
      <c r="X22" s="139">
        <f t="shared" si="8"/>
        <v>3819</v>
      </c>
      <c r="Y22" s="139">
        <f t="shared" si="9"/>
        <v>3819</v>
      </c>
      <c r="Z22" s="139">
        <f t="shared" si="10"/>
        <v>0</v>
      </c>
      <c r="AA22" s="139">
        <f t="shared" si="11"/>
        <v>12722</v>
      </c>
      <c r="AB22" s="139">
        <f t="shared" si="12"/>
        <v>0</v>
      </c>
      <c r="AC22" s="139">
        <f t="shared" si="13"/>
        <v>1866</v>
      </c>
      <c r="AD22" s="139">
        <f t="shared" si="14"/>
        <v>172239</v>
      </c>
    </row>
    <row r="23" spans="1:30" ht="12" customHeight="1">
      <c r="A23" s="141" t="s">
        <v>94</v>
      </c>
      <c r="B23" s="142" t="s">
        <v>356</v>
      </c>
      <c r="C23" s="141" t="s">
        <v>362</v>
      </c>
      <c r="D23" s="139">
        <f t="shared" si="2"/>
        <v>0</v>
      </c>
      <c r="E23" s="139">
        <f t="shared" si="3"/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>
        <v>0</v>
      </c>
      <c r="L23" s="139">
        <v>0</v>
      </c>
      <c r="M23" s="139">
        <f t="shared" si="4"/>
        <v>2466</v>
      </c>
      <c r="N23" s="139">
        <f t="shared" si="5"/>
        <v>2466</v>
      </c>
      <c r="O23" s="139">
        <v>0</v>
      </c>
      <c r="P23" s="139">
        <v>0</v>
      </c>
      <c r="Q23" s="139">
        <v>0</v>
      </c>
      <c r="R23" s="139">
        <v>0</v>
      </c>
      <c r="S23" s="139">
        <v>291914</v>
      </c>
      <c r="T23" s="139">
        <v>2466</v>
      </c>
      <c r="U23" s="139">
        <v>0</v>
      </c>
      <c r="V23" s="139">
        <f t="shared" si="6"/>
        <v>2466</v>
      </c>
      <c r="W23" s="139">
        <f t="shared" si="7"/>
        <v>2466</v>
      </c>
      <c r="X23" s="139">
        <f t="shared" si="8"/>
        <v>0</v>
      </c>
      <c r="Y23" s="139">
        <f t="shared" si="9"/>
        <v>0</v>
      </c>
      <c r="Z23" s="139">
        <f t="shared" si="10"/>
        <v>0</v>
      </c>
      <c r="AA23" s="139">
        <f t="shared" si="11"/>
        <v>0</v>
      </c>
      <c r="AB23" s="139">
        <f t="shared" si="12"/>
        <v>291914</v>
      </c>
      <c r="AC23" s="139">
        <f t="shared" si="13"/>
        <v>2466</v>
      </c>
      <c r="AD23" s="139">
        <f t="shared" si="14"/>
        <v>0</v>
      </c>
    </row>
    <row r="24" spans="1:30" ht="12" customHeight="1">
      <c r="A24" s="141" t="s">
        <v>94</v>
      </c>
      <c r="B24" s="142" t="s">
        <v>357</v>
      </c>
      <c r="C24" s="141" t="s">
        <v>363</v>
      </c>
      <c r="D24" s="139">
        <f t="shared" si="2"/>
        <v>0</v>
      </c>
      <c r="E24" s="139">
        <f t="shared" si="3"/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>
        <v>0</v>
      </c>
      <c r="L24" s="139">
        <v>0</v>
      </c>
      <c r="M24" s="139">
        <f t="shared" si="4"/>
        <v>6262</v>
      </c>
      <c r="N24" s="139">
        <f t="shared" si="5"/>
        <v>6262</v>
      </c>
      <c r="O24" s="139">
        <v>0</v>
      </c>
      <c r="P24" s="139">
        <v>0</v>
      </c>
      <c r="Q24" s="139">
        <v>0</v>
      </c>
      <c r="R24" s="139">
        <v>6262</v>
      </c>
      <c r="S24" s="139">
        <v>397450</v>
      </c>
      <c r="T24" s="139">
        <v>0</v>
      </c>
      <c r="U24" s="139">
        <v>0</v>
      </c>
      <c r="V24" s="139">
        <f t="shared" si="6"/>
        <v>6262</v>
      </c>
      <c r="W24" s="139">
        <f t="shared" si="7"/>
        <v>6262</v>
      </c>
      <c r="X24" s="139">
        <f t="shared" si="8"/>
        <v>0</v>
      </c>
      <c r="Y24" s="139">
        <f t="shared" si="9"/>
        <v>0</v>
      </c>
      <c r="Z24" s="139">
        <f t="shared" si="10"/>
        <v>0</v>
      </c>
      <c r="AA24" s="139">
        <f t="shared" si="11"/>
        <v>6262</v>
      </c>
      <c r="AB24" s="139">
        <f t="shared" si="12"/>
        <v>397450</v>
      </c>
      <c r="AC24" s="139">
        <f t="shared" si="13"/>
        <v>0</v>
      </c>
      <c r="AD24" s="139">
        <f t="shared" si="14"/>
        <v>0</v>
      </c>
    </row>
    <row r="25" spans="1:30" ht="12" customHeight="1">
      <c r="A25" s="141" t="s">
        <v>94</v>
      </c>
      <c r="B25" s="142" t="s">
        <v>358</v>
      </c>
      <c r="C25" s="141" t="s">
        <v>364</v>
      </c>
      <c r="D25" s="139">
        <f t="shared" si="2"/>
        <v>115759</v>
      </c>
      <c r="E25" s="139">
        <f t="shared" si="3"/>
        <v>115759</v>
      </c>
      <c r="F25" s="139">
        <v>0</v>
      </c>
      <c r="G25" s="139">
        <v>0</v>
      </c>
      <c r="H25" s="139">
        <v>0</v>
      </c>
      <c r="I25" s="139">
        <v>84666</v>
      </c>
      <c r="J25" s="139">
        <v>432566</v>
      </c>
      <c r="K25" s="139">
        <v>31093</v>
      </c>
      <c r="L25" s="139">
        <v>0</v>
      </c>
      <c r="M25" s="139">
        <f t="shared" si="4"/>
        <v>0</v>
      </c>
      <c r="N25" s="139">
        <f t="shared" si="5"/>
        <v>0</v>
      </c>
      <c r="O25" s="139">
        <v>0</v>
      </c>
      <c r="P25" s="139">
        <v>0</v>
      </c>
      <c r="Q25" s="139">
        <v>0</v>
      </c>
      <c r="R25" s="139">
        <v>0</v>
      </c>
      <c r="S25" s="139">
        <v>0</v>
      </c>
      <c r="T25" s="139">
        <v>0</v>
      </c>
      <c r="U25" s="139">
        <v>0</v>
      </c>
      <c r="V25" s="139">
        <f t="shared" si="6"/>
        <v>115759</v>
      </c>
      <c r="W25" s="139">
        <f t="shared" si="7"/>
        <v>115759</v>
      </c>
      <c r="X25" s="139">
        <f t="shared" si="8"/>
        <v>0</v>
      </c>
      <c r="Y25" s="139">
        <f t="shared" si="9"/>
        <v>0</v>
      </c>
      <c r="Z25" s="139">
        <f t="shared" si="10"/>
        <v>0</v>
      </c>
      <c r="AA25" s="139">
        <f t="shared" si="11"/>
        <v>84666</v>
      </c>
      <c r="AB25" s="139">
        <f t="shared" si="12"/>
        <v>432566</v>
      </c>
      <c r="AC25" s="139">
        <f t="shared" si="13"/>
        <v>31093</v>
      </c>
      <c r="AD25" s="139">
        <f t="shared" si="14"/>
        <v>0</v>
      </c>
    </row>
    <row r="26" spans="1:30" ht="12" customHeight="1">
      <c r="A26" s="141" t="s">
        <v>94</v>
      </c>
      <c r="B26" s="142" t="s">
        <v>359</v>
      </c>
      <c r="C26" s="141" t="s">
        <v>365</v>
      </c>
      <c r="D26" s="139">
        <f t="shared" si="2"/>
        <v>677927</v>
      </c>
      <c r="E26" s="139">
        <f t="shared" si="3"/>
        <v>339457</v>
      </c>
      <c r="F26" s="139">
        <v>0</v>
      </c>
      <c r="G26" s="139">
        <v>0</v>
      </c>
      <c r="H26" s="139">
        <v>212400</v>
      </c>
      <c r="I26" s="139">
        <v>91887</v>
      </c>
      <c r="J26" s="139">
        <v>469473</v>
      </c>
      <c r="K26" s="139">
        <v>35170</v>
      </c>
      <c r="L26" s="139">
        <v>338470</v>
      </c>
      <c r="M26" s="139">
        <f t="shared" si="4"/>
        <v>73869</v>
      </c>
      <c r="N26" s="139">
        <f t="shared" si="5"/>
        <v>73869</v>
      </c>
      <c r="O26" s="139">
        <v>0</v>
      </c>
      <c r="P26" s="139">
        <v>0</v>
      </c>
      <c r="Q26" s="139">
        <v>66944</v>
      </c>
      <c r="R26" s="139">
        <v>6925</v>
      </c>
      <c r="S26" s="139">
        <v>227723</v>
      </c>
      <c r="T26" s="139">
        <v>0</v>
      </c>
      <c r="U26" s="139">
        <v>0</v>
      </c>
      <c r="V26" s="139">
        <f t="shared" si="6"/>
        <v>751796</v>
      </c>
      <c r="W26" s="139">
        <f t="shared" si="7"/>
        <v>413326</v>
      </c>
      <c r="X26" s="139">
        <f t="shared" si="8"/>
        <v>0</v>
      </c>
      <c r="Y26" s="139">
        <f t="shared" si="9"/>
        <v>0</v>
      </c>
      <c r="Z26" s="139">
        <f t="shared" si="10"/>
        <v>279344</v>
      </c>
      <c r="AA26" s="139">
        <f t="shared" si="11"/>
        <v>98812</v>
      </c>
      <c r="AB26" s="139">
        <f t="shared" si="12"/>
        <v>697196</v>
      </c>
      <c r="AC26" s="139">
        <f t="shared" si="13"/>
        <v>35170</v>
      </c>
      <c r="AD26" s="139">
        <f t="shared" si="14"/>
        <v>338470</v>
      </c>
    </row>
    <row r="27" spans="1:30" ht="12" customHeight="1">
      <c r="A27" s="141" t="s">
        <v>94</v>
      </c>
      <c r="B27" s="142" t="s">
        <v>360</v>
      </c>
      <c r="C27" s="141" t="s">
        <v>366</v>
      </c>
      <c r="D27" s="139">
        <f t="shared" si="2"/>
        <v>1392358</v>
      </c>
      <c r="E27" s="139">
        <f t="shared" si="3"/>
        <v>676394</v>
      </c>
      <c r="F27" s="139">
        <v>0</v>
      </c>
      <c r="G27" s="139">
        <v>0</v>
      </c>
      <c r="H27" s="139">
        <v>0</v>
      </c>
      <c r="I27" s="139">
        <v>671207</v>
      </c>
      <c r="J27" s="139">
        <v>768919</v>
      </c>
      <c r="K27" s="139">
        <v>5187</v>
      </c>
      <c r="L27" s="139">
        <v>715964</v>
      </c>
      <c r="M27" s="139">
        <f t="shared" si="4"/>
        <v>0</v>
      </c>
      <c r="N27" s="139">
        <f t="shared" si="5"/>
        <v>0</v>
      </c>
      <c r="O27" s="139">
        <v>0</v>
      </c>
      <c r="P27" s="139">
        <v>0</v>
      </c>
      <c r="Q27" s="139">
        <v>0</v>
      </c>
      <c r="R27" s="139">
        <v>0</v>
      </c>
      <c r="S27" s="139">
        <v>0</v>
      </c>
      <c r="T27" s="139">
        <v>0</v>
      </c>
      <c r="U27" s="139">
        <v>0</v>
      </c>
      <c r="V27" s="139">
        <f t="shared" si="6"/>
        <v>1392358</v>
      </c>
      <c r="W27" s="139">
        <f t="shared" si="7"/>
        <v>676394</v>
      </c>
      <c r="X27" s="139">
        <f t="shared" si="8"/>
        <v>0</v>
      </c>
      <c r="Y27" s="139">
        <f t="shared" si="9"/>
        <v>0</v>
      </c>
      <c r="Z27" s="139">
        <f t="shared" si="10"/>
        <v>0</v>
      </c>
      <c r="AA27" s="139">
        <f t="shared" si="11"/>
        <v>671207</v>
      </c>
      <c r="AB27" s="139">
        <f t="shared" si="12"/>
        <v>768919</v>
      </c>
      <c r="AC27" s="139">
        <f t="shared" si="13"/>
        <v>5187</v>
      </c>
      <c r="AD27" s="139">
        <f t="shared" si="14"/>
        <v>715964</v>
      </c>
    </row>
    <row r="28" spans="1:30" ht="12" customHeight="1">
      <c r="A28" s="141" t="s">
        <v>94</v>
      </c>
      <c r="B28" s="142" t="s">
        <v>361</v>
      </c>
      <c r="C28" s="141" t="s">
        <v>367</v>
      </c>
      <c r="D28" s="139">
        <f t="shared" si="2"/>
        <v>3570</v>
      </c>
      <c r="E28" s="139">
        <f t="shared" si="3"/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71749</v>
      </c>
      <c r="K28" s="139">
        <v>0</v>
      </c>
      <c r="L28" s="139">
        <v>3570</v>
      </c>
      <c r="M28" s="139">
        <f t="shared" si="4"/>
        <v>0</v>
      </c>
      <c r="N28" s="139">
        <f t="shared" si="5"/>
        <v>0</v>
      </c>
      <c r="O28" s="139">
        <v>0</v>
      </c>
      <c r="P28" s="139">
        <v>0</v>
      </c>
      <c r="Q28" s="139">
        <v>0</v>
      </c>
      <c r="R28" s="139">
        <v>0</v>
      </c>
      <c r="S28" s="139">
        <v>0</v>
      </c>
      <c r="T28" s="139">
        <v>0</v>
      </c>
      <c r="U28" s="139">
        <v>0</v>
      </c>
      <c r="V28" s="139">
        <f t="shared" si="6"/>
        <v>3570</v>
      </c>
      <c r="W28" s="139">
        <f t="shared" si="7"/>
        <v>0</v>
      </c>
      <c r="X28" s="139">
        <f t="shared" si="8"/>
        <v>0</v>
      </c>
      <c r="Y28" s="139">
        <f t="shared" si="9"/>
        <v>0</v>
      </c>
      <c r="Z28" s="139">
        <f t="shared" si="10"/>
        <v>0</v>
      </c>
      <c r="AA28" s="139">
        <f t="shared" si="11"/>
        <v>0</v>
      </c>
      <c r="AB28" s="139">
        <f t="shared" si="12"/>
        <v>71749</v>
      </c>
      <c r="AC28" s="139">
        <f t="shared" si="13"/>
        <v>0</v>
      </c>
      <c r="AD28" s="139">
        <f t="shared" si="14"/>
        <v>3570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2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40" t="s">
        <v>369</v>
      </c>
      <c r="B7" s="142" t="s">
        <v>371</v>
      </c>
      <c r="C7" s="140" t="s">
        <v>370</v>
      </c>
      <c r="D7" s="139">
        <f aca="true" t="shared" si="0" ref="D7:AI7">SUM(D8:D28)</f>
        <v>2490192</v>
      </c>
      <c r="E7" s="139">
        <f t="shared" si="0"/>
        <v>2447737</v>
      </c>
      <c r="F7" s="139">
        <f t="shared" si="0"/>
        <v>9851</v>
      </c>
      <c r="G7" s="139">
        <f t="shared" si="0"/>
        <v>393262</v>
      </c>
      <c r="H7" s="139">
        <f t="shared" si="0"/>
        <v>2043847</v>
      </c>
      <c r="I7" s="139">
        <f t="shared" si="0"/>
        <v>777</v>
      </c>
      <c r="J7" s="139">
        <f t="shared" si="0"/>
        <v>42455</v>
      </c>
      <c r="K7" s="139">
        <f t="shared" si="0"/>
        <v>71749</v>
      </c>
      <c r="L7" s="139">
        <f t="shared" si="0"/>
        <v>10209634</v>
      </c>
      <c r="M7" s="139">
        <f t="shared" si="0"/>
        <v>3864755</v>
      </c>
      <c r="N7" s="139">
        <f t="shared" si="0"/>
        <v>1198307</v>
      </c>
      <c r="O7" s="139">
        <f t="shared" si="0"/>
        <v>1980251</v>
      </c>
      <c r="P7" s="139">
        <f t="shared" si="0"/>
        <v>622512</v>
      </c>
      <c r="Q7" s="139">
        <f t="shared" si="0"/>
        <v>63685</v>
      </c>
      <c r="R7" s="139">
        <f t="shared" si="0"/>
        <v>1897087</v>
      </c>
      <c r="S7" s="139">
        <f t="shared" si="0"/>
        <v>188223</v>
      </c>
      <c r="T7" s="139">
        <f t="shared" si="0"/>
        <v>1516598</v>
      </c>
      <c r="U7" s="139">
        <f t="shared" si="0"/>
        <v>192266</v>
      </c>
      <c r="V7" s="139">
        <f t="shared" si="0"/>
        <v>57104</v>
      </c>
      <c r="W7" s="139">
        <f t="shared" si="0"/>
        <v>4384174</v>
      </c>
      <c r="X7" s="139">
        <f t="shared" si="0"/>
        <v>2200534</v>
      </c>
      <c r="Y7" s="139">
        <f t="shared" si="0"/>
        <v>2090402</v>
      </c>
      <c r="Z7" s="139">
        <f t="shared" si="0"/>
        <v>61664</v>
      </c>
      <c r="AA7" s="139">
        <f t="shared" si="0"/>
        <v>31574</v>
      </c>
      <c r="AB7" s="139">
        <f t="shared" si="0"/>
        <v>1670958</v>
      </c>
      <c r="AC7" s="139">
        <f t="shared" si="0"/>
        <v>6514</v>
      </c>
      <c r="AD7" s="139">
        <f t="shared" si="0"/>
        <v>1004895</v>
      </c>
      <c r="AE7" s="139">
        <f t="shared" si="0"/>
        <v>13704721</v>
      </c>
      <c r="AF7" s="139">
        <f t="shared" si="0"/>
        <v>168669</v>
      </c>
      <c r="AG7" s="139">
        <f t="shared" si="0"/>
        <v>134657</v>
      </c>
      <c r="AH7" s="139">
        <f t="shared" si="0"/>
        <v>0</v>
      </c>
      <c r="AI7" s="139">
        <f t="shared" si="0"/>
        <v>122218</v>
      </c>
      <c r="AJ7" s="139">
        <f aca="true" t="shared" si="1" ref="AJ7:BO7">SUM(AJ8:AJ28)</f>
        <v>0</v>
      </c>
      <c r="AK7" s="139">
        <f t="shared" si="1"/>
        <v>12439</v>
      </c>
      <c r="AL7" s="139">
        <f t="shared" si="1"/>
        <v>34012</v>
      </c>
      <c r="AM7" s="139">
        <f t="shared" si="1"/>
        <v>34719</v>
      </c>
      <c r="AN7" s="139">
        <f t="shared" si="1"/>
        <v>1732232</v>
      </c>
      <c r="AO7" s="139">
        <f t="shared" si="1"/>
        <v>620242</v>
      </c>
      <c r="AP7" s="139">
        <f t="shared" si="1"/>
        <v>270730</v>
      </c>
      <c r="AQ7" s="139">
        <f t="shared" si="1"/>
        <v>132121</v>
      </c>
      <c r="AR7" s="139">
        <f t="shared" si="1"/>
        <v>217391</v>
      </c>
      <c r="AS7" s="139">
        <f t="shared" si="1"/>
        <v>0</v>
      </c>
      <c r="AT7" s="139">
        <f t="shared" si="1"/>
        <v>634524</v>
      </c>
      <c r="AU7" s="139">
        <f t="shared" si="1"/>
        <v>66711</v>
      </c>
      <c r="AV7" s="139">
        <f t="shared" si="1"/>
        <v>567813</v>
      </c>
      <c r="AW7" s="139">
        <f t="shared" si="1"/>
        <v>0</v>
      </c>
      <c r="AX7" s="139">
        <f t="shared" si="1"/>
        <v>0</v>
      </c>
      <c r="AY7" s="139">
        <f t="shared" si="1"/>
        <v>476180</v>
      </c>
      <c r="AZ7" s="139">
        <f t="shared" si="1"/>
        <v>271835</v>
      </c>
      <c r="BA7" s="139">
        <f t="shared" si="1"/>
        <v>161543</v>
      </c>
      <c r="BB7" s="139">
        <f t="shared" si="1"/>
        <v>3151</v>
      </c>
      <c r="BC7" s="139">
        <f t="shared" si="1"/>
        <v>39651</v>
      </c>
      <c r="BD7" s="139">
        <f t="shared" si="1"/>
        <v>882370</v>
      </c>
      <c r="BE7" s="139">
        <f t="shared" si="1"/>
        <v>1286</v>
      </c>
      <c r="BF7" s="139">
        <f t="shared" si="1"/>
        <v>94035</v>
      </c>
      <c r="BG7" s="139">
        <f t="shared" si="1"/>
        <v>1994936</v>
      </c>
      <c r="BH7" s="139">
        <f t="shared" si="1"/>
        <v>2658861</v>
      </c>
      <c r="BI7" s="139">
        <f t="shared" si="1"/>
        <v>2582394</v>
      </c>
      <c r="BJ7" s="139">
        <f t="shared" si="1"/>
        <v>9851</v>
      </c>
      <c r="BK7" s="139">
        <f t="shared" si="1"/>
        <v>515480</v>
      </c>
      <c r="BL7" s="139">
        <f t="shared" si="1"/>
        <v>2043847</v>
      </c>
      <c r="BM7" s="139">
        <f t="shared" si="1"/>
        <v>13216</v>
      </c>
      <c r="BN7" s="139">
        <f t="shared" si="1"/>
        <v>76467</v>
      </c>
      <c r="BO7" s="139">
        <f t="shared" si="1"/>
        <v>106468</v>
      </c>
      <c r="BP7" s="139">
        <f aca="true" t="shared" si="2" ref="BP7:CI7">SUM(BP8:BP28)</f>
        <v>11941866</v>
      </c>
      <c r="BQ7" s="139">
        <f t="shared" si="2"/>
        <v>4484997</v>
      </c>
      <c r="BR7" s="139">
        <f t="shared" si="2"/>
        <v>1469037</v>
      </c>
      <c r="BS7" s="139">
        <f t="shared" si="2"/>
        <v>2112372</v>
      </c>
      <c r="BT7" s="139">
        <f t="shared" si="2"/>
        <v>839903</v>
      </c>
      <c r="BU7" s="139">
        <f t="shared" si="2"/>
        <v>63685</v>
      </c>
      <c r="BV7" s="139">
        <f t="shared" si="2"/>
        <v>2531611</v>
      </c>
      <c r="BW7" s="139">
        <f t="shared" si="2"/>
        <v>254934</v>
      </c>
      <c r="BX7" s="139">
        <f t="shared" si="2"/>
        <v>2084411</v>
      </c>
      <c r="BY7" s="139">
        <f t="shared" si="2"/>
        <v>192266</v>
      </c>
      <c r="BZ7" s="139">
        <f t="shared" si="2"/>
        <v>57104</v>
      </c>
      <c r="CA7" s="139">
        <f t="shared" si="2"/>
        <v>4860354</v>
      </c>
      <c r="CB7" s="139">
        <f t="shared" si="2"/>
        <v>2472369</v>
      </c>
      <c r="CC7" s="139">
        <f t="shared" si="2"/>
        <v>2251945</v>
      </c>
      <c r="CD7" s="139">
        <f t="shared" si="2"/>
        <v>64815</v>
      </c>
      <c r="CE7" s="139">
        <f t="shared" si="2"/>
        <v>71225</v>
      </c>
      <c r="CF7" s="139">
        <f t="shared" si="2"/>
        <v>2553328</v>
      </c>
      <c r="CG7" s="139">
        <f t="shared" si="2"/>
        <v>7800</v>
      </c>
      <c r="CH7" s="139">
        <f t="shared" si="2"/>
        <v>1098930</v>
      </c>
      <c r="CI7" s="139">
        <f t="shared" si="2"/>
        <v>15699657</v>
      </c>
    </row>
    <row r="8" spans="1:87" ht="12" customHeight="1">
      <c r="A8" s="141" t="s">
        <v>94</v>
      </c>
      <c r="B8" s="142" t="s">
        <v>326</v>
      </c>
      <c r="C8" s="141" t="s">
        <v>341</v>
      </c>
      <c r="D8" s="139">
        <f>+SUM(E8,J8)</f>
        <v>0</v>
      </c>
      <c r="E8" s="139">
        <f>+SUM(F8:I8)</f>
        <v>0</v>
      </c>
      <c r="F8" s="139">
        <v>0</v>
      </c>
      <c r="G8" s="139">
        <v>0</v>
      </c>
      <c r="H8" s="139">
        <v>0</v>
      </c>
      <c r="I8" s="139">
        <v>0</v>
      </c>
      <c r="J8" s="139">
        <v>0</v>
      </c>
      <c r="K8" s="139">
        <v>0</v>
      </c>
      <c r="L8" s="139">
        <f>+SUM(M8,R8,V8,W8,AC8)</f>
        <v>2078627</v>
      </c>
      <c r="M8" s="139">
        <f>+SUM(N8:Q8)</f>
        <v>1400829</v>
      </c>
      <c r="N8" s="139">
        <v>106090</v>
      </c>
      <c r="O8" s="139">
        <v>1290376</v>
      </c>
      <c r="P8" s="139">
        <v>0</v>
      </c>
      <c r="Q8" s="139">
        <v>4363</v>
      </c>
      <c r="R8" s="139">
        <f>+SUM(S8:U8)</f>
        <v>192814</v>
      </c>
      <c r="S8" s="139">
        <v>177793</v>
      </c>
      <c r="T8" s="139">
        <v>0</v>
      </c>
      <c r="U8" s="139">
        <v>15021</v>
      </c>
      <c r="V8" s="139">
        <v>57104</v>
      </c>
      <c r="W8" s="139">
        <f>+SUM(X8:AA8)</f>
        <v>427880</v>
      </c>
      <c r="X8" s="139">
        <v>390259</v>
      </c>
      <c r="Y8" s="139">
        <v>11611</v>
      </c>
      <c r="Z8" s="139">
        <v>26010</v>
      </c>
      <c r="AA8" s="139">
        <v>0</v>
      </c>
      <c r="AB8" s="139">
        <v>657855</v>
      </c>
      <c r="AC8" s="139">
        <v>0</v>
      </c>
      <c r="AD8" s="139">
        <v>0</v>
      </c>
      <c r="AE8" s="139">
        <f>+SUM(D8,L8,AD8)</f>
        <v>2078627</v>
      </c>
      <c r="AF8" s="139">
        <f>+SUM(AG8,AL8)</f>
        <v>12439</v>
      </c>
      <c r="AG8" s="139">
        <f>+SUM(AH8:AK8)</f>
        <v>12439</v>
      </c>
      <c r="AH8" s="139">
        <v>0</v>
      </c>
      <c r="AI8" s="139">
        <v>0</v>
      </c>
      <c r="AJ8" s="139">
        <v>0</v>
      </c>
      <c r="AK8" s="139">
        <v>12439</v>
      </c>
      <c r="AL8" s="139">
        <v>0</v>
      </c>
      <c r="AM8" s="139">
        <v>0</v>
      </c>
      <c r="AN8" s="139">
        <f>+SUM(AO8,AT8,AX8,AY8,BE8)</f>
        <v>371853</v>
      </c>
      <c r="AO8" s="139">
        <f>+SUM(AP8:AS8)</f>
        <v>205299</v>
      </c>
      <c r="AP8" s="139">
        <v>25850</v>
      </c>
      <c r="AQ8" s="139">
        <v>132121</v>
      </c>
      <c r="AR8" s="139">
        <v>47328</v>
      </c>
      <c r="AS8" s="139">
        <v>0</v>
      </c>
      <c r="AT8" s="139">
        <f>+SUM(AU8:AW8)</f>
        <v>76879</v>
      </c>
      <c r="AU8" s="139">
        <v>0</v>
      </c>
      <c r="AV8" s="139">
        <v>76879</v>
      </c>
      <c r="AW8" s="139">
        <v>0</v>
      </c>
      <c r="AX8" s="139">
        <v>0</v>
      </c>
      <c r="AY8" s="139">
        <f>+SUM(AZ8:BC8)</f>
        <v>89675</v>
      </c>
      <c r="AZ8" s="139">
        <v>60666</v>
      </c>
      <c r="BA8" s="139">
        <v>0</v>
      </c>
      <c r="BB8" s="139">
        <v>0</v>
      </c>
      <c r="BC8" s="139">
        <v>29009</v>
      </c>
      <c r="BD8" s="139">
        <v>295794</v>
      </c>
      <c r="BE8" s="139">
        <v>0</v>
      </c>
      <c r="BF8" s="139">
        <v>7814</v>
      </c>
      <c r="BG8" s="139">
        <f>+SUM(BF8,AN8,AF8)</f>
        <v>392106</v>
      </c>
      <c r="BH8" s="139">
        <f aca="true" t="shared" si="3" ref="BH8:CI8">SUM(D8,AF8)</f>
        <v>12439</v>
      </c>
      <c r="BI8" s="139">
        <f t="shared" si="3"/>
        <v>12439</v>
      </c>
      <c r="BJ8" s="139">
        <f t="shared" si="3"/>
        <v>0</v>
      </c>
      <c r="BK8" s="139">
        <f t="shared" si="3"/>
        <v>0</v>
      </c>
      <c r="BL8" s="139">
        <f t="shared" si="3"/>
        <v>0</v>
      </c>
      <c r="BM8" s="139">
        <f t="shared" si="3"/>
        <v>12439</v>
      </c>
      <c r="BN8" s="139">
        <f t="shared" si="3"/>
        <v>0</v>
      </c>
      <c r="BO8" s="139">
        <f t="shared" si="3"/>
        <v>0</v>
      </c>
      <c r="BP8" s="139">
        <f t="shared" si="3"/>
        <v>2450480</v>
      </c>
      <c r="BQ8" s="139">
        <f t="shared" si="3"/>
        <v>1606128</v>
      </c>
      <c r="BR8" s="139">
        <f t="shared" si="3"/>
        <v>131940</v>
      </c>
      <c r="BS8" s="139">
        <f t="shared" si="3"/>
        <v>1422497</v>
      </c>
      <c r="BT8" s="139">
        <f t="shared" si="3"/>
        <v>47328</v>
      </c>
      <c r="BU8" s="139">
        <f t="shared" si="3"/>
        <v>4363</v>
      </c>
      <c r="BV8" s="139">
        <f t="shared" si="3"/>
        <v>269693</v>
      </c>
      <c r="BW8" s="139">
        <f t="shared" si="3"/>
        <v>177793</v>
      </c>
      <c r="BX8" s="139">
        <f t="shared" si="3"/>
        <v>76879</v>
      </c>
      <c r="BY8" s="139">
        <f t="shared" si="3"/>
        <v>15021</v>
      </c>
      <c r="BZ8" s="139">
        <f t="shared" si="3"/>
        <v>57104</v>
      </c>
      <c r="CA8" s="139">
        <f t="shared" si="3"/>
        <v>517555</v>
      </c>
      <c r="CB8" s="139">
        <f t="shared" si="3"/>
        <v>450925</v>
      </c>
      <c r="CC8" s="139">
        <f t="shared" si="3"/>
        <v>11611</v>
      </c>
      <c r="CD8" s="139">
        <f t="shared" si="3"/>
        <v>26010</v>
      </c>
      <c r="CE8" s="139">
        <f t="shared" si="3"/>
        <v>29009</v>
      </c>
      <c r="CF8" s="139">
        <f t="shared" si="3"/>
        <v>953649</v>
      </c>
      <c r="CG8" s="139">
        <f t="shared" si="3"/>
        <v>0</v>
      </c>
      <c r="CH8" s="139">
        <f t="shared" si="3"/>
        <v>7814</v>
      </c>
      <c r="CI8" s="139">
        <f t="shared" si="3"/>
        <v>2470733</v>
      </c>
    </row>
    <row r="9" spans="1:87" ht="12" customHeight="1">
      <c r="A9" s="141" t="s">
        <v>94</v>
      </c>
      <c r="B9" s="142" t="s">
        <v>327</v>
      </c>
      <c r="C9" s="141" t="s">
        <v>342</v>
      </c>
      <c r="D9" s="139">
        <f aca="true" t="shared" si="4" ref="D9:D28">+SUM(E9,J9)</f>
        <v>880007</v>
      </c>
      <c r="E9" s="139">
        <f aca="true" t="shared" si="5" ref="E9:E28">+SUM(F9:I9)</f>
        <v>876017</v>
      </c>
      <c r="F9" s="139">
        <v>0</v>
      </c>
      <c r="G9" s="139">
        <v>0</v>
      </c>
      <c r="H9" s="139">
        <v>876017</v>
      </c>
      <c r="I9" s="139">
        <v>0</v>
      </c>
      <c r="J9" s="139">
        <v>3990</v>
      </c>
      <c r="K9" s="139">
        <v>52094</v>
      </c>
      <c r="L9" s="139">
        <f aca="true" t="shared" si="6" ref="L9:L28">+SUM(M9,R9,V9,W9,AC9)</f>
        <v>1709513</v>
      </c>
      <c r="M9" s="139">
        <f aca="true" t="shared" si="7" ref="M9:M28">+SUM(N9:Q9)</f>
        <v>1233296</v>
      </c>
      <c r="N9" s="139">
        <v>125077</v>
      </c>
      <c r="O9" s="139">
        <v>689875</v>
      </c>
      <c r="P9" s="139">
        <v>365418</v>
      </c>
      <c r="Q9" s="139">
        <v>52926</v>
      </c>
      <c r="R9" s="139">
        <f aca="true" t="shared" si="8" ref="R9:R28">+SUM(S9:U9)</f>
        <v>79285</v>
      </c>
      <c r="S9" s="139">
        <v>10430</v>
      </c>
      <c r="T9" s="139">
        <v>43049</v>
      </c>
      <c r="U9" s="139">
        <v>25806</v>
      </c>
      <c r="V9" s="139">
        <v>0</v>
      </c>
      <c r="W9" s="139">
        <f aca="true" t="shared" si="9" ref="W9:W28">+SUM(X9:AA9)</f>
        <v>396932</v>
      </c>
      <c r="X9" s="139">
        <v>203510</v>
      </c>
      <c r="Y9" s="139">
        <v>193422</v>
      </c>
      <c r="Z9" s="139">
        <v>0</v>
      </c>
      <c r="AA9" s="139">
        <v>0</v>
      </c>
      <c r="AB9" s="139">
        <v>0</v>
      </c>
      <c r="AC9" s="139">
        <v>0</v>
      </c>
      <c r="AD9" s="139">
        <v>530060</v>
      </c>
      <c r="AE9" s="139">
        <f aca="true" t="shared" si="10" ref="AE9:AE28">+SUM(D9,L9,AD9)</f>
        <v>3119580</v>
      </c>
      <c r="AF9" s="139">
        <f aca="true" t="shared" si="11" ref="AF9:AF28">+SUM(AG9,AL9)</f>
        <v>0</v>
      </c>
      <c r="AG9" s="139">
        <f aca="true" t="shared" si="12" ref="AG9:AG28">+SUM(AH9:AK9)</f>
        <v>0</v>
      </c>
      <c r="AH9" s="139">
        <v>0</v>
      </c>
      <c r="AI9" s="139">
        <v>0</v>
      </c>
      <c r="AJ9" s="139">
        <v>0</v>
      </c>
      <c r="AK9" s="139">
        <v>0</v>
      </c>
      <c r="AL9" s="139">
        <v>0</v>
      </c>
      <c r="AM9" s="139">
        <v>0</v>
      </c>
      <c r="AN9" s="139">
        <f aca="true" t="shared" si="13" ref="AN9:AN28">+SUM(AO9,AT9,AX9,AY9,BE9)</f>
        <v>24944</v>
      </c>
      <c r="AO9" s="139">
        <f aca="true" t="shared" si="14" ref="AO9:AO28">+SUM(AP9:AS9)</f>
        <v>0</v>
      </c>
      <c r="AP9" s="139">
        <v>0</v>
      </c>
      <c r="AQ9" s="139">
        <v>0</v>
      </c>
      <c r="AR9" s="139">
        <v>0</v>
      </c>
      <c r="AS9" s="139">
        <v>0</v>
      </c>
      <c r="AT9" s="139">
        <f aca="true" t="shared" si="15" ref="AT9:AT28">+SUM(AU9:AW9)</f>
        <v>7082</v>
      </c>
      <c r="AU9" s="139">
        <v>0</v>
      </c>
      <c r="AV9" s="139">
        <v>7082</v>
      </c>
      <c r="AW9" s="139">
        <v>0</v>
      </c>
      <c r="AX9" s="139">
        <v>0</v>
      </c>
      <c r="AY9" s="139">
        <f aca="true" t="shared" si="16" ref="AY9:AY28">+SUM(AZ9:BC9)</f>
        <v>17862</v>
      </c>
      <c r="AZ9" s="139">
        <v>5157</v>
      </c>
      <c r="BA9" s="139">
        <v>12705</v>
      </c>
      <c r="BB9" s="139">
        <v>0</v>
      </c>
      <c r="BC9" s="139">
        <v>0</v>
      </c>
      <c r="BD9" s="139">
        <v>28782</v>
      </c>
      <c r="BE9" s="139">
        <v>0</v>
      </c>
      <c r="BF9" s="139">
        <v>6324</v>
      </c>
      <c r="BG9" s="139">
        <f aca="true" t="shared" si="17" ref="BG9:BG28">+SUM(BF9,AN9,AF9)</f>
        <v>31268</v>
      </c>
      <c r="BH9" s="139">
        <f aca="true" t="shared" si="18" ref="BH9:BH28">SUM(D9,AF9)</f>
        <v>880007</v>
      </c>
      <c r="BI9" s="139">
        <f aca="true" t="shared" si="19" ref="BI9:BI28">SUM(E9,AG9)</f>
        <v>876017</v>
      </c>
      <c r="BJ9" s="139">
        <f aca="true" t="shared" si="20" ref="BJ9:BJ28">SUM(F9,AH9)</f>
        <v>0</v>
      </c>
      <c r="BK9" s="139">
        <f aca="true" t="shared" si="21" ref="BK9:BK28">SUM(G9,AI9)</f>
        <v>0</v>
      </c>
      <c r="BL9" s="139">
        <f aca="true" t="shared" si="22" ref="BL9:BL28">SUM(H9,AJ9)</f>
        <v>876017</v>
      </c>
      <c r="BM9" s="139">
        <f aca="true" t="shared" si="23" ref="BM9:BM28">SUM(I9,AK9)</f>
        <v>0</v>
      </c>
      <c r="BN9" s="139">
        <f aca="true" t="shared" si="24" ref="BN9:BN28">SUM(J9,AL9)</f>
        <v>3990</v>
      </c>
      <c r="BO9" s="139">
        <f aca="true" t="shared" si="25" ref="BO9:BO28">SUM(K9,AM9)</f>
        <v>52094</v>
      </c>
      <c r="BP9" s="139">
        <f aca="true" t="shared" si="26" ref="BP9:BP28">SUM(L9,AN9)</f>
        <v>1734457</v>
      </c>
      <c r="BQ9" s="139">
        <f aca="true" t="shared" si="27" ref="BQ9:BQ28">SUM(M9,AO9)</f>
        <v>1233296</v>
      </c>
      <c r="BR9" s="139">
        <f aca="true" t="shared" si="28" ref="BR9:BR28">SUM(N9,AP9)</f>
        <v>125077</v>
      </c>
      <c r="BS9" s="139">
        <f aca="true" t="shared" si="29" ref="BS9:BS28">SUM(O9,AQ9)</f>
        <v>689875</v>
      </c>
      <c r="BT9" s="139">
        <f aca="true" t="shared" si="30" ref="BT9:BT28">SUM(P9,AR9)</f>
        <v>365418</v>
      </c>
      <c r="BU9" s="139">
        <f aca="true" t="shared" si="31" ref="BU9:BU28">SUM(Q9,AS9)</f>
        <v>52926</v>
      </c>
      <c r="BV9" s="139">
        <f aca="true" t="shared" si="32" ref="BV9:BV28">SUM(R9,AT9)</f>
        <v>86367</v>
      </c>
      <c r="BW9" s="139">
        <f aca="true" t="shared" si="33" ref="BW9:BW28">SUM(S9,AU9)</f>
        <v>10430</v>
      </c>
      <c r="BX9" s="139">
        <f aca="true" t="shared" si="34" ref="BX9:BX28">SUM(T9,AV9)</f>
        <v>50131</v>
      </c>
      <c r="BY9" s="139">
        <f aca="true" t="shared" si="35" ref="BY9:BY28">SUM(U9,AW9)</f>
        <v>25806</v>
      </c>
      <c r="BZ9" s="139">
        <f aca="true" t="shared" si="36" ref="BZ9:BZ28">SUM(V9,AX9)</f>
        <v>0</v>
      </c>
      <c r="CA9" s="139">
        <f aca="true" t="shared" si="37" ref="CA9:CA28">SUM(W9,AY9)</f>
        <v>414794</v>
      </c>
      <c r="CB9" s="139">
        <f aca="true" t="shared" si="38" ref="CB9:CB28">SUM(X9,AZ9)</f>
        <v>208667</v>
      </c>
      <c r="CC9" s="139">
        <f aca="true" t="shared" si="39" ref="CC9:CC28">SUM(Y9,BA9)</f>
        <v>206127</v>
      </c>
      <c r="CD9" s="139">
        <f aca="true" t="shared" si="40" ref="CD9:CD28">SUM(Z9,BB9)</f>
        <v>0</v>
      </c>
      <c r="CE9" s="139">
        <f aca="true" t="shared" si="41" ref="CE9:CE28">SUM(AA9,BC9)</f>
        <v>0</v>
      </c>
      <c r="CF9" s="139">
        <f aca="true" t="shared" si="42" ref="CF9:CF28">SUM(AB9,BD9)</f>
        <v>28782</v>
      </c>
      <c r="CG9" s="139">
        <f aca="true" t="shared" si="43" ref="CG9:CG28">SUM(AC9,BE9)</f>
        <v>0</v>
      </c>
      <c r="CH9" s="139">
        <f aca="true" t="shared" si="44" ref="CH9:CH28">SUM(AD9,BF9)</f>
        <v>536384</v>
      </c>
      <c r="CI9" s="139">
        <f aca="true" t="shared" si="45" ref="CI9:CI28">SUM(AE9,BG9)</f>
        <v>3150848</v>
      </c>
    </row>
    <row r="10" spans="1:87" ht="12" customHeight="1">
      <c r="A10" s="141" t="s">
        <v>94</v>
      </c>
      <c r="B10" s="142" t="s">
        <v>328</v>
      </c>
      <c r="C10" s="141" t="s">
        <v>343</v>
      </c>
      <c r="D10" s="139">
        <f t="shared" si="4"/>
        <v>0</v>
      </c>
      <c r="E10" s="139">
        <f t="shared" si="5"/>
        <v>0</v>
      </c>
      <c r="F10" s="139">
        <v>0</v>
      </c>
      <c r="G10" s="139">
        <v>0</v>
      </c>
      <c r="H10" s="139">
        <v>0</v>
      </c>
      <c r="I10" s="139">
        <v>0</v>
      </c>
      <c r="J10" s="139">
        <v>0</v>
      </c>
      <c r="K10" s="139">
        <v>0</v>
      </c>
      <c r="L10" s="139">
        <f t="shared" si="6"/>
        <v>229542</v>
      </c>
      <c r="M10" s="139">
        <f t="shared" si="7"/>
        <v>19853</v>
      </c>
      <c r="N10" s="139">
        <v>19853</v>
      </c>
      <c r="O10" s="139">
        <v>0</v>
      </c>
      <c r="P10" s="139">
        <v>0</v>
      </c>
      <c r="Q10" s="139">
        <v>0</v>
      </c>
      <c r="R10" s="139">
        <f t="shared" si="8"/>
        <v>0</v>
      </c>
      <c r="S10" s="139">
        <v>0</v>
      </c>
      <c r="T10" s="139">
        <v>0</v>
      </c>
      <c r="U10" s="139">
        <v>0</v>
      </c>
      <c r="V10" s="139">
        <v>0</v>
      </c>
      <c r="W10" s="139">
        <f t="shared" si="9"/>
        <v>209689</v>
      </c>
      <c r="X10" s="139">
        <v>199263</v>
      </c>
      <c r="Y10" s="139">
        <v>7925</v>
      </c>
      <c r="Z10" s="139">
        <v>0</v>
      </c>
      <c r="AA10" s="139">
        <v>2501</v>
      </c>
      <c r="AB10" s="139">
        <v>152032</v>
      </c>
      <c r="AC10" s="139">
        <v>0</v>
      </c>
      <c r="AD10" s="139">
        <v>6437</v>
      </c>
      <c r="AE10" s="139">
        <f t="shared" si="10"/>
        <v>235979</v>
      </c>
      <c r="AF10" s="139">
        <f t="shared" si="11"/>
        <v>0</v>
      </c>
      <c r="AG10" s="139">
        <f t="shared" si="12"/>
        <v>0</v>
      </c>
      <c r="AH10" s="139">
        <v>0</v>
      </c>
      <c r="AI10" s="139">
        <v>0</v>
      </c>
      <c r="AJ10" s="139">
        <v>0</v>
      </c>
      <c r="AK10" s="139">
        <v>0</v>
      </c>
      <c r="AL10" s="139">
        <v>0</v>
      </c>
      <c r="AM10" s="139">
        <v>12060</v>
      </c>
      <c r="AN10" s="139">
        <f t="shared" si="13"/>
        <v>43754</v>
      </c>
      <c r="AO10" s="139">
        <f t="shared" si="14"/>
        <v>7610</v>
      </c>
      <c r="AP10" s="139">
        <v>7610</v>
      </c>
      <c r="AQ10" s="139">
        <v>0</v>
      </c>
      <c r="AR10" s="139">
        <v>0</v>
      </c>
      <c r="AS10" s="139">
        <v>0</v>
      </c>
      <c r="AT10" s="139">
        <f t="shared" si="15"/>
        <v>0</v>
      </c>
      <c r="AU10" s="139">
        <v>0</v>
      </c>
      <c r="AV10" s="139">
        <v>0</v>
      </c>
      <c r="AW10" s="139">
        <v>0</v>
      </c>
      <c r="AX10" s="139">
        <v>0</v>
      </c>
      <c r="AY10" s="139">
        <f t="shared" si="16"/>
        <v>36144</v>
      </c>
      <c r="AZ10" s="139">
        <v>36144</v>
      </c>
      <c r="BA10" s="139">
        <v>0</v>
      </c>
      <c r="BB10" s="139">
        <v>0</v>
      </c>
      <c r="BC10" s="139">
        <v>0</v>
      </c>
      <c r="BD10" s="139">
        <v>65156</v>
      </c>
      <c r="BE10" s="139">
        <v>0</v>
      </c>
      <c r="BF10" s="139">
        <v>5828</v>
      </c>
      <c r="BG10" s="139">
        <f t="shared" si="17"/>
        <v>49582</v>
      </c>
      <c r="BH10" s="139">
        <f t="shared" si="18"/>
        <v>0</v>
      </c>
      <c r="BI10" s="139">
        <f t="shared" si="19"/>
        <v>0</v>
      </c>
      <c r="BJ10" s="139">
        <f t="shared" si="20"/>
        <v>0</v>
      </c>
      <c r="BK10" s="139">
        <f t="shared" si="21"/>
        <v>0</v>
      </c>
      <c r="BL10" s="139">
        <f t="shared" si="22"/>
        <v>0</v>
      </c>
      <c r="BM10" s="139">
        <f t="shared" si="23"/>
        <v>0</v>
      </c>
      <c r="BN10" s="139">
        <f t="shared" si="24"/>
        <v>0</v>
      </c>
      <c r="BO10" s="139">
        <f t="shared" si="25"/>
        <v>12060</v>
      </c>
      <c r="BP10" s="139">
        <f t="shared" si="26"/>
        <v>273296</v>
      </c>
      <c r="BQ10" s="139">
        <f t="shared" si="27"/>
        <v>27463</v>
      </c>
      <c r="BR10" s="139">
        <f t="shared" si="28"/>
        <v>27463</v>
      </c>
      <c r="BS10" s="139">
        <f t="shared" si="29"/>
        <v>0</v>
      </c>
      <c r="BT10" s="139">
        <f t="shared" si="30"/>
        <v>0</v>
      </c>
      <c r="BU10" s="139">
        <f t="shared" si="31"/>
        <v>0</v>
      </c>
      <c r="BV10" s="139">
        <f t="shared" si="32"/>
        <v>0</v>
      </c>
      <c r="BW10" s="139">
        <f t="shared" si="33"/>
        <v>0</v>
      </c>
      <c r="BX10" s="139">
        <f t="shared" si="34"/>
        <v>0</v>
      </c>
      <c r="BY10" s="139">
        <f t="shared" si="35"/>
        <v>0</v>
      </c>
      <c r="BZ10" s="139">
        <f t="shared" si="36"/>
        <v>0</v>
      </c>
      <c r="CA10" s="139">
        <f t="shared" si="37"/>
        <v>245833</v>
      </c>
      <c r="CB10" s="139">
        <f t="shared" si="38"/>
        <v>235407</v>
      </c>
      <c r="CC10" s="139">
        <f t="shared" si="39"/>
        <v>7925</v>
      </c>
      <c r="CD10" s="139">
        <f t="shared" si="40"/>
        <v>0</v>
      </c>
      <c r="CE10" s="139">
        <f t="shared" si="41"/>
        <v>2501</v>
      </c>
      <c r="CF10" s="139">
        <f t="shared" si="42"/>
        <v>217188</v>
      </c>
      <c r="CG10" s="139">
        <f t="shared" si="43"/>
        <v>0</v>
      </c>
      <c r="CH10" s="139">
        <f t="shared" si="44"/>
        <v>12265</v>
      </c>
      <c r="CI10" s="139">
        <f t="shared" si="45"/>
        <v>285561</v>
      </c>
    </row>
    <row r="11" spans="1:87" ht="12" customHeight="1">
      <c r="A11" s="141" t="s">
        <v>94</v>
      </c>
      <c r="B11" s="142" t="s">
        <v>329</v>
      </c>
      <c r="C11" s="141" t="s">
        <v>344</v>
      </c>
      <c r="D11" s="139">
        <f t="shared" si="4"/>
        <v>14805</v>
      </c>
      <c r="E11" s="139">
        <f t="shared" si="5"/>
        <v>14805</v>
      </c>
      <c r="F11" s="139">
        <v>0</v>
      </c>
      <c r="G11" s="139">
        <v>1207</v>
      </c>
      <c r="H11" s="139">
        <v>13598</v>
      </c>
      <c r="I11" s="139">
        <v>0</v>
      </c>
      <c r="J11" s="139">
        <v>0</v>
      </c>
      <c r="K11" s="139">
        <v>13178</v>
      </c>
      <c r="L11" s="139">
        <f t="shared" si="6"/>
        <v>446289</v>
      </c>
      <c r="M11" s="139">
        <f t="shared" si="7"/>
        <v>102676</v>
      </c>
      <c r="N11" s="139">
        <v>102676</v>
      </c>
      <c r="O11" s="139">
        <v>0</v>
      </c>
      <c r="P11" s="139">
        <v>0</v>
      </c>
      <c r="Q11" s="139">
        <v>0</v>
      </c>
      <c r="R11" s="139">
        <f t="shared" si="8"/>
        <v>48123</v>
      </c>
      <c r="S11" s="139">
        <v>0</v>
      </c>
      <c r="T11" s="139">
        <v>36879</v>
      </c>
      <c r="U11" s="139">
        <v>11244</v>
      </c>
      <c r="V11" s="139">
        <v>0</v>
      </c>
      <c r="W11" s="139">
        <f t="shared" si="9"/>
        <v>295490</v>
      </c>
      <c r="X11" s="139">
        <v>113367</v>
      </c>
      <c r="Y11" s="139">
        <v>166160</v>
      </c>
      <c r="Z11" s="139">
        <v>8513</v>
      </c>
      <c r="AA11" s="139">
        <v>7450</v>
      </c>
      <c r="AB11" s="139">
        <v>0</v>
      </c>
      <c r="AC11" s="139">
        <v>0</v>
      </c>
      <c r="AD11" s="139">
        <v>29949</v>
      </c>
      <c r="AE11" s="139">
        <f t="shared" si="10"/>
        <v>491043</v>
      </c>
      <c r="AF11" s="139">
        <f t="shared" si="11"/>
        <v>0</v>
      </c>
      <c r="AG11" s="139">
        <f t="shared" si="12"/>
        <v>0</v>
      </c>
      <c r="AH11" s="139">
        <v>0</v>
      </c>
      <c r="AI11" s="139">
        <v>0</v>
      </c>
      <c r="AJ11" s="139">
        <v>0</v>
      </c>
      <c r="AK11" s="139">
        <v>0</v>
      </c>
      <c r="AL11" s="139">
        <v>0</v>
      </c>
      <c r="AM11" s="139">
        <v>0</v>
      </c>
      <c r="AN11" s="139">
        <f t="shared" si="13"/>
        <v>142685</v>
      </c>
      <c r="AO11" s="139">
        <f t="shared" si="14"/>
        <v>9506</v>
      </c>
      <c r="AP11" s="139">
        <v>9506</v>
      </c>
      <c r="AQ11" s="139">
        <v>0</v>
      </c>
      <c r="AR11" s="139">
        <v>0</v>
      </c>
      <c r="AS11" s="139">
        <v>0</v>
      </c>
      <c r="AT11" s="139">
        <f t="shared" si="15"/>
        <v>11777</v>
      </c>
      <c r="AU11" s="139">
        <v>0</v>
      </c>
      <c r="AV11" s="139">
        <v>11777</v>
      </c>
      <c r="AW11" s="139">
        <v>0</v>
      </c>
      <c r="AX11" s="139">
        <v>0</v>
      </c>
      <c r="AY11" s="139">
        <f t="shared" si="16"/>
        <v>121402</v>
      </c>
      <c r="AZ11" s="139">
        <v>31784</v>
      </c>
      <c r="BA11" s="139">
        <v>89598</v>
      </c>
      <c r="BB11" s="139">
        <v>0</v>
      </c>
      <c r="BC11" s="139">
        <v>20</v>
      </c>
      <c r="BD11" s="139">
        <v>0</v>
      </c>
      <c r="BE11" s="139">
        <v>0</v>
      </c>
      <c r="BF11" s="139">
        <v>46579</v>
      </c>
      <c r="BG11" s="139">
        <f t="shared" si="17"/>
        <v>189264</v>
      </c>
      <c r="BH11" s="139">
        <f t="shared" si="18"/>
        <v>14805</v>
      </c>
      <c r="BI11" s="139">
        <f t="shared" si="19"/>
        <v>14805</v>
      </c>
      <c r="BJ11" s="139">
        <f t="shared" si="20"/>
        <v>0</v>
      </c>
      <c r="BK11" s="139">
        <f t="shared" si="21"/>
        <v>1207</v>
      </c>
      <c r="BL11" s="139">
        <f t="shared" si="22"/>
        <v>13598</v>
      </c>
      <c r="BM11" s="139">
        <f t="shared" si="23"/>
        <v>0</v>
      </c>
      <c r="BN11" s="139">
        <f t="shared" si="24"/>
        <v>0</v>
      </c>
      <c r="BO11" s="139">
        <f t="shared" si="25"/>
        <v>13178</v>
      </c>
      <c r="BP11" s="139">
        <f t="shared" si="26"/>
        <v>588974</v>
      </c>
      <c r="BQ11" s="139">
        <f t="shared" si="27"/>
        <v>112182</v>
      </c>
      <c r="BR11" s="139">
        <f t="shared" si="28"/>
        <v>112182</v>
      </c>
      <c r="BS11" s="139">
        <f t="shared" si="29"/>
        <v>0</v>
      </c>
      <c r="BT11" s="139">
        <f t="shared" si="30"/>
        <v>0</v>
      </c>
      <c r="BU11" s="139">
        <f t="shared" si="31"/>
        <v>0</v>
      </c>
      <c r="BV11" s="139">
        <f t="shared" si="32"/>
        <v>59900</v>
      </c>
      <c r="BW11" s="139">
        <f t="shared" si="33"/>
        <v>0</v>
      </c>
      <c r="BX11" s="139">
        <f t="shared" si="34"/>
        <v>48656</v>
      </c>
      <c r="BY11" s="139">
        <f t="shared" si="35"/>
        <v>11244</v>
      </c>
      <c r="BZ11" s="139">
        <f t="shared" si="36"/>
        <v>0</v>
      </c>
      <c r="CA11" s="139">
        <f t="shared" si="37"/>
        <v>416892</v>
      </c>
      <c r="CB11" s="139">
        <f t="shared" si="38"/>
        <v>145151</v>
      </c>
      <c r="CC11" s="139">
        <f t="shared" si="39"/>
        <v>255758</v>
      </c>
      <c r="CD11" s="139">
        <f t="shared" si="40"/>
        <v>8513</v>
      </c>
      <c r="CE11" s="139">
        <f t="shared" si="41"/>
        <v>7470</v>
      </c>
      <c r="CF11" s="139">
        <f t="shared" si="42"/>
        <v>0</v>
      </c>
      <c r="CG11" s="139">
        <f t="shared" si="43"/>
        <v>0</v>
      </c>
      <c r="CH11" s="139">
        <f t="shared" si="44"/>
        <v>76528</v>
      </c>
      <c r="CI11" s="139">
        <f t="shared" si="45"/>
        <v>680307</v>
      </c>
    </row>
    <row r="12" spans="1:87" ht="12" customHeight="1">
      <c r="A12" s="141" t="s">
        <v>94</v>
      </c>
      <c r="B12" s="142" t="s">
        <v>330</v>
      </c>
      <c r="C12" s="141" t="s">
        <v>345</v>
      </c>
      <c r="D12" s="139">
        <f t="shared" si="4"/>
        <v>59740</v>
      </c>
      <c r="E12" s="139">
        <f t="shared" si="5"/>
        <v>59740</v>
      </c>
      <c r="F12" s="139">
        <v>0</v>
      </c>
      <c r="G12" s="139">
        <v>59740</v>
      </c>
      <c r="H12" s="139">
        <v>0</v>
      </c>
      <c r="I12" s="139">
        <v>0</v>
      </c>
      <c r="J12" s="139">
        <v>0</v>
      </c>
      <c r="K12" s="139">
        <v>0</v>
      </c>
      <c r="L12" s="139">
        <f t="shared" si="6"/>
        <v>209490</v>
      </c>
      <c r="M12" s="139">
        <f t="shared" si="7"/>
        <v>0</v>
      </c>
      <c r="N12" s="139">
        <v>0</v>
      </c>
      <c r="O12" s="139">
        <v>0</v>
      </c>
      <c r="P12" s="139">
        <v>0</v>
      </c>
      <c r="Q12" s="139">
        <v>0</v>
      </c>
      <c r="R12" s="139">
        <f t="shared" si="8"/>
        <v>3036</v>
      </c>
      <c r="S12" s="139">
        <v>0</v>
      </c>
      <c r="T12" s="139">
        <v>0</v>
      </c>
      <c r="U12" s="139">
        <v>3036</v>
      </c>
      <c r="V12" s="139">
        <v>0</v>
      </c>
      <c r="W12" s="139">
        <f t="shared" si="9"/>
        <v>206454</v>
      </c>
      <c r="X12" s="139">
        <v>206454</v>
      </c>
      <c r="Y12" s="139">
        <v>0</v>
      </c>
      <c r="Z12" s="139">
        <v>0</v>
      </c>
      <c r="AA12" s="139">
        <v>0</v>
      </c>
      <c r="AB12" s="139">
        <v>45556</v>
      </c>
      <c r="AC12" s="139">
        <v>0</v>
      </c>
      <c r="AD12" s="139">
        <v>15649</v>
      </c>
      <c r="AE12" s="139">
        <f t="shared" si="10"/>
        <v>284879</v>
      </c>
      <c r="AF12" s="139">
        <f t="shared" si="11"/>
        <v>0</v>
      </c>
      <c r="AG12" s="139">
        <f t="shared" si="12"/>
        <v>0</v>
      </c>
      <c r="AH12" s="139">
        <v>0</v>
      </c>
      <c r="AI12" s="139">
        <v>0</v>
      </c>
      <c r="AJ12" s="139">
        <v>0</v>
      </c>
      <c r="AK12" s="139">
        <v>0</v>
      </c>
      <c r="AL12" s="139">
        <v>0</v>
      </c>
      <c r="AM12" s="139">
        <v>0</v>
      </c>
      <c r="AN12" s="139">
        <f t="shared" si="13"/>
        <v>78381</v>
      </c>
      <c r="AO12" s="139">
        <f t="shared" si="14"/>
        <v>0</v>
      </c>
      <c r="AP12" s="139">
        <v>0</v>
      </c>
      <c r="AQ12" s="139">
        <v>0</v>
      </c>
      <c r="AR12" s="139">
        <v>0</v>
      </c>
      <c r="AS12" s="139">
        <v>0</v>
      </c>
      <c r="AT12" s="139">
        <f t="shared" si="15"/>
        <v>15449</v>
      </c>
      <c r="AU12" s="139">
        <v>0</v>
      </c>
      <c r="AV12" s="139">
        <v>15449</v>
      </c>
      <c r="AW12" s="139">
        <v>0</v>
      </c>
      <c r="AX12" s="139">
        <v>0</v>
      </c>
      <c r="AY12" s="139">
        <f t="shared" si="16"/>
        <v>62932</v>
      </c>
      <c r="AZ12" s="139">
        <v>38119</v>
      </c>
      <c r="BA12" s="139">
        <v>24813</v>
      </c>
      <c r="BB12" s="139">
        <v>0</v>
      </c>
      <c r="BC12" s="139">
        <v>0</v>
      </c>
      <c r="BD12" s="139">
        <v>6550</v>
      </c>
      <c r="BE12" s="139">
        <v>0</v>
      </c>
      <c r="BF12" s="139">
        <v>0</v>
      </c>
      <c r="BG12" s="139">
        <f t="shared" si="17"/>
        <v>78381</v>
      </c>
      <c r="BH12" s="139">
        <f t="shared" si="18"/>
        <v>59740</v>
      </c>
      <c r="BI12" s="139">
        <f t="shared" si="19"/>
        <v>59740</v>
      </c>
      <c r="BJ12" s="139">
        <f t="shared" si="20"/>
        <v>0</v>
      </c>
      <c r="BK12" s="139">
        <f t="shared" si="21"/>
        <v>59740</v>
      </c>
      <c r="BL12" s="139">
        <f t="shared" si="22"/>
        <v>0</v>
      </c>
      <c r="BM12" s="139">
        <f t="shared" si="23"/>
        <v>0</v>
      </c>
      <c r="BN12" s="139">
        <f t="shared" si="24"/>
        <v>0</v>
      </c>
      <c r="BO12" s="139">
        <f t="shared" si="25"/>
        <v>0</v>
      </c>
      <c r="BP12" s="139">
        <f t="shared" si="26"/>
        <v>287871</v>
      </c>
      <c r="BQ12" s="139">
        <f t="shared" si="27"/>
        <v>0</v>
      </c>
      <c r="BR12" s="139">
        <f t="shared" si="28"/>
        <v>0</v>
      </c>
      <c r="BS12" s="139">
        <f t="shared" si="29"/>
        <v>0</v>
      </c>
      <c r="BT12" s="139">
        <f t="shared" si="30"/>
        <v>0</v>
      </c>
      <c r="BU12" s="139">
        <f t="shared" si="31"/>
        <v>0</v>
      </c>
      <c r="BV12" s="139">
        <f t="shared" si="32"/>
        <v>18485</v>
      </c>
      <c r="BW12" s="139">
        <f t="shared" si="33"/>
        <v>0</v>
      </c>
      <c r="BX12" s="139">
        <f t="shared" si="34"/>
        <v>15449</v>
      </c>
      <c r="BY12" s="139">
        <f t="shared" si="35"/>
        <v>3036</v>
      </c>
      <c r="BZ12" s="139">
        <f t="shared" si="36"/>
        <v>0</v>
      </c>
      <c r="CA12" s="139">
        <f t="shared" si="37"/>
        <v>269386</v>
      </c>
      <c r="CB12" s="139">
        <f t="shared" si="38"/>
        <v>244573</v>
      </c>
      <c r="CC12" s="139">
        <f t="shared" si="39"/>
        <v>24813</v>
      </c>
      <c r="CD12" s="139">
        <f t="shared" si="40"/>
        <v>0</v>
      </c>
      <c r="CE12" s="139">
        <f t="shared" si="41"/>
        <v>0</v>
      </c>
      <c r="CF12" s="139">
        <f t="shared" si="42"/>
        <v>52106</v>
      </c>
      <c r="CG12" s="139">
        <f t="shared" si="43"/>
        <v>0</v>
      </c>
      <c r="CH12" s="139">
        <f t="shared" si="44"/>
        <v>15649</v>
      </c>
      <c r="CI12" s="139">
        <f t="shared" si="45"/>
        <v>363260</v>
      </c>
    </row>
    <row r="13" spans="1:87" ht="12" customHeight="1">
      <c r="A13" s="141" t="s">
        <v>94</v>
      </c>
      <c r="B13" s="142" t="s">
        <v>331</v>
      </c>
      <c r="C13" s="141" t="s">
        <v>346</v>
      </c>
      <c r="D13" s="139">
        <f t="shared" si="4"/>
        <v>0</v>
      </c>
      <c r="E13" s="139">
        <f t="shared" si="5"/>
        <v>0</v>
      </c>
      <c r="F13" s="139">
        <v>0</v>
      </c>
      <c r="G13" s="139">
        <v>0</v>
      </c>
      <c r="H13" s="139">
        <v>0</v>
      </c>
      <c r="I13" s="139">
        <v>0</v>
      </c>
      <c r="J13" s="139">
        <v>0</v>
      </c>
      <c r="K13" s="139">
        <v>0</v>
      </c>
      <c r="L13" s="139">
        <f t="shared" si="6"/>
        <v>231119</v>
      </c>
      <c r="M13" s="139">
        <f t="shared" si="7"/>
        <v>9930</v>
      </c>
      <c r="N13" s="139">
        <v>9930</v>
      </c>
      <c r="O13" s="139">
        <v>0</v>
      </c>
      <c r="P13" s="139">
        <v>0</v>
      </c>
      <c r="Q13" s="139">
        <v>0</v>
      </c>
      <c r="R13" s="139">
        <f t="shared" si="8"/>
        <v>0</v>
      </c>
      <c r="S13" s="139">
        <v>0</v>
      </c>
      <c r="T13" s="139">
        <v>0</v>
      </c>
      <c r="U13" s="139">
        <v>0</v>
      </c>
      <c r="V13" s="139">
        <v>0</v>
      </c>
      <c r="W13" s="139">
        <f t="shared" si="9"/>
        <v>214690</v>
      </c>
      <c r="X13" s="139">
        <v>208072</v>
      </c>
      <c r="Y13" s="139">
        <v>4492</v>
      </c>
      <c r="Z13" s="139">
        <v>0</v>
      </c>
      <c r="AA13" s="139">
        <v>2126</v>
      </c>
      <c r="AB13" s="139">
        <v>141745</v>
      </c>
      <c r="AC13" s="139">
        <v>6499</v>
      </c>
      <c r="AD13" s="139">
        <v>0</v>
      </c>
      <c r="AE13" s="139">
        <f t="shared" si="10"/>
        <v>231119</v>
      </c>
      <c r="AF13" s="139">
        <f t="shared" si="11"/>
        <v>0</v>
      </c>
      <c r="AG13" s="139">
        <f t="shared" si="12"/>
        <v>0</v>
      </c>
      <c r="AH13" s="139">
        <v>0</v>
      </c>
      <c r="AI13" s="139">
        <v>0</v>
      </c>
      <c r="AJ13" s="139">
        <v>0</v>
      </c>
      <c r="AK13" s="139">
        <v>0</v>
      </c>
      <c r="AL13" s="139">
        <v>0</v>
      </c>
      <c r="AM13" s="139">
        <v>7050</v>
      </c>
      <c r="AN13" s="139">
        <f t="shared" si="13"/>
        <v>18720</v>
      </c>
      <c r="AO13" s="139">
        <f t="shared" si="14"/>
        <v>4966</v>
      </c>
      <c r="AP13" s="139">
        <v>4966</v>
      </c>
      <c r="AQ13" s="139">
        <v>0</v>
      </c>
      <c r="AR13" s="139">
        <v>0</v>
      </c>
      <c r="AS13" s="139">
        <v>0</v>
      </c>
      <c r="AT13" s="139">
        <f t="shared" si="15"/>
        <v>0</v>
      </c>
      <c r="AU13" s="139">
        <v>0</v>
      </c>
      <c r="AV13" s="139">
        <v>0</v>
      </c>
      <c r="AW13" s="139">
        <v>0</v>
      </c>
      <c r="AX13" s="139">
        <v>0</v>
      </c>
      <c r="AY13" s="139">
        <f t="shared" si="16"/>
        <v>12472</v>
      </c>
      <c r="AZ13" s="139">
        <v>12472</v>
      </c>
      <c r="BA13" s="139">
        <v>0</v>
      </c>
      <c r="BB13" s="139">
        <v>0</v>
      </c>
      <c r="BC13" s="139">
        <v>0</v>
      </c>
      <c r="BD13" s="139">
        <v>62150</v>
      </c>
      <c r="BE13" s="139">
        <v>1282</v>
      </c>
      <c r="BF13" s="139">
        <v>0</v>
      </c>
      <c r="BG13" s="139">
        <f t="shared" si="17"/>
        <v>18720</v>
      </c>
      <c r="BH13" s="139">
        <f t="shared" si="18"/>
        <v>0</v>
      </c>
      <c r="BI13" s="139">
        <f t="shared" si="19"/>
        <v>0</v>
      </c>
      <c r="BJ13" s="139">
        <f t="shared" si="20"/>
        <v>0</v>
      </c>
      <c r="BK13" s="139">
        <f t="shared" si="21"/>
        <v>0</v>
      </c>
      <c r="BL13" s="139">
        <f t="shared" si="22"/>
        <v>0</v>
      </c>
      <c r="BM13" s="139">
        <f t="shared" si="23"/>
        <v>0</v>
      </c>
      <c r="BN13" s="139">
        <f t="shared" si="24"/>
        <v>0</v>
      </c>
      <c r="BO13" s="139">
        <f t="shared" si="25"/>
        <v>7050</v>
      </c>
      <c r="BP13" s="139">
        <f t="shared" si="26"/>
        <v>249839</v>
      </c>
      <c r="BQ13" s="139">
        <f t="shared" si="27"/>
        <v>14896</v>
      </c>
      <c r="BR13" s="139">
        <f t="shared" si="28"/>
        <v>14896</v>
      </c>
      <c r="BS13" s="139">
        <f t="shared" si="29"/>
        <v>0</v>
      </c>
      <c r="BT13" s="139">
        <f t="shared" si="30"/>
        <v>0</v>
      </c>
      <c r="BU13" s="139">
        <f t="shared" si="31"/>
        <v>0</v>
      </c>
      <c r="BV13" s="139">
        <f t="shared" si="32"/>
        <v>0</v>
      </c>
      <c r="BW13" s="139">
        <f t="shared" si="33"/>
        <v>0</v>
      </c>
      <c r="BX13" s="139">
        <f t="shared" si="34"/>
        <v>0</v>
      </c>
      <c r="BY13" s="139">
        <f t="shared" si="35"/>
        <v>0</v>
      </c>
      <c r="BZ13" s="139">
        <f t="shared" si="36"/>
        <v>0</v>
      </c>
      <c r="CA13" s="139">
        <f t="shared" si="37"/>
        <v>227162</v>
      </c>
      <c r="CB13" s="139">
        <f t="shared" si="38"/>
        <v>220544</v>
      </c>
      <c r="CC13" s="139">
        <f t="shared" si="39"/>
        <v>4492</v>
      </c>
      <c r="CD13" s="139">
        <f t="shared" si="40"/>
        <v>0</v>
      </c>
      <c r="CE13" s="139">
        <f t="shared" si="41"/>
        <v>2126</v>
      </c>
      <c r="CF13" s="139">
        <f t="shared" si="42"/>
        <v>203895</v>
      </c>
      <c r="CG13" s="139">
        <f t="shared" si="43"/>
        <v>7781</v>
      </c>
      <c r="CH13" s="139">
        <f t="shared" si="44"/>
        <v>0</v>
      </c>
      <c r="CI13" s="139">
        <f t="shared" si="45"/>
        <v>249839</v>
      </c>
    </row>
    <row r="14" spans="1:87" ht="12" customHeight="1">
      <c r="A14" s="141" t="s">
        <v>94</v>
      </c>
      <c r="B14" s="142" t="s">
        <v>332</v>
      </c>
      <c r="C14" s="141" t="s">
        <v>347</v>
      </c>
      <c r="D14" s="139">
        <f t="shared" si="4"/>
        <v>0</v>
      </c>
      <c r="E14" s="139">
        <f t="shared" si="5"/>
        <v>0</v>
      </c>
      <c r="F14" s="139">
        <v>0</v>
      </c>
      <c r="G14" s="139">
        <v>0</v>
      </c>
      <c r="H14" s="139">
        <v>0</v>
      </c>
      <c r="I14" s="139">
        <v>0</v>
      </c>
      <c r="J14" s="139">
        <v>0</v>
      </c>
      <c r="K14" s="139">
        <v>0</v>
      </c>
      <c r="L14" s="139">
        <f t="shared" si="6"/>
        <v>64680</v>
      </c>
      <c r="M14" s="139">
        <f t="shared" si="7"/>
        <v>0</v>
      </c>
      <c r="N14" s="139">
        <v>0</v>
      </c>
      <c r="O14" s="139">
        <v>0</v>
      </c>
      <c r="P14" s="139">
        <v>0</v>
      </c>
      <c r="Q14" s="139">
        <v>0</v>
      </c>
      <c r="R14" s="139">
        <f t="shared" si="8"/>
        <v>0</v>
      </c>
      <c r="S14" s="139">
        <v>0</v>
      </c>
      <c r="T14" s="139">
        <v>0</v>
      </c>
      <c r="U14" s="139">
        <v>0</v>
      </c>
      <c r="V14" s="139">
        <v>0</v>
      </c>
      <c r="W14" s="139">
        <f t="shared" si="9"/>
        <v>64680</v>
      </c>
      <c r="X14" s="139">
        <v>64680</v>
      </c>
      <c r="Y14" s="139">
        <v>0</v>
      </c>
      <c r="Z14" s="139">
        <v>0</v>
      </c>
      <c r="AA14" s="139">
        <v>0</v>
      </c>
      <c r="AB14" s="139">
        <v>170294</v>
      </c>
      <c r="AC14" s="139">
        <v>0</v>
      </c>
      <c r="AD14" s="139">
        <v>25603</v>
      </c>
      <c r="AE14" s="139">
        <f t="shared" si="10"/>
        <v>90283</v>
      </c>
      <c r="AF14" s="139">
        <f t="shared" si="11"/>
        <v>0</v>
      </c>
      <c r="AG14" s="139">
        <f t="shared" si="12"/>
        <v>0</v>
      </c>
      <c r="AH14" s="139">
        <v>0</v>
      </c>
      <c r="AI14" s="139">
        <v>0</v>
      </c>
      <c r="AJ14" s="139">
        <v>0</v>
      </c>
      <c r="AK14" s="139">
        <v>0</v>
      </c>
      <c r="AL14" s="139">
        <v>0</v>
      </c>
      <c r="AM14" s="139">
        <v>0</v>
      </c>
      <c r="AN14" s="139">
        <f t="shared" si="13"/>
        <v>0</v>
      </c>
      <c r="AO14" s="139">
        <f t="shared" si="14"/>
        <v>0</v>
      </c>
      <c r="AP14" s="139">
        <v>0</v>
      </c>
      <c r="AQ14" s="139">
        <v>0</v>
      </c>
      <c r="AR14" s="139">
        <v>0</v>
      </c>
      <c r="AS14" s="139">
        <v>0</v>
      </c>
      <c r="AT14" s="139">
        <f t="shared" si="15"/>
        <v>0</v>
      </c>
      <c r="AU14" s="139">
        <v>0</v>
      </c>
      <c r="AV14" s="139">
        <v>0</v>
      </c>
      <c r="AW14" s="139">
        <v>0</v>
      </c>
      <c r="AX14" s="139">
        <v>0</v>
      </c>
      <c r="AY14" s="139">
        <f t="shared" si="16"/>
        <v>0</v>
      </c>
      <c r="AZ14" s="139">
        <v>0</v>
      </c>
      <c r="BA14" s="139">
        <v>0</v>
      </c>
      <c r="BB14" s="139">
        <v>0</v>
      </c>
      <c r="BC14" s="139">
        <v>0</v>
      </c>
      <c r="BD14" s="139">
        <v>100330</v>
      </c>
      <c r="BE14" s="139">
        <v>0</v>
      </c>
      <c r="BF14" s="139">
        <v>0</v>
      </c>
      <c r="BG14" s="139">
        <f t="shared" si="17"/>
        <v>0</v>
      </c>
      <c r="BH14" s="139">
        <f t="shared" si="18"/>
        <v>0</v>
      </c>
      <c r="BI14" s="139">
        <f t="shared" si="19"/>
        <v>0</v>
      </c>
      <c r="BJ14" s="139">
        <f t="shared" si="20"/>
        <v>0</v>
      </c>
      <c r="BK14" s="139">
        <f t="shared" si="21"/>
        <v>0</v>
      </c>
      <c r="BL14" s="139">
        <f t="shared" si="22"/>
        <v>0</v>
      </c>
      <c r="BM14" s="139">
        <f t="shared" si="23"/>
        <v>0</v>
      </c>
      <c r="BN14" s="139">
        <f t="shared" si="24"/>
        <v>0</v>
      </c>
      <c r="BO14" s="139">
        <f t="shared" si="25"/>
        <v>0</v>
      </c>
      <c r="BP14" s="139">
        <f t="shared" si="26"/>
        <v>64680</v>
      </c>
      <c r="BQ14" s="139">
        <f t="shared" si="27"/>
        <v>0</v>
      </c>
      <c r="BR14" s="139">
        <f t="shared" si="28"/>
        <v>0</v>
      </c>
      <c r="BS14" s="139">
        <f t="shared" si="29"/>
        <v>0</v>
      </c>
      <c r="BT14" s="139">
        <f t="shared" si="30"/>
        <v>0</v>
      </c>
      <c r="BU14" s="139">
        <f t="shared" si="31"/>
        <v>0</v>
      </c>
      <c r="BV14" s="139">
        <f t="shared" si="32"/>
        <v>0</v>
      </c>
      <c r="BW14" s="139">
        <f t="shared" si="33"/>
        <v>0</v>
      </c>
      <c r="BX14" s="139">
        <f t="shared" si="34"/>
        <v>0</v>
      </c>
      <c r="BY14" s="139">
        <f t="shared" si="35"/>
        <v>0</v>
      </c>
      <c r="BZ14" s="139">
        <f t="shared" si="36"/>
        <v>0</v>
      </c>
      <c r="CA14" s="139">
        <f t="shared" si="37"/>
        <v>64680</v>
      </c>
      <c r="CB14" s="139">
        <f t="shared" si="38"/>
        <v>64680</v>
      </c>
      <c r="CC14" s="139">
        <f t="shared" si="39"/>
        <v>0</v>
      </c>
      <c r="CD14" s="139">
        <f t="shared" si="40"/>
        <v>0</v>
      </c>
      <c r="CE14" s="139">
        <f t="shared" si="41"/>
        <v>0</v>
      </c>
      <c r="CF14" s="139">
        <f t="shared" si="42"/>
        <v>270624</v>
      </c>
      <c r="CG14" s="139">
        <f t="shared" si="43"/>
        <v>0</v>
      </c>
      <c r="CH14" s="139">
        <f t="shared" si="44"/>
        <v>25603</v>
      </c>
      <c r="CI14" s="139">
        <f t="shared" si="45"/>
        <v>90283</v>
      </c>
    </row>
    <row r="15" spans="1:87" ht="12" customHeight="1">
      <c r="A15" s="141" t="s">
        <v>94</v>
      </c>
      <c r="B15" s="142" t="s">
        <v>333</v>
      </c>
      <c r="C15" s="141" t="s">
        <v>348</v>
      </c>
      <c r="D15" s="139">
        <f t="shared" si="4"/>
        <v>2917</v>
      </c>
      <c r="E15" s="139">
        <f t="shared" si="5"/>
        <v>2516</v>
      </c>
      <c r="F15" s="139">
        <v>0</v>
      </c>
      <c r="G15" s="139">
        <v>2516</v>
      </c>
      <c r="H15" s="139">
        <v>0</v>
      </c>
      <c r="I15" s="139">
        <v>0</v>
      </c>
      <c r="J15" s="139">
        <v>401</v>
      </c>
      <c r="K15" s="139">
        <v>6477</v>
      </c>
      <c r="L15" s="139">
        <f t="shared" si="6"/>
        <v>243347</v>
      </c>
      <c r="M15" s="139">
        <f t="shared" si="7"/>
        <v>7048</v>
      </c>
      <c r="N15" s="139">
        <v>7048</v>
      </c>
      <c r="O15" s="139">
        <v>0</v>
      </c>
      <c r="P15" s="139">
        <v>0</v>
      </c>
      <c r="Q15" s="139">
        <v>0</v>
      </c>
      <c r="R15" s="139">
        <f t="shared" si="8"/>
        <v>4451</v>
      </c>
      <c r="S15" s="139">
        <v>0</v>
      </c>
      <c r="T15" s="139">
        <v>0</v>
      </c>
      <c r="U15" s="139">
        <v>4451</v>
      </c>
      <c r="V15" s="139">
        <v>0</v>
      </c>
      <c r="W15" s="139">
        <f t="shared" si="9"/>
        <v>231848</v>
      </c>
      <c r="X15" s="139">
        <v>102244</v>
      </c>
      <c r="Y15" s="139">
        <v>126420</v>
      </c>
      <c r="Z15" s="139">
        <v>3184</v>
      </c>
      <c r="AA15" s="139">
        <v>0</v>
      </c>
      <c r="AB15" s="139">
        <v>0</v>
      </c>
      <c r="AC15" s="139">
        <v>0</v>
      </c>
      <c r="AD15" s="139">
        <v>0</v>
      </c>
      <c r="AE15" s="139">
        <f t="shared" si="10"/>
        <v>246264</v>
      </c>
      <c r="AF15" s="139">
        <f t="shared" si="11"/>
        <v>0</v>
      </c>
      <c r="AG15" s="139">
        <f t="shared" si="12"/>
        <v>0</v>
      </c>
      <c r="AH15" s="139">
        <v>0</v>
      </c>
      <c r="AI15" s="139">
        <v>0</v>
      </c>
      <c r="AJ15" s="139">
        <v>0</v>
      </c>
      <c r="AK15" s="139">
        <v>0</v>
      </c>
      <c r="AL15" s="139">
        <v>0</v>
      </c>
      <c r="AM15" s="139">
        <v>0</v>
      </c>
      <c r="AN15" s="139">
        <f t="shared" si="13"/>
        <v>16938</v>
      </c>
      <c r="AO15" s="139">
        <f t="shared" si="14"/>
        <v>0</v>
      </c>
      <c r="AP15" s="139">
        <v>0</v>
      </c>
      <c r="AQ15" s="139">
        <v>0</v>
      </c>
      <c r="AR15" s="139">
        <v>0</v>
      </c>
      <c r="AS15" s="139">
        <v>0</v>
      </c>
      <c r="AT15" s="139">
        <f t="shared" si="15"/>
        <v>0</v>
      </c>
      <c r="AU15" s="139">
        <v>0</v>
      </c>
      <c r="AV15" s="139">
        <v>0</v>
      </c>
      <c r="AW15" s="139">
        <v>0</v>
      </c>
      <c r="AX15" s="139">
        <v>0</v>
      </c>
      <c r="AY15" s="139">
        <f t="shared" si="16"/>
        <v>16938</v>
      </c>
      <c r="AZ15" s="139">
        <v>16938</v>
      </c>
      <c r="BA15" s="139">
        <v>0</v>
      </c>
      <c r="BB15" s="139">
        <v>0</v>
      </c>
      <c r="BC15" s="139">
        <v>0</v>
      </c>
      <c r="BD15" s="139">
        <v>71699</v>
      </c>
      <c r="BE15" s="139">
        <v>0</v>
      </c>
      <c r="BF15" s="139">
        <v>144</v>
      </c>
      <c r="BG15" s="139">
        <f t="shared" si="17"/>
        <v>17082</v>
      </c>
      <c r="BH15" s="139">
        <f t="shared" si="18"/>
        <v>2917</v>
      </c>
      <c r="BI15" s="139">
        <f t="shared" si="19"/>
        <v>2516</v>
      </c>
      <c r="BJ15" s="139">
        <f t="shared" si="20"/>
        <v>0</v>
      </c>
      <c r="BK15" s="139">
        <f t="shared" si="21"/>
        <v>2516</v>
      </c>
      <c r="BL15" s="139">
        <f t="shared" si="22"/>
        <v>0</v>
      </c>
      <c r="BM15" s="139">
        <f t="shared" si="23"/>
        <v>0</v>
      </c>
      <c r="BN15" s="139">
        <f t="shared" si="24"/>
        <v>401</v>
      </c>
      <c r="BO15" s="139">
        <f t="shared" si="25"/>
        <v>6477</v>
      </c>
      <c r="BP15" s="139">
        <f t="shared" si="26"/>
        <v>260285</v>
      </c>
      <c r="BQ15" s="139">
        <f t="shared" si="27"/>
        <v>7048</v>
      </c>
      <c r="BR15" s="139">
        <f t="shared" si="28"/>
        <v>7048</v>
      </c>
      <c r="BS15" s="139">
        <f t="shared" si="29"/>
        <v>0</v>
      </c>
      <c r="BT15" s="139">
        <f t="shared" si="30"/>
        <v>0</v>
      </c>
      <c r="BU15" s="139">
        <f t="shared" si="31"/>
        <v>0</v>
      </c>
      <c r="BV15" s="139">
        <f t="shared" si="32"/>
        <v>4451</v>
      </c>
      <c r="BW15" s="139">
        <f t="shared" si="33"/>
        <v>0</v>
      </c>
      <c r="BX15" s="139">
        <f t="shared" si="34"/>
        <v>0</v>
      </c>
      <c r="BY15" s="139">
        <f t="shared" si="35"/>
        <v>4451</v>
      </c>
      <c r="BZ15" s="139">
        <f t="shared" si="36"/>
        <v>0</v>
      </c>
      <c r="CA15" s="139">
        <f t="shared" si="37"/>
        <v>248786</v>
      </c>
      <c r="CB15" s="139">
        <f t="shared" si="38"/>
        <v>119182</v>
      </c>
      <c r="CC15" s="139">
        <f t="shared" si="39"/>
        <v>126420</v>
      </c>
      <c r="CD15" s="139">
        <f t="shared" si="40"/>
        <v>3184</v>
      </c>
      <c r="CE15" s="139">
        <f t="shared" si="41"/>
        <v>0</v>
      </c>
      <c r="CF15" s="139">
        <f t="shared" si="42"/>
        <v>71699</v>
      </c>
      <c r="CG15" s="139">
        <f t="shared" si="43"/>
        <v>0</v>
      </c>
      <c r="CH15" s="139">
        <f t="shared" si="44"/>
        <v>144</v>
      </c>
      <c r="CI15" s="139">
        <f t="shared" si="45"/>
        <v>263346</v>
      </c>
    </row>
    <row r="16" spans="1:87" ht="12" customHeight="1">
      <c r="A16" s="141" t="s">
        <v>94</v>
      </c>
      <c r="B16" s="142" t="s">
        <v>334</v>
      </c>
      <c r="C16" s="141" t="s">
        <v>349</v>
      </c>
      <c r="D16" s="139">
        <f t="shared" si="4"/>
        <v>9851</v>
      </c>
      <c r="E16" s="139">
        <f t="shared" si="5"/>
        <v>9851</v>
      </c>
      <c r="F16" s="139">
        <v>9851</v>
      </c>
      <c r="G16" s="139">
        <v>0</v>
      </c>
      <c r="H16" s="139">
        <v>0</v>
      </c>
      <c r="I16" s="139">
        <v>0</v>
      </c>
      <c r="J16" s="139">
        <v>0</v>
      </c>
      <c r="K16" s="139">
        <v>0</v>
      </c>
      <c r="L16" s="139">
        <f t="shared" si="6"/>
        <v>182158</v>
      </c>
      <c r="M16" s="139">
        <f t="shared" si="7"/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f t="shared" si="8"/>
        <v>0</v>
      </c>
      <c r="S16" s="139">
        <v>0</v>
      </c>
      <c r="T16" s="139">
        <v>0</v>
      </c>
      <c r="U16" s="139">
        <v>0</v>
      </c>
      <c r="V16" s="139">
        <v>0</v>
      </c>
      <c r="W16" s="139">
        <f t="shared" si="9"/>
        <v>182158</v>
      </c>
      <c r="X16" s="139">
        <v>174828</v>
      </c>
      <c r="Y16" s="139">
        <v>0</v>
      </c>
      <c r="Z16" s="139">
        <v>0</v>
      </c>
      <c r="AA16" s="139">
        <v>7330</v>
      </c>
      <c r="AB16" s="139">
        <v>262272</v>
      </c>
      <c r="AC16" s="139">
        <v>0</v>
      </c>
      <c r="AD16" s="139">
        <v>40531</v>
      </c>
      <c r="AE16" s="139">
        <f t="shared" si="10"/>
        <v>232540</v>
      </c>
      <c r="AF16" s="139">
        <f t="shared" si="11"/>
        <v>0</v>
      </c>
      <c r="AG16" s="139">
        <f t="shared" si="12"/>
        <v>0</v>
      </c>
      <c r="AH16" s="139">
        <v>0</v>
      </c>
      <c r="AI16" s="139">
        <v>0</v>
      </c>
      <c r="AJ16" s="139">
        <v>0</v>
      </c>
      <c r="AK16" s="139">
        <v>0</v>
      </c>
      <c r="AL16" s="139">
        <v>0</v>
      </c>
      <c r="AM16" s="139">
        <v>0</v>
      </c>
      <c r="AN16" s="139">
        <f t="shared" si="13"/>
        <v>0</v>
      </c>
      <c r="AO16" s="139">
        <f t="shared" si="14"/>
        <v>0</v>
      </c>
      <c r="AP16" s="139">
        <v>0</v>
      </c>
      <c r="AQ16" s="139">
        <v>0</v>
      </c>
      <c r="AR16" s="139">
        <v>0</v>
      </c>
      <c r="AS16" s="139">
        <v>0</v>
      </c>
      <c r="AT16" s="139">
        <f t="shared" si="15"/>
        <v>0</v>
      </c>
      <c r="AU16" s="139">
        <v>0</v>
      </c>
      <c r="AV16" s="139">
        <v>0</v>
      </c>
      <c r="AW16" s="139">
        <v>0</v>
      </c>
      <c r="AX16" s="139">
        <v>0</v>
      </c>
      <c r="AY16" s="139">
        <f t="shared" si="16"/>
        <v>0</v>
      </c>
      <c r="AZ16" s="139">
        <v>0</v>
      </c>
      <c r="BA16" s="139">
        <v>0</v>
      </c>
      <c r="BB16" s="139">
        <v>0</v>
      </c>
      <c r="BC16" s="139">
        <v>0</v>
      </c>
      <c r="BD16" s="139">
        <v>91103</v>
      </c>
      <c r="BE16" s="139">
        <v>0</v>
      </c>
      <c r="BF16" s="139">
        <v>194</v>
      </c>
      <c r="BG16" s="139">
        <f t="shared" si="17"/>
        <v>194</v>
      </c>
      <c r="BH16" s="139">
        <f t="shared" si="18"/>
        <v>9851</v>
      </c>
      <c r="BI16" s="139">
        <f t="shared" si="19"/>
        <v>9851</v>
      </c>
      <c r="BJ16" s="139">
        <f t="shared" si="20"/>
        <v>9851</v>
      </c>
      <c r="BK16" s="139">
        <f t="shared" si="21"/>
        <v>0</v>
      </c>
      <c r="BL16" s="139">
        <f t="shared" si="22"/>
        <v>0</v>
      </c>
      <c r="BM16" s="139">
        <f t="shared" si="23"/>
        <v>0</v>
      </c>
      <c r="BN16" s="139">
        <f t="shared" si="24"/>
        <v>0</v>
      </c>
      <c r="BO16" s="139">
        <f t="shared" si="25"/>
        <v>0</v>
      </c>
      <c r="BP16" s="139">
        <f t="shared" si="26"/>
        <v>182158</v>
      </c>
      <c r="BQ16" s="139">
        <f t="shared" si="27"/>
        <v>0</v>
      </c>
      <c r="BR16" s="139">
        <f t="shared" si="28"/>
        <v>0</v>
      </c>
      <c r="BS16" s="139">
        <f t="shared" si="29"/>
        <v>0</v>
      </c>
      <c r="BT16" s="139">
        <f t="shared" si="30"/>
        <v>0</v>
      </c>
      <c r="BU16" s="139">
        <f t="shared" si="31"/>
        <v>0</v>
      </c>
      <c r="BV16" s="139">
        <f t="shared" si="32"/>
        <v>0</v>
      </c>
      <c r="BW16" s="139">
        <f t="shared" si="33"/>
        <v>0</v>
      </c>
      <c r="BX16" s="139">
        <f t="shared" si="34"/>
        <v>0</v>
      </c>
      <c r="BY16" s="139">
        <f t="shared" si="35"/>
        <v>0</v>
      </c>
      <c r="BZ16" s="139">
        <f t="shared" si="36"/>
        <v>0</v>
      </c>
      <c r="CA16" s="139">
        <f t="shared" si="37"/>
        <v>182158</v>
      </c>
      <c r="CB16" s="139">
        <f t="shared" si="38"/>
        <v>174828</v>
      </c>
      <c r="CC16" s="139">
        <f t="shared" si="39"/>
        <v>0</v>
      </c>
      <c r="CD16" s="139">
        <f t="shared" si="40"/>
        <v>0</v>
      </c>
      <c r="CE16" s="139">
        <f t="shared" si="41"/>
        <v>7330</v>
      </c>
      <c r="CF16" s="139">
        <f t="shared" si="42"/>
        <v>353375</v>
      </c>
      <c r="CG16" s="139">
        <f t="shared" si="43"/>
        <v>0</v>
      </c>
      <c r="CH16" s="139">
        <f t="shared" si="44"/>
        <v>40725</v>
      </c>
      <c r="CI16" s="139">
        <f t="shared" si="45"/>
        <v>232734</v>
      </c>
    </row>
    <row r="17" spans="1:87" ht="12" customHeight="1">
      <c r="A17" s="141" t="s">
        <v>94</v>
      </c>
      <c r="B17" s="142" t="s">
        <v>335</v>
      </c>
      <c r="C17" s="141" t="s">
        <v>350</v>
      </c>
      <c r="D17" s="139">
        <f t="shared" si="4"/>
        <v>1141632</v>
      </c>
      <c r="E17" s="139">
        <f t="shared" si="5"/>
        <v>1141632</v>
      </c>
      <c r="F17" s="139">
        <v>0</v>
      </c>
      <c r="G17" s="139">
        <v>0</v>
      </c>
      <c r="H17" s="139">
        <v>1141632</v>
      </c>
      <c r="I17" s="139">
        <v>0</v>
      </c>
      <c r="J17" s="139">
        <v>0</v>
      </c>
      <c r="K17" s="139">
        <v>0</v>
      </c>
      <c r="L17" s="139">
        <f t="shared" si="6"/>
        <v>1121917</v>
      </c>
      <c r="M17" s="139">
        <f t="shared" si="7"/>
        <v>96099</v>
      </c>
      <c r="N17" s="139">
        <v>96099</v>
      </c>
      <c r="O17" s="139">
        <v>0</v>
      </c>
      <c r="P17" s="139">
        <v>0</v>
      </c>
      <c r="Q17" s="139">
        <v>0</v>
      </c>
      <c r="R17" s="139">
        <f t="shared" si="8"/>
        <v>92881</v>
      </c>
      <c r="S17" s="139">
        <v>0</v>
      </c>
      <c r="T17" s="139">
        <v>77334</v>
      </c>
      <c r="U17" s="139">
        <v>15547</v>
      </c>
      <c r="V17" s="139">
        <v>0</v>
      </c>
      <c r="W17" s="139">
        <f t="shared" si="9"/>
        <v>932937</v>
      </c>
      <c r="X17" s="139">
        <v>209475</v>
      </c>
      <c r="Y17" s="139">
        <v>723462</v>
      </c>
      <c r="Z17" s="139">
        <v>0</v>
      </c>
      <c r="AA17" s="139">
        <v>0</v>
      </c>
      <c r="AB17" s="139">
        <v>0</v>
      </c>
      <c r="AC17" s="139">
        <v>0</v>
      </c>
      <c r="AD17" s="139">
        <v>0</v>
      </c>
      <c r="AE17" s="139">
        <f t="shared" si="10"/>
        <v>2263549</v>
      </c>
      <c r="AF17" s="139">
        <f t="shared" si="11"/>
        <v>0</v>
      </c>
      <c r="AG17" s="139">
        <f t="shared" si="12"/>
        <v>0</v>
      </c>
      <c r="AH17" s="139">
        <v>0</v>
      </c>
      <c r="AI17" s="139">
        <v>0</v>
      </c>
      <c r="AJ17" s="139">
        <v>0</v>
      </c>
      <c r="AK17" s="139">
        <v>0</v>
      </c>
      <c r="AL17" s="139">
        <v>0</v>
      </c>
      <c r="AM17" s="139">
        <v>0</v>
      </c>
      <c r="AN17" s="139">
        <f t="shared" si="13"/>
        <v>157909</v>
      </c>
      <c r="AO17" s="139">
        <f t="shared" si="14"/>
        <v>60162</v>
      </c>
      <c r="AP17" s="139">
        <v>60162</v>
      </c>
      <c r="AQ17" s="139">
        <v>0</v>
      </c>
      <c r="AR17" s="139">
        <v>0</v>
      </c>
      <c r="AS17" s="139">
        <v>0</v>
      </c>
      <c r="AT17" s="139">
        <f t="shared" si="15"/>
        <v>66110</v>
      </c>
      <c r="AU17" s="139">
        <v>66110</v>
      </c>
      <c r="AV17" s="139">
        <v>0</v>
      </c>
      <c r="AW17" s="139">
        <v>0</v>
      </c>
      <c r="AX17" s="139">
        <v>0</v>
      </c>
      <c r="AY17" s="139">
        <f t="shared" si="16"/>
        <v>31637</v>
      </c>
      <c r="AZ17" s="139">
        <v>0</v>
      </c>
      <c r="BA17" s="139">
        <v>31637</v>
      </c>
      <c r="BB17" s="139">
        <v>0</v>
      </c>
      <c r="BC17" s="139">
        <v>0</v>
      </c>
      <c r="BD17" s="139">
        <v>0</v>
      </c>
      <c r="BE17" s="139">
        <v>0</v>
      </c>
      <c r="BF17" s="139">
        <v>0</v>
      </c>
      <c r="BG17" s="139">
        <f t="shared" si="17"/>
        <v>157909</v>
      </c>
      <c r="BH17" s="139">
        <f t="shared" si="18"/>
        <v>1141632</v>
      </c>
      <c r="BI17" s="139">
        <f t="shared" si="19"/>
        <v>1141632</v>
      </c>
      <c r="BJ17" s="139">
        <f t="shared" si="20"/>
        <v>0</v>
      </c>
      <c r="BK17" s="139">
        <f t="shared" si="21"/>
        <v>0</v>
      </c>
      <c r="BL17" s="139">
        <f t="shared" si="22"/>
        <v>1141632</v>
      </c>
      <c r="BM17" s="139">
        <f t="shared" si="23"/>
        <v>0</v>
      </c>
      <c r="BN17" s="139">
        <f t="shared" si="24"/>
        <v>0</v>
      </c>
      <c r="BO17" s="139">
        <f t="shared" si="25"/>
        <v>0</v>
      </c>
      <c r="BP17" s="139">
        <f t="shared" si="26"/>
        <v>1279826</v>
      </c>
      <c r="BQ17" s="139">
        <f t="shared" si="27"/>
        <v>156261</v>
      </c>
      <c r="BR17" s="139">
        <f t="shared" si="28"/>
        <v>156261</v>
      </c>
      <c r="BS17" s="139">
        <f t="shared" si="29"/>
        <v>0</v>
      </c>
      <c r="BT17" s="139">
        <f t="shared" si="30"/>
        <v>0</v>
      </c>
      <c r="BU17" s="139">
        <f t="shared" si="31"/>
        <v>0</v>
      </c>
      <c r="BV17" s="139">
        <f t="shared" si="32"/>
        <v>158991</v>
      </c>
      <c r="BW17" s="139">
        <f t="shared" si="33"/>
        <v>66110</v>
      </c>
      <c r="BX17" s="139">
        <f t="shared" si="34"/>
        <v>77334</v>
      </c>
      <c r="BY17" s="139">
        <f t="shared" si="35"/>
        <v>15547</v>
      </c>
      <c r="BZ17" s="139">
        <f t="shared" si="36"/>
        <v>0</v>
      </c>
      <c r="CA17" s="139">
        <f t="shared" si="37"/>
        <v>964574</v>
      </c>
      <c r="CB17" s="139">
        <f t="shared" si="38"/>
        <v>209475</v>
      </c>
      <c r="CC17" s="139">
        <f t="shared" si="39"/>
        <v>755099</v>
      </c>
      <c r="CD17" s="139">
        <f t="shared" si="40"/>
        <v>0</v>
      </c>
      <c r="CE17" s="139">
        <f t="shared" si="41"/>
        <v>0</v>
      </c>
      <c r="CF17" s="139">
        <f t="shared" si="42"/>
        <v>0</v>
      </c>
      <c r="CG17" s="139">
        <f t="shared" si="43"/>
        <v>0</v>
      </c>
      <c r="CH17" s="139">
        <f t="shared" si="44"/>
        <v>0</v>
      </c>
      <c r="CI17" s="139">
        <f t="shared" si="45"/>
        <v>2421458</v>
      </c>
    </row>
    <row r="18" spans="1:87" ht="12" customHeight="1">
      <c r="A18" s="141" t="s">
        <v>94</v>
      </c>
      <c r="B18" s="142" t="s">
        <v>336</v>
      </c>
      <c r="C18" s="141" t="s">
        <v>351</v>
      </c>
      <c r="D18" s="139">
        <f t="shared" si="4"/>
        <v>0</v>
      </c>
      <c r="E18" s="139">
        <f t="shared" si="5"/>
        <v>0</v>
      </c>
      <c r="F18" s="139">
        <v>0</v>
      </c>
      <c r="G18" s="139">
        <v>0</v>
      </c>
      <c r="H18" s="139">
        <v>0</v>
      </c>
      <c r="I18" s="139">
        <v>0</v>
      </c>
      <c r="J18" s="139">
        <v>0</v>
      </c>
      <c r="K18" s="139">
        <v>0</v>
      </c>
      <c r="L18" s="139">
        <f t="shared" si="6"/>
        <v>6045</v>
      </c>
      <c r="M18" s="139">
        <f t="shared" si="7"/>
        <v>0</v>
      </c>
      <c r="N18" s="139">
        <v>0</v>
      </c>
      <c r="O18" s="139">
        <v>0</v>
      </c>
      <c r="P18" s="139">
        <v>0</v>
      </c>
      <c r="Q18" s="139">
        <v>0</v>
      </c>
      <c r="R18" s="139">
        <f t="shared" si="8"/>
        <v>0</v>
      </c>
      <c r="S18" s="139">
        <v>0</v>
      </c>
      <c r="T18" s="139">
        <v>0</v>
      </c>
      <c r="U18" s="139">
        <v>0</v>
      </c>
      <c r="V18" s="139">
        <v>0</v>
      </c>
      <c r="W18" s="139">
        <f t="shared" si="9"/>
        <v>6045</v>
      </c>
      <c r="X18" s="139">
        <v>6045</v>
      </c>
      <c r="Y18" s="139">
        <v>0</v>
      </c>
      <c r="Z18" s="139">
        <v>0</v>
      </c>
      <c r="AA18" s="139">
        <v>0</v>
      </c>
      <c r="AB18" s="139">
        <v>4098</v>
      </c>
      <c r="AC18" s="139">
        <v>0</v>
      </c>
      <c r="AD18" s="139">
        <v>0</v>
      </c>
      <c r="AE18" s="139">
        <f t="shared" si="10"/>
        <v>6045</v>
      </c>
      <c r="AF18" s="139">
        <f t="shared" si="11"/>
        <v>0</v>
      </c>
      <c r="AG18" s="139">
        <f t="shared" si="12"/>
        <v>0</v>
      </c>
      <c r="AH18" s="139">
        <v>0</v>
      </c>
      <c r="AI18" s="139">
        <v>0</v>
      </c>
      <c r="AJ18" s="139">
        <v>0</v>
      </c>
      <c r="AK18" s="139">
        <v>0</v>
      </c>
      <c r="AL18" s="139">
        <v>0</v>
      </c>
      <c r="AM18" s="139">
        <v>0</v>
      </c>
      <c r="AN18" s="139">
        <f t="shared" si="13"/>
        <v>2395</v>
      </c>
      <c r="AO18" s="139">
        <f t="shared" si="14"/>
        <v>0</v>
      </c>
      <c r="AP18" s="139">
        <v>0</v>
      </c>
      <c r="AQ18" s="139">
        <v>0</v>
      </c>
      <c r="AR18" s="139">
        <v>0</v>
      </c>
      <c r="AS18" s="139">
        <v>0</v>
      </c>
      <c r="AT18" s="139">
        <f t="shared" si="15"/>
        <v>0</v>
      </c>
      <c r="AU18" s="139">
        <v>0</v>
      </c>
      <c r="AV18" s="139">
        <v>0</v>
      </c>
      <c r="AW18" s="139">
        <v>0</v>
      </c>
      <c r="AX18" s="139">
        <v>0</v>
      </c>
      <c r="AY18" s="139">
        <f t="shared" si="16"/>
        <v>2395</v>
      </c>
      <c r="AZ18" s="139">
        <v>1005</v>
      </c>
      <c r="BA18" s="139">
        <v>0</v>
      </c>
      <c r="BB18" s="139">
        <v>1390</v>
      </c>
      <c r="BC18" s="139">
        <v>0</v>
      </c>
      <c r="BD18" s="139">
        <v>47</v>
      </c>
      <c r="BE18" s="139">
        <v>0</v>
      </c>
      <c r="BF18" s="139">
        <v>0</v>
      </c>
      <c r="BG18" s="139">
        <f t="shared" si="17"/>
        <v>2395</v>
      </c>
      <c r="BH18" s="139">
        <f t="shared" si="18"/>
        <v>0</v>
      </c>
      <c r="BI18" s="139">
        <f t="shared" si="19"/>
        <v>0</v>
      </c>
      <c r="BJ18" s="139">
        <f t="shared" si="20"/>
        <v>0</v>
      </c>
      <c r="BK18" s="139">
        <f t="shared" si="21"/>
        <v>0</v>
      </c>
      <c r="BL18" s="139">
        <f t="shared" si="22"/>
        <v>0</v>
      </c>
      <c r="BM18" s="139">
        <f t="shared" si="23"/>
        <v>0</v>
      </c>
      <c r="BN18" s="139">
        <f t="shared" si="24"/>
        <v>0</v>
      </c>
      <c r="BO18" s="139">
        <f t="shared" si="25"/>
        <v>0</v>
      </c>
      <c r="BP18" s="139">
        <f t="shared" si="26"/>
        <v>8440</v>
      </c>
      <c r="BQ18" s="139">
        <f t="shared" si="27"/>
        <v>0</v>
      </c>
      <c r="BR18" s="139">
        <f t="shared" si="28"/>
        <v>0</v>
      </c>
      <c r="BS18" s="139">
        <f t="shared" si="29"/>
        <v>0</v>
      </c>
      <c r="BT18" s="139">
        <f t="shared" si="30"/>
        <v>0</v>
      </c>
      <c r="BU18" s="139">
        <f t="shared" si="31"/>
        <v>0</v>
      </c>
      <c r="BV18" s="139">
        <f t="shared" si="32"/>
        <v>0</v>
      </c>
      <c r="BW18" s="139">
        <f t="shared" si="33"/>
        <v>0</v>
      </c>
      <c r="BX18" s="139">
        <f t="shared" si="34"/>
        <v>0</v>
      </c>
      <c r="BY18" s="139">
        <f t="shared" si="35"/>
        <v>0</v>
      </c>
      <c r="BZ18" s="139">
        <f t="shared" si="36"/>
        <v>0</v>
      </c>
      <c r="CA18" s="139">
        <f t="shared" si="37"/>
        <v>8440</v>
      </c>
      <c r="CB18" s="139">
        <f t="shared" si="38"/>
        <v>7050</v>
      </c>
      <c r="CC18" s="139">
        <f t="shared" si="39"/>
        <v>0</v>
      </c>
      <c r="CD18" s="139">
        <f t="shared" si="40"/>
        <v>1390</v>
      </c>
      <c r="CE18" s="139">
        <f t="shared" si="41"/>
        <v>0</v>
      </c>
      <c r="CF18" s="139">
        <f t="shared" si="42"/>
        <v>4145</v>
      </c>
      <c r="CG18" s="139">
        <f t="shared" si="43"/>
        <v>0</v>
      </c>
      <c r="CH18" s="139">
        <f t="shared" si="44"/>
        <v>0</v>
      </c>
      <c r="CI18" s="139">
        <f t="shared" si="45"/>
        <v>8440</v>
      </c>
    </row>
    <row r="19" spans="1:87" ht="12" customHeight="1">
      <c r="A19" s="141" t="s">
        <v>94</v>
      </c>
      <c r="B19" s="142" t="s">
        <v>337</v>
      </c>
      <c r="C19" s="141" t="s">
        <v>352</v>
      </c>
      <c r="D19" s="139">
        <f t="shared" si="4"/>
        <v>0</v>
      </c>
      <c r="E19" s="139">
        <f t="shared" si="5"/>
        <v>0</v>
      </c>
      <c r="F19" s="139">
        <v>0</v>
      </c>
      <c r="G19" s="139">
        <v>0</v>
      </c>
      <c r="H19" s="139">
        <v>0</v>
      </c>
      <c r="I19" s="139">
        <v>0</v>
      </c>
      <c r="J19" s="139">
        <v>0</v>
      </c>
      <c r="K19" s="139">
        <v>0</v>
      </c>
      <c r="L19" s="139">
        <f t="shared" si="6"/>
        <v>109431</v>
      </c>
      <c r="M19" s="139">
        <f t="shared" si="7"/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f t="shared" si="8"/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f t="shared" si="9"/>
        <v>109431</v>
      </c>
      <c r="X19" s="139">
        <v>109431</v>
      </c>
      <c r="Y19" s="139">
        <v>0</v>
      </c>
      <c r="Z19" s="139">
        <v>0</v>
      </c>
      <c r="AA19" s="139">
        <v>0</v>
      </c>
      <c r="AB19" s="139">
        <v>29734</v>
      </c>
      <c r="AC19" s="139">
        <v>0</v>
      </c>
      <c r="AD19" s="139">
        <v>6935</v>
      </c>
      <c r="AE19" s="139">
        <f t="shared" si="10"/>
        <v>116366</v>
      </c>
      <c r="AF19" s="139">
        <f t="shared" si="11"/>
        <v>0</v>
      </c>
      <c r="AG19" s="139">
        <f t="shared" si="12"/>
        <v>0</v>
      </c>
      <c r="AH19" s="139">
        <v>0</v>
      </c>
      <c r="AI19" s="139">
        <v>0</v>
      </c>
      <c r="AJ19" s="139">
        <v>0</v>
      </c>
      <c r="AK19" s="139">
        <v>0</v>
      </c>
      <c r="AL19" s="139">
        <v>0</v>
      </c>
      <c r="AM19" s="139">
        <v>0</v>
      </c>
      <c r="AN19" s="139">
        <f t="shared" si="13"/>
        <v>1701</v>
      </c>
      <c r="AO19" s="139">
        <f t="shared" si="14"/>
        <v>0</v>
      </c>
      <c r="AP19" s="139">
        <v>0</v>
      </c>
      <c r="AQ19" s="139">
        <v>0</v>
      </c>
      <c r="AR19" s="139">
        <v>0</v>
      </c>
      <c r="AS19" s="139">
        <v>0</v>
      </c>
      <c r="AT19" s="139">
        <f t="shared" si="15"/>
        <v>0</v>
      </c>
      <c r="AU19" s="139">
        <v>0</v>
      </c>
      <c r="AV19" s="139">
        <v>0</v>
      </c>
      <c r="AW19" s="139">
        <v>0</v>
      </c>
      <c r="AX19" s="139">
        <v>0</v>
      </c>
      <c r="AY19" s="139">
        <f t="shared" si="16"/>
        <v>1701</v>
      </c>
      <c r="AZ19" s="139">
        <v>0</v>
      </c>
      <c r="BA19" s="139">
        <v>0</v>
      </c>
      <c r="BB19" s="139">
        <v>0</v>
      </c>
      <c r="BC19" s="139">
        <v>1701</v>
      </c>
      <c r="BD19" s="139">
        <v>45448</v>
      </c>
      <c r="BE19" s="139">
        <v>0</v>
      </c>
      <c r="BF19" s="139">
        <v>3114</v>
      </c>
      <c r="BG19" s="139">
        <f t="shared" si="17"/>
        <v>4815</v>
      </c>
      <c r="BH19" s="139">
        <f t="shared" si="18"/>
        <v>0</v>
      </c>
      <c r="BI19" s="139">
        <f t="shared" si="19"/>
        <v>0</v>
      </c>
      <c r="BJ19" s="139">
        <f t="shared" si="20"/>
        <v>0</v>
      </c>
      <c r="BK19" s="139">
        <f t="shared" si="21"/>
        <v>0</v>
      </c>
      <c r="BL19" s="139">
        <f t="shared" si="22"/>
        <v>0</v>
      </c>
      <c r="BM19" s="139">
        <f t="shared" si="23"/>
        <v>0</v>
      </c>
      <c r="BN19" s="139">
        <f t="shared" si="24"/>
        <v>0</v>
      </c>
      <c r="BO19" s="139">
        <f t="shared" si="25"/>
        <v>0</v>
      </c>
      <c r="BP19" s="139">
        <f t="shared" si="26"/>
        <v>111132</v>
      </c>
      <c r="BQ19" s="139">
        <f t="shared" si="27"/>
        <v>0</v>
      </c>
      <c r="BR19" s="139">
        <f t="shared" si="28"/>
        <v>0</v>
      </c>
      <c r="BS19" s="139">
        <f t="shared" si="29"/>
        <v>0</v>
      </c>
      <c r="BT19" s="139">
        <f t="shared" si="30"/>
        <v>0</v>
      </c>
      <c r="BU19" s="139">
        <f t="shared" si="31"/>
        <v>0</v>
      </c>
      <c r="BV19" s="139">
        <f t="shared" si="32"/>
        <v>0</v>
      </c>
      <c r="BW19" s="139">
        <f t="shared" si="33"/>
        <v>0</v>
      </c>
      <c r="BX19" s="139">
        <f t="shared" si="34"/>
        <v>0</v>
      </c>
      <c r="BY19" s="139">
        <f t="shared" si="35"/>
        <v>0</v>
      </c>
      <c r="BZ19" s="139">
        <f t="shared" si="36"/>
        <v>0</v>
      </c>
      <c r="CA19" s="139">
        <f t="shared" si="37"/>
        <v>111132</v>
      </c>
      <c r="CB19" s="139">
        <f t="shared" si="38"/>
        <v>109431</v>
      </c>
      <c r="CC19" s="139">
        <f t="shared" si="39"/>
        <v>0</v>
      </c>
      <c r="CD19" s="139">
        <f t="shared" si="40"/>
        <v>0</v>
      </c>
      <c r="CE19" s="139">
        <f t="shared" si="41"/>
        <v>1701</v>
      </c>
      <c r="CF19" s="139">
        <f t="shared" si="42"/>
        <v>75182</v>
      </c>
      <c r="CG19" s="139">
        <f t="shared" si="43"/>
        <v>0</v>
      </c>
      <c r="CH19" s="139">
        <f t="shared" si="44"/>
        <v>10049</v>
      </c>
      <c r="CI19" s="139">
        <f t="shared" si="45"/>
        <v>121181</v>
      </c>
    </row>
    <row r="20" spans="1:87" ht="12" customHeight="1">
      <c r="A20" s="141" t="s">
        <v>94</v>
      </c>
      <c r="B20" s="142" t="s">
        <v>338</v>
      </c>
      <c r="C20" s="141" t="s">
        <v>353</v>
      </c>
      <c r="D20" s="139">
        <f t="shared" si="4"/>
        <v>0</v>
      </c>
      <c r="E20" s="139">
        <f t="shared" si="5"/>
        <v>0</v>
      </c>
      <c r="F20" s="139">
        <v>0</v>
      </c>
      <c r="G20" s="139">
        <v>0</v>
      </c>
      <c r="H20" s="139">
        <v>0</v>
      </c>
      <c r="I20" s="139">
        <v>0</v>
      </c>
      <c r="J20" s="139">
        <v>0</v>
      </c>
      <c r="K20" s="139">
        <v>0</v>
      </c>
      <c r="L20" s="139">
        <f t="shared" si="6"/>
        <v>48697</v>
      </c>
      <c r="M20" s="139">
        <f t="shared" si="7"/>
        <v>2567</v>
      </c>
      <c r="N20" s="139">
        <v>0</v>
      </c>
      <c r="O20" s="139">
        <v>0</v>
      </c>
      <c r="P20" s="139">
        <v>2567</v>
      </c>
      <c r="Q20" s="139">
        <v>0</v>
      </c>
      <c r="R20" s="139">
        <f t="shared" si="8"/>
        <v>2169</v>
      </c>
      <c r="S20" s="139">
        <v>0</v>
      </c>
      <c r="T20" s="139">
        <v>2169</v>
      </c>
      <c r="U20" s="139">
        <v>0</v>
      </c>
      <c r="V20" s="139">
        <v>0</v>
      </c>
      <c r="W20" s="139">
        <f t="shared" si="9"/>
        <v>43946</v>
      </c>
      <c r="X20" s="139">
        <v>43946</v>
      </c>
      <c r="Y20" s="139">
        <v>0</v>
      </c>
      <c r="Z20" s="139">
        <v>0</v>
      </c>
      <c r="AA20" s="139">
        <v>0</v>
      </c>
      <c r="AB20" s="139">
        <v>31676</v>
      </c>
      <c r="AC20" s="139">
        <v>15</v>
      </c>
      <c r="AD20" s="139">
        <v>137927</v>
      </c>
      <c r="AE20" s="139">
        <f t="shared" si="10"/>
        <v>186624</v>
      </c>
      <c r="AF20" s="139">
        <f t="shared" si="11"/>
        <v>0</v>
      </c>
      <c r="AG20" s="139">
        <f t="shared" si="12"/>
        <v>0</v>
      </c>
      <c r="AH20" s="139">
        <v>0</v>
      </c>
      <c r="AI20" s="139">
        <v>0</v>
      </c>
      <c r="AJ20" s="139">
        <v>0</v>
      </c>
      <c r="AK20" s="139">
        <v>0</v>
      </c>
      <c r="AL20" s="139">
        <v>0</v>
      </c>
      <c r="AM20" s="139">
        <v>0</v>
      </c>
      <c r="AN20" s="139">
        <f t="shared" si="13"/>
        <v>4</v>
      </c>
      <c r="AO20" s="139">
        <f t="shared" si="14"/>
        <v>0</v>
      </c>
      <c r="AP20" s="139">
        <v>0</v>
      </c>
      <c r="AQ20" s="139">
        <v>0</v>
      </c>
      <c r="AR20" s="139">
        <v>0</v>
      </c>
      <c r="AS20" s="139">
        <v>0</v>
      </c>
      <c r="AT20" s="139">
        <f t="shared" si="15"/>
        <v>0</v>
      </c>
      <c r="AU20" s="139">
        <v>0</v>
      </c>
      <c r="AV20" s="139">
        <v>0</v>
      </c>
      <c r="AW20" s="139">
        <v>0</v>
      </c>
      <c r="AX20" s="139">
        <v>0</v>
      </c>
      <c r="AY20" s="139">
        <f t="shared" si="16"/>
        <v>0</v>
      </c>
      <c r="AZ20" s="139">
        <v>0</v>
      </c>
      <c r="BA20" s="139">
        <v>0</v>
      </c>
      <c r="BB20" s="139">
        <v>0</v>
      </c>
      <c r="BC20" s="139">
        <v>0</v>
      </c>
      <c r="BD20" s="139">
        <v>49611</v>
      </c>
      <c r="BE20" s="139">
        <v>4</v>
      </c>
      <c r="BF20" s="139">
        <v>5818</v>
      </c>
      <c r="BG20" s="139">
        <f t="shared" si="17"/>
        <v>5822</v>
      </c>
      <c r="BH20" s="139">
        <f t="shared" si="18"/>
        <v>0</v>
      </c>
      <c r="BI20" s="139">
        <f t="shared" si="19"/>
        <v>0</v>
      </c>
      <c r="BJ20" s="139">
        <f t="shared" si="20"/>
        <v>0</v>
      </c>
      <c r="BK20" s="139">
        <f t="shared" si="21"/>
        <v>0</v>
      </c>
      <c r="BL20" s="139">
        <f t="shared" si="22"/>
        <v>0</v>
      </c>
      <c r="BM20" s="139">
        <f t="shared" si="23"/>
        <v>0</v>
      </c>
      <c r="BN20" s="139">
        <f t="shared" si="24"/>
        <v>0</v>
      </c>
      <c r="BO20" s="139">
        <f t="shared" si="25"/>
        <v>0</v>
      </c>
      <c r="BP20" s="139">
        <f t="shared" si="26"/>
        <v>48701</v>
      </c>
      <c r="BQ20" s="139">
        <f t="shared" si="27"/>
        <v>2567</v>
      </c>
      <c r="BR20" s="139">
        <f t="shared" si="28"/>
        <v>0</v>
      </c>
      <c r="BS20" s="139">
        <f t="shared" si="29"/>
        <v>0</v>
      </c>
      <c r="BT20" s="139">
        <f t="shared" si="30"/>
        <v>2567</v>
      </c>
      <c r="BU20" s="139">
        <f t="shared" si="31"/>
        <v>0</v>
      </c>
      <c r="BV20" s="139">
        <f t="shared" si="32"/>
        <v>2169</v>
      </c>
      <c r="BW20" s="139">
        <f t="shared" si="33"/>
        <v>0</v>
      </c>
      <c r="BX20" s="139">
        <f t="shared" si="34"/>
        <v>2169</v>
      </c>
      <c r="BY20" s="139">
        <f t="shared" si="35"/>
        <v>0</v>
      </c>
      <c r="BZ20" s="139">
        <f t="shared" si="36"/>
        <v>0</v>
      </c>
      <c r="CA20" s="139">
        <f t="shared" si="37"/>
        <v>43946</v>
      </c>
      <c r="CB20" s="139">
        <f t="shared" si="38"/>
        <v>43946</v>
      </c>
      <c r="CC20" s="139">
        <f t="shared" si="39"/>
        <v>0</v>
      </c>
      <c r="CD20" s="139">
        <f t="shared" si="40"/>
        <v>0</v>
      </c>
      <c r="CE20" s="139">
        <f t="shared" si="41"/>
        <v>0</v>
      </c>
      <c r="CF20" s="139">
        <f t="shared" si="42"/>
        <v>81287</v>
      </c>
      <c r="CG20" s="139">
        <f t="shared" si="43"/>
        <v>19</v>
      </c>
      <c r="CH20" s="139">
        <f t="shared" si="44"/>
        <v>143745</v>
      </c>
      <c r="CI20" s="139">
        <f t="shared" si="45"/>
        <v>192446</v>
      </c>
    </row>
    <row r="21" spans="1:87" ht="12" customHeight="1">
      <c r="A21" s="141" t="s">
        <v>94</v>
      </c>
      <c r="B21" s="142" t="s">
        <v>339</v>
      </c>
      <c r="C21" s="141" t="s">
        <v>354</v>
      </c>
      <c r="D21" s="139">
        <f t="shared" si="4"/>
        <v>0</v>
      </c>
      <c r="E21" s="139">
        <f t="shared" si="5"/>
        <v>0</v>
      </c>
      <c r="F21" s="139">
        <v>0</v>
      </c>
      <c r="G21" s="139">
        <v>0</v>
      </c>
      <c r="H21" s="139">
        <v>0</v>
      </c>
      <c r="I21" s="139">
        <v>0</v>
      </c>
      <c r="J21" s="139">
        <v>0</v>
      </c>
      <c r="K21" s="139">
        <v>0</v>
      </c>
      <c r="L21" s="139">
        <f t="shared" si="6"/>
        <v>116250</v>
      </c>
      <c r="M21" s="139">
        <f t="shared" si="7"/>
        <v>11284</v>
      </c>
      <c r="N21" s="139">
        <v>11284</v>
      </c>
      <c r="O21" s="139">
        <v>0</v>
      </c>
      <c r="P21" s="139">
        <v>0</v>
      </c>
      <c r="Q21" s="139">
        <v>0</v>
      </c>
      <c r="R21" s="139">
        <f t="shared" si="8"/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f t="shared" si="9"/>
        <v>104966</v>
      </c>
      <c r="X21" s="139">
        <v>101236</v>
      </c>
      <c r="Y21" s="139">
        <v>3450</v>
      </c>
      <c r="Z21" s="139">
        <v>280</v>
      </c>
      <c r="AA21" s="139">
        <v>0</v>
      </c>
      <c r="AB21" s="139">
        <v>112753</v>
      </c>
      <c r="AC21" s="139">
        <v>0</v>
      </c>
      <c r="AD21" s="139">
        <v>0</v>
      </c>
      <c r="AE21" s="139">
        <f t="shared" si="10"/>
        <v>116250</v>
      </c>
      <c r="AF21" s="139">
        <f t="shared" si="11"/>
        <v>0</v>
      </c>
      <c r="AG21" s="139">
        <f t="shared" si="12"/>
        <v>0</v>
      </c>
      <c r="AH21" s="139">
        <v>0</v>
      </c>
      <c r="AI21" s="139">
        <v>0</v>
      </c>
      <c r="AJ21" s="139">
        <v>0</v>
      </c>
      <c r="AK21" s="139">
        <v>0</v>
      </c>
      <c r="AL21" s="139">
        <v>0</v>
      </c>
      <c r="AM21" s="139">
        <v>8826</v>
      </c>
      <c r="AN21" s="139">
        <f t="shared" si="13"/>
        <v>22199</v>
      </c>
      <c r="AO21" s="139">
        <f t="shared" si="14"/>
        <v>4837</v>
      </c>
      <c r="AP21" s="139">
        <v>4837</v>
      </c>
      <c r="AQ21" s="139">
        <v>0</v>
      </c>
      <c r="AR21" s="139">
        <v>0</v>
      </c>
      <c r="AS21" s="139">
        <v>0</v>
      </c>
      <c r="AT21" s="139">
        <f t="shared" si="15"/>
        <v>0</v>
      </c>
      <c r="AU21" s="139">
        <v>0</v>
      </c>
      <c r="AV21" s="139">
        <v>0</v>
      </c>
      <c r="AW21" s="139">
        <v>0</v>
      </c>
      <c r="AX21" s="139">
        <v>0</v>
      </c>
      <c r="AY21" s="139">
        <f t="shared" si="16"/>
        <v>17362</v>
      </c>
      <c r="AZ21" s="139">
        <v>17362</v>
      </c>
      <c r="BA21" s="139">
        <v>0</v>
      </c>
      <c r="BB21" s="139">
        <v>0</v>
      </c>
      <c r="BC21" s="139">
        <v>0</v>
      </c>
      <c r="BD21" s="139">
        <v>39728</v>
      </c>
      <c r="BE21" s="139">
        <v>0</v>
      </c>
      <c r="BF21" s="139">
        <v>0</v>
      </c>
      <c r="BG21" s="139">
        <f t="shared" si="17"/>
        <v>22199</v>
      </c>
      <c r="BH21" s="139">
        <f t="shared" si="18"/>
        <v>0</v>
      </c>
      <c r="BI21" s="139">
        <f t="shared" si="19"/>
        <v>0</v>
      </c>
      <c r="BJ21" s="139">
        <f t="shared" si="20"/>
        <v>0</v>
      </c>
      <c r="BK21" s="139">
        <f t="shared" si="21"/>
        <v>0</v>
      </c>
      <c r="BL21" s="139">
        <f t="shared" si="22"/>
        <v>0</v>
      </c>
      <c r="BM21" s="139">
        <f t="shared" si="23"/>
        <v>0</v>
      </c>
      <c r="BN21" s="139">
        <f t="shared" si="24"/>
        <v>0</v>
      </c>
      <c r="BO21" s="139">
        <f t="shared" si="25"/>
        <v>8826</v>
      </c>
      <c r="BP21" s="139">
        <f t="shared" si="26"/>
        <v>138449</v>
      </c>
      <c r="BQ21" s="139">
        <f t="shared" si="27"/>
        <v>16121</v>
      </c>
      <c r="BR21" s="139">
        <f t="shared" si="28"/>
        <v>16121</v>
      </c>
      <c r="BS21" s="139">
        <f t="shared" si="29"/>
        <v>0</v>
      </c>
      <c r="BT21" s="139">
        <f t="shared" si="30"/>
        <v>0</v>
      </c>
      <c r="BU21" s="139">
        <f t="shared" si="31"/>
        <v>0</v>
      </c>
      <c r="BV21" s="139">
        <f t="shared" si="32"/>
        <v>0</v>
      </c>
      <c r="BW21" s="139">
        <f t="shared" si="33"/>
        <v>0</v>
      </c>
      <c r="BX21" s="139">
        <f t="shared" si="34"/>
        <v>0</v>
      </c>
      <c r="BY21" s="139">
        <f t="shared" si="35"/>
        <v>0</v>
      </c>
      <c r="BZ21" s="139">
        <f t="shared" si="36"/>
        <v>0</v>
      </c>
      <c r="CA21" s="139">
        <f t="shared" si="37"/>
        <v>122328</v>
      </c>
      <c r="CB21" s="139">
        <f t="shared" si="38"/>
        <v>118598</v>
      </c>
      <c r="CC21" s="139">
        <f t="shared" si="39"/>
        <v>3450</v>
      </c>
      <c r="CD21" s="139">
        <f t="shared" si="40"/>
        <v>280</v>
      </c>
      <c r="CE21" s="139">
        <f t="shared" si="41"/>
        <v>0</v>
      </c>
      <c r="CF21" s="139">
        <f t="shared" si="42"/>
        <v>152481</v>
      </c>
      <c r="CG21" s="139">
        <f t="shared" si="43"/>
        <v>0</v>
      </c>
      <c r="CH21" s="139">
        <f t="shared" si="44"/>
        <v>0</v>
      </c>
      <c r="CI21" s="139">
        <f t="shared" si="45"/>
        <v>138449</v>
      </c>
    </row>
    <row r="22" spans="1:87" ht="12" customHeight="1">
      <c r="A22" s="141" t="s">
        <v>94</v>
      </c>
      <c r="B22" s="142" t="s">
        <v>340</v>
      </c>
      <c r="C22" s="141" t="s">
        <v>355</v>
      </c>
      <c r="D22" s="139">
        <f t="shared" si="4"/>
        <v>0</v>
      </c>
      <c r="E22" s="139">
        <f t="shared" si="5"/>
        <v>0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f t="shared" si="6"/>
        <v>68931</v>
      </c>
      <c r="M22" s="139">
        <f t="shared" si="7"/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f t="shared" si="8"/>
        <v>0</v>
      </c>
      <c r="S22" s="139">
        <v>0</v>
      </c>
      <c r="T22" s="139">
        <v>0</v>
      </c>
      <c r="U22" s="139">
        <v>0</v>
      </c>
      <c r="V22" s="139">
        <v>0</v>
      </c>
      <c r="W22" s="139">
        <f t="shared" si="9"/>
        <v>68931</v>
      </c>
      <c r="X22" s="139">
        <v>67583</v>
      </c>
      <c r="Y22" s="139">
        <v>1245</v>
      </c>
      <c r="Z22" s="139">
        <v>103</v>
      </c>
      <c r="AA22" s="139">
        <v>0</v>
      </c>
      <c r="AB22" s="139">
        <v>62943</v>
      </c>
      <c r="AC22" s="139">
        <v>0</v>
      </c>
      <c r="AD22" s="139">
        <v>4321</v>
      </c>
      <c r="AE22" s="139">
        <f t="shared" si="10"/>
        <v>73252</v>
      </c>
      <c r="AF22" s="139">
        <f t="shared" si="11"/>
        <v>0</v>
      </c>
      <c r="AG22" s="139">
        <f t="shared" si="12"/>
        <v>0</v>
      </c>
      <c r="AH22" s="139">
        <v>0</v>
      </c>
      <c r="AI22" s="139">
        <v>0</v>
      </c>
      <c r="AJ22" s="139">
        <v>0</v>
      </c>
      <c r="AK22" s="139">
        <v>0</v>
      </c>
      <c r="AL22" s="139">
        <v>0</v>
      </c>
      <c r="AM22" s="139">
        <v>6783</v>
      </c>
      <c r="AN22" s="139">
        <f t="shared" si="13"/>
        <v>13857</v>
      </c>
      <c r="AO22" s="139">
        <f t="shared" si="14"/>
        <v>0</v>
      </c>
      <c r="AP22" s="139">
        <v>0</v>
      </c>
      <c r="AQ22" s="139">
        <v>0</v>
      </c>
      <c r="AR22" s="139">
        <v>0</v>
      </c>
      <c r="AS22" s="139">
        <v>0</v>
      </c>
      <c r="AT22" s="139">
        <f t="shared" si="15"/>
        <v>955</v>
      </c>
      <c r="AU22" s="139">
        <v>601</v>
      </c>
      <c r="AV22" s="139">
        <v>354</v>
      </c>
      <c r="AW22" s="139">
        <v>0</v>
      </c>
      <c r="AX22" s="139">
        <v>0</v>
      </c>
      <c r="AY22" s="139">
        <f t="shared" si="16"/>
        <v>12902</v>
      </c>
      <c r="AZ22" s="139">
        <v>12902</v>
      </c>
      <c r="BA22" s="139">
        <v>0</v>
      </c>
      <c r="BB22" s="139">
        <v>0</v>
      </c>
      <c r="BC22" s="139">
        <v>0</v>
      </c>
      <c r="BD22" s="139">
        <v>25972</v>
      </c>
      <c r="BE22" s="139">
        <v>0</v>
      </c>
      <c r="BF22" s="139">
        <v>11658</v>
      </c>
      <c r="BG22" s="139">
        <f t="shared" si="17"/>
        <v>25515</v>
      </c>
      <c r="BH22" s="139">
        <f t="shared" si="18"/>
        <v>0</v>
      </c>
      <c r="BI22" s="139">
        <f t="shared" si="19"/>
        <v>0</v>
      </c>
      <c r="BJ22" s="139">
        <f t="shared" si="20"/>
        <v>0</v>
      </c>
      <c r="BK22" s="139">
        <f t="shared" si="21"/>
        <v>0</v>
      </c>
      <c r="BL22" s="139">
        <f t="shared" si="22"/>
        <v>0</v>
      </c>
      <c r="BM22" s="139">
        <f t="shared" si="23"/>
        <v>0</v>
      </c>
      <c r="BN22" s="139">
        <f t="shared" si="24"/>
        <v>0</v>
      </c>
      <c r="BO22" s="139">
        <f t="shared" si="25"/>
        <v>6783</v>
      </c>
      <c r="BP22" s="139">
        <f t="shared" si="26"/>
        <v>82788</v>
      </c>
      <c r="BQ22" s="139">
        <f t="shared" si="27"/>
        <v>0</v>
      </c>
      <c r="BR22" s="139">
        <f t="shared" si="28"/>
        <v>0</v>
      </c>
      <c r="BS22" s="139">
        <f t="shared" si="29"/>
        <v>0</v>
      </c>
      <c r="BT22" s="139">
        <f t="shared" si="30"/>
        <v>0</v>
      </c>
      <c r="BU22" s="139">
        <f t="shared" si="31"/>
        <v>0</v>
      </c>
      <c r="BV22" s="139">
        <f t="shared" si="32"/>
        <v>955</v>
      </c>
      <c r="BW22" s="139">
        <f t="shared" si="33"/>
        <v>601</v>
      </c>
      <c r="BX22" s="139">
        <f t="shared" si="34"/>
        <v>354</v>
      </c>
      <c r="BY22" s="139">
        <f t="shared" si="35"/>
        <v>0</v>
      </c>
      <c r="BZ22" s="139">
        <f t="shared" si="36"/>
        <v>0</v>
      </c>
      <c r="CA22" s="139">
        <f t="shared" si="37"/>
        <v>81833</v>
      </c>
      <c r="CB22" s="139">
        <f t="shared" si="38"/>
        <v>80485</v>
      </c>
      <c r="CC22" s="139">
        <f t="shared" si="39"/>
        <v>1245</v>
      </c>
      <c r="CD22" s="139">
        <f t="shared" si="40"/>
        <v>103</v>
      </c>
      <c r="CE22" s="139">
        <f t="shared" si="41"/>
        <v>0</v>
      </c>
      <c r="CF22" s="139">
        <f t="shared" si="42"/>
        <v>88915</v>
      </c>
      <c r="CG22" s="139">
        <f t="shared" si="43"/>
        <v>0</v>
      </c>
      <c r="CH22" s="139">
        <f t="shared" si="44"/>
        <v>15979</v>
      </c>
      <c r="CI22" s="139">
        <f t="shared" si="45"/>
        <v>98767</v>
      </c>
    </row>
    <row r="23" spans="1:87" ht="12" customHeight="1">
      <c r="A23" s="141" t="s">
        <v>94</v>
      </c>
      <c r="B23" s="142" t="s">
        <v>356</v>
      </c>
      <c r="C23" s="141" t="s">
        <v>362</v>
      </c>
      <c r="D23" s="139">
        <f t="shared" si="4"/>
        <v>0</v>
      </c>
      <c r="E23" s="139">
        <f t="shared" si="5"/>
        <v>0</v>
      </c>
      <c r="F23" s="139">
        <v>0</v>
      </c>
      <c r="G23" s="139">
        <v>0</v>
      </c>
      <c r="H23" s="139">
        <v>0</v>
      </c>
      <c r="I23" s="139">
        <v>0</v>
      </c>
      <c r="J23" s="139">
        <v>0</v>
      </c>
      <c r="K23" s="139"/>
      <c r="L23" s="139">
        <f t="shared" si="6"/>
        <v>0</v>
      </c>
      <c r="M23" s="139">
        <f t="shared" si="7"/>
        <v>0</v>
      </c>
      <c r="N23" s="139">
        <v>0</v>
      </c>
      <c r="O23" s="139">
        <v>0</v>
      </c>
      <c r="P23" s="139">
        <v>0</v>
      </c>
      <c r="Q23" s="139">
        <v>0</v>
      </c>
      <c r="R23" s="139">
        <f t="shared" si="8"/>
        <v>0</v>
      </c>
      <c r="S23" s="139">
        <v>0</v>
      </c>
      <c r="T23" s="139">
        <v>0</v>
      </c>
      <c r="U23" s="139">
        <v>0</v>
      </c>
      <c r="V23" s="139">
        <v>0</v>
      </c>
      <c r="W23" s="139">
        <f t="shared" si="9"/>
        <v>0</v>
      </c>
      <c r="X23" s="139">
        <v>0</v>
      </c>
      <c r="Y23" s="139">
        <v>0</v>
      </c>
      <c r="Z23" s="139">
        <v>0</v>
      </c>
      <c r="AA23" s="139">
        <v>0</v>
      </c>
      <c r="AB23" s="139"/>
      <c r="AC23" s="139">
        <v>0</v>
      </c>
      <c r="AD23" s="139">
        <v>0</v>
      </c>
      <c r="AE23" s="139">
        <f t="shared" si="10"/>
        <v>0</v>
      </c>
      <c r="AF23" s="139">
        <f t="shared" si="11"/>
        <v>17119</v>
      </c>
      <c r="AG23" s="139">
        <f t="shared" si="12"/>
        <v>17119</v>
      </c>
      <c r="AH23" s="139">
        <v>0</v>
      </c>
      <c r="AI23" s="139">
        <v>17119</v>
      </c>
      <c r="AJ23" s="139">
        <v>0</v>
      </c>
      <c r="AK23" s="139">
        <v>0</v>
      </c>
      <c r="AL23" s="139">
        <v>0</v>
      </c>
      <c r="AM23" s="139"/>
      <c r="AN23" s="139">
        <f t="shared" si="13"/>
        <v>277261</v>
      </c>
      <c r="AO23" s="139">
        <f t="shared" si="14"/>
        <v>87874</v>
      </c>
      <c r="AP23" s="139">
        <v>87874</v>
      </c>
      <c r="AQ23" s="139">
        <v>0</v>
      </c>
      <c r="AR23" s="139">
        <v>0</v>
      </c>
      <c r="AS23" s="139">
        <v>0</v>
      </c>
      <c r="AT23" s="139">
        <f t="shared" si="15"/>
        <v>149695</v>
      </c>
      <c r="AU23" s="139">
        <v>0</v>
      </c>
      <c r="AV23" s="139">
        <v>149695</v>
      </c>
      <c r="AW23" s="139">
        <v>0</v>
      </c>
      <c r="AX23" s="139">
        <v>0</v>
      </c>
      <c r="AY23" s="139">
        <f t="shared" si="16"/>
        <v>39692</v>
      </c>
      <c r="AZ23" s="139">
        <v>38895</v>
      </c>
      <c r="BA23" s="139">
        <v>0</v>
      </c>
      <c r="BB23" s="139">
        <v>0</v>
      </c>
      <c r="BC23" s="139">
        <v>797</v>
      </c>
      <c r="BD23" s="139"/>
      <c r="BE23" s="139">
        <v>0</v>
      </c>
      <c r="BF23" s="139">
        <v>0</v>
      </c>
      <c r="BG23" s="139">
        <f t="shared" si="17"/>
        <v>294380</v>
      </c>
      <c r="BH23" s="139">
        <f t="shared" si="18"/>
        <v>17119</v>
      </c>
      <c r="BI23" s="139">
        <f t="shared" si="19"/>
        <v>17119</v>
      </c>
      <c r="BJ23" s="139">
        <f t="shared" si="20"/>
        <v>0</v>
      </c>
      <c r="BK23" s="139">
        <f t="shared" si="21"/>
        <v>17119</v>
      </c>
      <c r="BL23" s="139">
        <f t="shared" si="22"/>
        <v>0</v>
      </c>
      <c r="BM23" s="139">
        <f t="shared" si="23"/>
        <v>0</v>
      </c>
      <c r="BN23" s="139">
        <f t="shared" si="24"/>
        <v>0</v>
      </c>
      <c r="BO23" s="139">
        <f t="shared" si="25"/>
        <v>0</v>
      </c>
      <c r="BP23" s="139">
        <f t="shared" si="26"/>
        <v>277261</v>
      </c>
      <c r="BQ23" s="139">
        <f t="shared" si="27"/>
        <v>87874</v>
      </c>
      <c r="BR23" s="139">
        <f t="shared" si="28"/>
        <v>87874</v>
      </c>
      <c r="BS23" s="139">
        <f t="shared" si="29"/>
        <v>0</v>
      </c>
      <c r="BT23" s="139">
        <f t="shared" si="30"/>
        <v>0</v>
      </c>
      <c r="BU23" s="139">
        <f t="shared" si="31"/>
        <v>0</v>
      </c>
      <c r="BV23" s="139">
        <f t="shared" si="32"/>
        <v>149695</v>
      </c>
      <c r="BW23" s="139">
        <f t="shared" si="33"/>
        <v>0</v>
      </c>
      <c r="BX23" s="139">
        <f t="shared" si="34"/>
        <v>149695</v>
      </c>
      <c r="BY23" s="139">
        <f t="shared" si="35"/>
        <v>0</v>
      </c>
      <c r="BZ23" s="139">
        <f t="shared" si="36"/>
        <v>0</v>
      </c>
      <c r="CA23" s="139">
        <f t="shared" si="37"/>
        <v>39692</v>
      </c>
      <c r="CB23" s="139">
        <f t="shared" si="38"/>
        <v>38895</v>
      </c>
      <c r="CC23" s="139">
        <f t="shared" si="39"/>
        <v>0</v>
      </c>
      <c r="CD23" s="139">
        <f t="shared" si="40"/>
        <v>0</v>
      </c>
      <c r="CE23" s="139">
        <f t="shared" si="41"/>
        <v>797</v>
      </c>
      <c r="CF23" s="139">
        <f t="shared" si="42"/>
        <v>0</v>
      </c>
      <c r="CG23" s="139">
        <f t="shared" si="43"/>
        <v>0</v>
      </c>
      <c r="CH23" s="139">
        <f t="shared" si="44"/>
        <v>0</v>
      </c>
      <c r="CI23" s="139">
        <f t="shared" si="45"/>
        <v>294380</v>
      </c>
    </row>
    <row r="24" spans="1:87" ht="12" customHeight="1">
      <c r="A24" s="141" t="s">
        <v>94</v>
      </c>
      <c r="B24" s="142" t="s">
        <v>357</v>
      </c>
      <c r="C24" s="141" t="s">
        <v>363</v>
      </c>
      <c r="D24" s="139">
        <f t="shared" si="4"/>
        <v>0</v>
      </c>
      <c r="E24" s="139">
        <f t="shared" si="5"/>
        <v>0</v>
      </c>
      <c r="F24" s="139">
        <v>0</v>
      </c>
      <c r="G24" s="139">
        <v>0</v>
      </c>
      <c r="H24" s="139">
        <v>0</v>
      </c>
      <c r="I24" s="139">
        <v>0</v>
      </c>
      <c r="J24" s="139">
        <v>0</v>
      </c>
      <c r="K24" s="139"/>
      <c r="L24" s="139">
        <f t="shared" si="6"/>
        <v>0</v>
      </c>
      <c r="M24" s="139">
        <f t="shared" si="7"/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f t="shared" si="8"/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f t="shared" si="9"/>
        <v>0</v>
      </c>
      <c r="X24" s="139">
        <v>0</v>
      </c>
      <c r="Y24" s="139">
        <v>0</v>
      </c>
      <c r="Z24" s="139">
        <v>0</v>
      </c>
      <c r="AA24" s="139">
        <v>0</v>
      </c>
      <c r="AB24" s="139"/>
      <c r="AC24" s="139">
        <v>0</v>
      </c>
      <c r="AD24" s="139">
        <v>0</v>
      </c>
      <c r="AE24" s="139">
        <f t="shared" si="10"/>
        <v>0</v>
      </c>
      <c r="AF24" s="139">
        <f t="shared" si="11"/>
        <v>34012</v>
      </c>
      <c r="AG24" s="139">
        <f t="shared" si="12"/>
        <v>0</v>
      </c>
      <c r="AH24" s="139">
        <v>0</v>
      </c>
      <c r="AI24" s="139">
        <v>0</v>
      </c>
      <c r="AJ24" s="139">
        <v>0</v>
      </c>
      <c r="AK24" s="139">
        <v>0</v>
      </c>
      <c r="AL24" s="139">
        <v>34012</v>
      </c>
      <c r="AM24" s="139"/>
      <c r="AN24" s="139">
        <f t="shared" si="13"/>
        <v>363438</v>
      </c>
      <c r="AO24" s="139">
        <f t="shared" si="14"/>
        <v>162815</v>
      </c>
      <c r="AP24" s="139">
        <v>37770</v>
      </c>
      <c r="AQ24" s="139">
        <v>0</v>
      </c>
      <c r="AR24" s="139">
        <v>125045</v>
      </c>
      <c r="AS24" s="139">
        <v>0</v>
      </c>
      <c r="AT24" s="139">
        <f t="shared" si="15"/>
        <v>187557</v>
      </c>
      <c r="AU24" s="139">
        <v>0</v>
      </c>
      <c r="AV24" s="139">
        <v>187557</v>
      </c>
      <c r="AW24" s="139">
        <v>0</v>
      </c>
      <c r="AX24" s="139">
        <v>0</v>
      </c>
      <c r="AY24" s="139">
        <f t="shared" si="16"/>
        <v>13066</v>
      </c>
      <c r="AZ24" s="139">
        <v>391</v>
      </c>
      <c r="BA24" s="139">
        <v>2790</v>
      </c>
      <c r="BB24" s="139">
        <v>1761</v>
      </c>
      <c r="BC24" s="139">
        <v>8124</v>
      </c>
      <c r="BD24" s="139"/>
      <c r="BE24" s="139">
        <v>0</v>
      </c>
      <c r="BF24" s="139">
        <v>6262</v>
      </c>
      <c r="BG24" s="139">
        <f t="shared" si="17"/>
        <v>403712</v>
      </c>
      <c r="BH24" s="139">
        <f t="shared" si="18"/>
        <v>34012</v>
      </c>
      <c r="BI24" s="139">
        <f t="shared" si="19"/>
        <v>0</v>
      </c>
      <c r="BJ24" s="139">
        <f t="shared" si="20"/>
        <v>0</v>
      </c>
      <c r="BK24" s="139">
        <f t="shared" si="21"/>
        <v>0</v>
      </c>
      <c r="BL24" s="139">
        <f t="shared" si="22"/>
        <v>0</v>
      </c>
      <c r="BM24" s="139">
        <f t="shared" si="23"/>
        <v>0</v>
      </c>
      <c r="BN24" s="139">
        <f t="shared" si="24"/>
        <v>34012</v>
      </c>
      <c r="BO24" s="139">
        <f t="shared" si="25"/>
        <v>0</v>
      </c>
      <c r="BP24" s="139">
        <f t="shared" si="26"/>
        <v>363438</v>
      </c>
      <c r="BQ24" s="139">
        <f t="shared" si="27"/>
        <v>162815</v>
      </c>
      <c r="BR24" s="139">
        <f t="shared" si="28"/>
        <v>37770</v>
      </c>
      <c r="BS24" s="139">
        <f t="shared" si="29"/>
        <v>0</v>
      </c>
      <c r="BT24" s="139">
        <f t="shared" si="30"/>
        <v>125045</v>
      </c>
      <c r="BU24" s="139">
        <f t="shared" si="31"/>
        <v>0</v>
      </c>
      <c r="BV24" s="139">
        <f t="shared" si="32"/>
        <v>187557</v>
      </c>
      <c r="BW24" s="139">
        <f t="shared" si="33"/>
        <v>0</v>
      </c>
      <c r="BX24" s="139">
        <f t="shared" si="34"/>
        <v>187557</v>
      </c>
      <c r="BY24" s="139">
        <f t="shared" si="35"/>
        <v>0</v>
      </c>
      <c r="BZ24" s="139">
        <f t="shared" si="36"/>
        <v>0</v>
      </c>
      <c r="CA24" s="139">
        <f t="shared" si="37"/>
        <v>13066</v>
      </c>
      <c r="CB24" s="139">
        <f t="shared" si="38"/>
        <v>391</v>
      </c>
      <c r="CC24" s="139">
        <f t="shared" si="39"/>
        <v>2790</v>
      </c>
      <c r="CD24" s="139">
        <f t="shared" si="40"/>
        <v>1761</v>
      </c>
      <c r="CE24" s="139">
        <f t="shared" si="41"/>
        <v>8124</v>
      </c>
      <c r="CF24" s="139">
        <f t="shared" si="42"/>
        <v>0</v>
      </c>
      <c r="CG24" s="139">
        <f t="shared" si="43"/>
        <v>0</v>
      </c>
      <c r="CH24" s="139">
        <f t="shared" si="44"/>
        <v>6262</v>
      </c>
      <c r="CI24" s="139">
        <f t="shared" si="45"/>
        <v>403712</v>
      </c>
    </row>
    <row r="25" spans="1:87" ht="12" customHeight="1">
      <c r="A25" s="141" t="s">
        <v>94</v>
      </c>
      <c r="B25" s="142" t="s">
        <v>358</v>
      </c>
      <c r="C25" s="141" t="s">
        <v>364</v>
      </c>
      <c r="D25" s="139">
        <f t="shared" si="4"/>
        <v>38430</v>
      </c>
      <c r="E25" s="139">
        <f t="shared" si="5"/>
        <v>38430</v>
      </c>
      <c r="F25" s="139">
        <v>0</v>
      </c>
      <c r="G25" s="139">
        <v>37653</v>
      </c>
      <c r="H25" s="139">
        <v>0</v>
      </c>
      <c r="I25" s="139">
        <v>777</v>
      </c>
      <c r="J25" s="139">
        <v>0</v>
      </c>
      <c r="K25" s="139"/>
      <c r="L25" s="139">
        <f t="shared" si="6"/>
        <v>489927</v>
      </c>
      <c r="M25" s="139">
        <f t="shared" si="7"/>
        <v>132949</v>
      </c>
      <c r="N25" s="139">
        <v>108237</v>
      </c>
      <c r="O25" s="139">
        <v>0</v>
      </c>
      <c r="P25" s="139">
        <v>24712</v>
      </c>
      <c r="Q25" s="139">
        <v>0</v>
      </c>
      <c r="R25" s="139">
        <f t="shared" si="8"/>
        <v>254971</v>
      </c>
      <c r="S25" s="139">
        <v>0</v>
      </c>
      <c r="T25" s="139">
        <v>246523</v>
      </c>
      <c r="U25" s="139">
        <v>8448</v>
      </c>
      <c r="V25" s="139">
        <v>0</v>
      </c>
      <c r="W25" s="139">
        <f t="shared" si="9"/>
        <v>102007</v>
      </c>
      <c r="X25" s="139">
        <v>141</v>
      </c>
      <c r="Y25" s="139">
        <v>84547</v>
      </c>
      <c r="Z25" s="139">
        <v>14497</v>
      </c>
      <c r="AA25" s="139">
        <v>2822</v>
      </c>
      <c r="AB25" s="139"/>
      <c r="AC25" s="139">
        <v>0</v>
      </c>
      <c r="AD25" s="139">
        <v>19968</v>
      </c>
      <c r="AE25" s="139">
        <f t="shared" si="10"/>
        <v>548325</v>
      </c>
      <c r="AF25" s="139">
        <f t="shared" si="11"/>
        <v>0</v>
      </c>
      <c r="AG25" s="139">
        <f t="shared" si="12"/>
        <v>0</v>
      </c>
      <c r="AH25" s="139">
        <v>0</v>
      </c>
      <c r="AI25" s="139">
        <v>0</v>
      </c>
      <c r="AJ25" s="139">
        <v>0</v>
      </c>
      <c r="AK25" s="139">
        <v>0</v>
      </c>
      <c r="AL25" s="139">
        <v>0</v>
      </c>
      <c r="AM25" s="139"/>
      <c r="AN25" s="139">
        <f t="shared" si="13"/>
        <v>0</v>
      </c>
      <c r="AO25" s="139">
        <f t="shared" si="14"/>
        <v>0</v>
      </c>
      <c r="AP25" s="139">
        <v>0</v>
      </c>
      <c r="AQ25" s="139">
        <v>0</v>
      </c>
      <c r="AR25" s="139">
        <v>0</v>
      </c>
      <c r="AS25" s="139">
        <v>0</v>
      </c>
      <c r="AT25" s="139">
        <f t="shared" si="15"/>
        <v>0</v>
      </c>
      <c r="AU25" s="139">
        <v>0</v>
      </c>
      <c r="AV25" s="139">
        <v>0</v>
      </c>
      <c r="AW25" s="139">
        <v>0</v>
      </c>
      <c r="AX25" s="139">
        <v>0</v>
      </c>
      <c r="AY25" s="139">
        <f t="shared" si="16"/>
        <v>0</v>
      </c>
      <c r="AZ25" s="139">
        <v>0</v>
      </c>
      <c r="BA25" s="139">
        <v>0</v>
      </c>
      <c r="BB25" s="139">
        <v>0</v>
      </c>
      <c r="BC25" s="139">
        <v>0</v>
      </c>
      <c r="BD25" s="139"/>
      <c r="BE25" s="139">
        <v>0</v>
      </c>
      <c r="BF25" s="139">
        <v>0</v>
      </c>
      <c r="BG25" s="139">
        <f t="shared" si="17"/>
        <v>0</v>
      </c>
      <c r="BH25" s="139">
        <f t="shared" si="18"/>
        <v>38430</v>
      </c>
      <c r="BI25" s="139">
        <f t="shared" si="19"/>
        <v>38430</v>
      </c>
      <c r="BJ25" s="139">
        <f t="shared" si="20"/>
        <v>0</v>
      </c>
      <c r="BK25" s="139">
        <f t="shared" si="21"/>
        <v>37653</v>
      </c>
      <c r="BL25" s="139">
        <f t="shared" si="22"/>
        <v>0</v>
      </c>
      <c r="BM25" s="139">
        <f t="shared" si="23"/>
        <v>777</v>
      </c>
      <c r="BN25" s="139">
        <f t="shared" si="24"/>
        <v>0</v>
      </c>
      <c r="BO25" s="139">
        <f t="shared" si="25"/>
        <v>0</v>
      </c>
      <c r="BP25" s="139">
        <f t="shared" si="26"/>
        <v>489927</v>
      </c>
      <c r="BQ25" s="139">
        <f t="shared" si="27"/>
        <v>132949</v>
      </c>
      <c r="BR25" s="139">
        <f t="shared" si="28"/>
        <v>108237</v>
      </c>
      <c r="BS25" s="139">
        <f t="shared" si="29"/>
        <v>0</v>
      </c>
      <c r="BT25" s="139">
        <f t="shared" si="30"/>
        <v>24712</v>
      </c>
      <c r="BU25" s="139">
        <f t="shared" si="31"/>
        <v>0</v>
      </c>
      <c r="BV25" s="139">
        <f t="shared" si="32"/>
        <v>254971</v>
      </c>
      <c r="BW25" s="139">
        <f t="shared" si="33"/>
        <v>0</v>
      </c>
      <c r="BX25" s="139">
        <f t="shared" si="34"/>
        <v>246523</v>
      </c>
      <c r="BY25" s="139">
        <f t="shared" si="35"/>
        <v>8448</v>
      </c>
      <c r="BZ25" s="139">
        <f t="shared" si="36"/>
        <v>0</v>
      </c>
      <c r="CA25" s="139">
        <f t="shared" si="37"/>
        <v>102007</v>
      </c>
      <c r="CB25" s="139">
        <f t="shared" si="38"/>
        <v>141</v>
      </c>
      <c r="CC25" s="139">
        <f t="shared" si="39"/>
        <v>84547</v>
      </c>
      <c r="CD25" s="139">
        <f t="shared" si="40"/>
        <v>14497</v>
      </c>
      <c r="CE25" s="139">
        <f t="shared" si="41"/>
        <v>2822</v>
      </c>
      <c r="CF25" s="139">
        <f t="shared" si="42"/>
        <v>0</v>
      </c>
      <c r="CG25" s="139">
        <f t="shared" si="43"/>
        <v>0</v>
      </c>
      <c r="CH25" s="139">
        <f t="shared" si="44"/>
        <v>19968</v>
      </c>
      <c r="CI25" s="139">
        <f t="shared" si="45"/>
        <v>548325</v>
      </c>
    </row>
    <row r="26" spans="1:87" ht="12" customHeight="1">
      <c r="A26" s="141" t="s">
        <v>94</v>
      </c>
      <c r="B26" s="142" t="s">
        <v>359</v>
      </c>
      <c r="C26" s="141" t="s">
        <v>365</v>
      </c>
      <c r="D26" s="139">
        <f t="shared" si="4"/>
        <v>290840</v>
      </c>
      <c r="E26" s="139">
        <f t="shared" si="5"/>
        <v>283280</v>
      </c>
      <c r="F26" s="139">
        <v>0</v>
      </c>
      <c r="G26" s="139">
        <v>283280</v>
      </c>
      <c r="H26" s="139">
        <v>0</v>
      </c>
      <c r="I26" s="139">
        <v>0</v>
      </c>
      <c r="J26" s="139">
        <v>7560</v>
      </c>
      <c r="K26" s="139"/>
      <c r="L26" s="139">
        <f t="shared" si="6"/>
        <v>856360</v>
      </c>
      <c r="M26" s="139">
        <f t="shared" si="7"/>
        <v>222500</v>
      </c>
      <c r="N26" s="139">
        <v>66818</v>
      </c>
      <c r="O26" s="139">
        <v>0</v>
      </c>
      <c r="P26" s="139">
        <v>149286</v>
      </c>
      <c r="Q26" s="139">
        <v>6396</v>
      </c>
      <c r="R26" s="139">
        <f t="shared" si="8"/>
        <v>624515</v>
      </c>
      <c r="S26" s="139">
        <v>0</v>
      </c>
      <c r="T26" s="139">
        <v>609042</v>
      </c>
      <c r="U26" s="139">
        <v>15473</v>
      </c>
      <c r="V26" s="139">
        <v>0</v>
      </c>
      <c r="W26" s="139">
        <f t="shared" si="9"/>
        <v>9345</v>
      </c>
      <c r="X26" s="139">
        <v>0</v>
      </c>
      <c r="Y26" s="139">
        <v>0</v>
      </c>
      <c r="Z26" s="139">
        <v>0</v>
      </c>
      <c r="AA26" s="139">
        <v>9345</v>
      </c>
      <c r="AB26" s="139"/>
      <c r="AC26" s="139">
        <v>0</v>
      </c>
      <c r="AD26" s="139">
        <v>200</v>
      </c>
      <c r="AE26" s="139">
        <f t="shared" si="10"/>
        <v>1147400</v>
      </c>
      <c r="AF26" s="139">
        <f t="shared" si="11"/>
        <v>105099</v>
      </c>
      <c r="AG26" s="139">
        <f t="shared" si="12"/>
        <v>105099</v>
      </c>
      <c r="AH26" s="139">
        <v>0</v>
      </c>
      <c r="AI26" s="139">
        <v>105099</v>
      </c>
      <c r="AJ26" s="139">
        <v>0</v>
      </c>
      <c r="AK26" s="139">
        <v>0</v>
      </c>
      <c r="AL26" s="139">
        <v>0</v>
      </c>
      <c r="AM26" s="139"/>
      <c r="AN26" s="139">
        <f t="shared" si="13"/>
        <v>196193</v>
      </c>
      <c r="AO26" s="139">
        <f t="shared" si="14"/>
        <v>77173</v>
      </c>
      <c r="AP26" s="139">
        <v>32155</v>
      </c>
      <c r="AQ26" s="139">
        <v>0</v>
      </c>
      <c r="AR26" s="139">
        <v>45018</v>
      </c>
      <c r="AS26" s="139">
        <v>0</v>
      </c>
      <c r="AT26" s="139">
        <f t="shared" si="15"/>
        <v>119020</v>
      </c>
      <c r="AU26" s="139">
        <v>0</v>
      </c>
      <c r="AV26" s="139">
        <v>119020</v>
      </c>
      <c r="AW26" s="139">
        <v>0</v>
      </c>
      <c r="AX26" s="139">
        <v>0</v>
      </c>
      <c r="AY26" s="139">
        <f t="shared" si="16"/>
        <v>0</v>
      </c>
      <c r="AZ26" s="139">
        <v>0</v>
      </c>
      <c r="BA26" s="139">
        <v>0</v>
      </c>
      <c r="BB26" s="139">
        <v>0</v>
      </c>
      <c r="BC26" s="139">
        <v>0</v>
      </c>
      <c r="BD26" s="139"/>
      <c r="BE26" s="139">
        <v>0</v>
      </c>
      <c r="BF26" s="139">
        <v>300</v>
      </c>
      <c r="BG26" s="139">
        <f t="shared" si="17"/>
        <v>301592</v>
      </c>
      <c r="BH26" s="139">
        <f t="shared" si="18"/>
        <v>395939</v>
      </c>
      <c r="BI26" s="139">
        <f t="shared" si="19"/>
        <v>388379</v>
      </c>
      <c r="BJ26" s="139">
        <f t="shared" si="20"/>
        <v>0</v>
      </c>
      <c r="BK26" s="139">
        <f t="shared" si="21"/>
        <v>388379</v>
      </c>
      <c r="BL26" s="139">
        <f t="shared" si="22"/>
        <v>0</v>
      </c>
      <c r="BM26" s="139">
        <f t="shared" si="23"/>
        <v>0</v>
      </c>
      <c r="BN26" s="139">
        <f t="shared" si="24"/>
        <v>7560</v>
      </c>
      <c r="BO26" s="139">
        <f t="shared" si="25"/>
        <v>0</v>
      </c>
      <c r="BP26" s="139">
        <f t="shared" si="26"/>
        <v>1052553</v>
      </c>
      <c r="BQ26" s="139">
        <f t="shared" si="27"/>
        <v>299673</v>
      </c>
      <c r="BR26" s="139">
        <f t="shared" si="28"/>
        <v>98973</v>
      </c>
      <c r="BS26" s="139">
        <f t="shared" si="29"/>
        <v>0</v>
      </c>
      <c r="BT26" s="139">
        <f t="shared" si="30"/>
        <v>194304</v>
      </c>
      <c r="BU26" s="139">
        <f t="shared" si="31"/>
        <v>6396</v>
      </c>
      <c r="BV26" s="139">
        <f t="shared" si="32"/>
        <v>743535</v>
      </c>
      <c r="BW26" s="139">
        <f t="shared" si="33"/>
        <v>0</v>
      </c>
      <c r="BX26" s="139">
        <f t="shared" si="34"/>
        <v>728062</v>
      </c>
      <c r="BY26" s="139">
        <f t="shared" si="35"/>
        <v>15473</v>
      </c>
      <c r="BZ26" s="139">
        <f t="shared" si="36"/>
        <v>0</v>
      </c>
      <c r="CA26" s="139">
        <f t="shared" si="37"/>
        <v>9345</v>
      </c>
      <c r="CB26" s="139">
        <f t="shared" si="38"/>
        <v>0</v>
      </c>
      <c r="CC26" s="139">
        <f t="shared" si="39"/>
        <v>0</v>
      </c>
      <c r="CD26" s="139">
        <f t="shared" si="40"/>
        <v>0</v>
      </c>
      <c r="CE26" s="139">
        <f t="shared" si="41"/>
        <v>9345</v>
      </c>
      <c r="CF26" s="139">
        <f t="shared" si="42"/>
        <v>0</v>
      </c>
      <c r="CG26" s="139">
        <f t="shared" si="43"/>
        <v>0</v>
      </c>
      <c r="CH26" s="139">
        <f t="shared" si="44"/>
        <v>500</v>
      </c>
      <c r="CI26" s="139">
        <f t="shared" si="45"/>
        <v>1448992</v>
      </c>
    </row>
    <row r="27" spans="1:87" ht="12" customHeight="1">
      <c r="A27" s="141" t="s">
        <v>94</v>
      </c>
      <c r="B27" s="142" t="s">
        <v>360</v>
      </c>
      <c r="C27" s="141" t="s">
        <v>366</v>
      </c>
      <c r="D27" s="139">
        <f t="shared" si="4"/>
        <v>21466</v>
      </c>
      <c r="E27" s="139">
        <f t="shared" si="5"/>
        <v>21466</v>
      </c>
      <c r="F27" s="139">
        <v>0</v>
      </c>
      <c r="G27" s="139">
        <v>8866</v>
      </c>
      <c r="H27" s="139">
        <v>12600</v>
      </c>
      <c r="I27" s="139">
        <v>0</v>
      </c>
      <c r="J27" s="139">
        <v>0</v>
      </c>
      <c r="K27" s="139"/>
      <c r="L27" s="139">
        <f t="shared" si="6"/>
        <v>1955158</v>
      </c>
      <c r="M27" s="139">
        <f t="shared" si="7"/>
        <v>583571</v>
      </c>
      <c r="N27" s="139">
        <v>503042</v>
      </c>
      <c r="O27" s="139">
        <v>0</v>
      </c>
      <c r="P27" s="139">
        <v>80529</v>
      </c>
      <c r="Q27" s="139">
        <v>0</v>
      </c>
      <c r="R27" s="139">
        <f t="shared" si="8"/>
        <v>594842</v>
      </c>
      <c r="S27" s="139">
        <v>0</v>
      </c>
      <c r="T27" s="139">
        <v>501602</v>
      </c>
      <c r="U27" s="139">
        <v>93240</v>
      </c>
      <c r="V27" s="139">
        <v>0</v>
      </c>
      <c r="W27" s="139">
        <f t="shared" si="9"/>
        <v>776745</v>
      </c>
      <c r="X27" s="139">
        <v>0</v>
      </c>
      <c r="Y27" s="139">
        <v>767668</v>
      </c>
      <c r="Z27" s="139">
        <v>9077</v>
      </c>
      <c r="AA27" s="139">
        <v>0</v>
      </c>
      <c r="AB27" s="139"/>
      <c r="AC27" s="139">
        <v>0</v>
      </c>
      <c r="AD27" s="139">
        <v>184653</v>
      </c>
      <c r="AE27" s="139">
        <f t="shared" si="10"/>
        <v>2161277</v>
      </c>
      <c r="AF27" s="139">
        <f t="shared" si="11"/>
        <v>0</v>
      </c>
      <c r="AG27" s="139">
        <f t="shared" si="12"/>
        <v>0</v>
      </c>
      <c r="AH27" s="139">
        <v>0</v>
      </c>
      <c r="AI27" s="139">
        <v>0</v>
      </c>
      <c r="AJ27" s="139">
        <v>0</v>
      </c>
      <c r="AK27" s="139">
        <v>0</v>
      </c>
      <c r="AL27" s="139">
        <v>0</v>
      </c>
      <c r="AM27" s="139"/>
      <c r="AN27" s="139">
        <f t="shared" si="13"/>
        <v>0</v>
      </c>
      <c r="AO27" s="139">
        <f t="shared" si="14"/>
        <v>0</v>
      </c>
      <c r="AP27" s="139">
        <v>0</v>
      </c>
      <c r="AQ27" s="139">
        <v>0</v>
      </c>
      <c r="AR27" s="139">
        <v>0</v>
      </c>
      <c r="AS27" s="139">
        <v>0</v>
      </c>
      <c r="AT27" s="139">
        <f t="shared" si="15"/>
        <v>0</v>
      </c>
      <c r="AU27" s="139">
        <v>0</v>
      </c>
      <c r="AV27" s="139">
        <v>0</v>
      </c>
      <c r="AW27" s="139">
        <v>0</v>
      </c>
      <c r="AX27" s="139">
        <v>0</v>
      </c>
      <c r="AY27" s="139">
        <f t="shared" si="16"/>
        <v>0</v>
      </c>
      <c r="AZ27" s="139">
        <v>0</v>
      </c>
      <c r="BA27" s="139">
        <v>0</v>
      </c>
      <c r="BB27" s="139">
        <v>0</v>
      </c>
      <c r="BC27" s="139">
        <v>0</v>
      </c>
      <c r="BD27" s="139"/>
      <c r="BE27" s="139">
        <v>0</v>
      </c>
      <c r="BF27" s="139">
        <v>0</v>
      </c>
      <c r="BG27" s="139">
        <f t="shared" si="17"/>
        <v>0</v>
      </c>
      <c r="BH27" s="139">
        <f t="shared" si="18"/>
        <v>21466</v>
      </c>
      <c r="BI27" s="139">
        <f t="shared" si="19"/>
        <v>21466</v>
      </c>
      <c r="BJ27" s="139">
        <f t="shared" si="20"/>
        <v>0</v>
      </c>
      <c r="BK27" s="139">
        <f t="shared" si="21"/>
        <v>8866</v>
      </c>
      <c r="BL27" s="139">
        <f t="shared" si="22"/>
        <v>12600</v>
      </c>
      <c r="BM27" s="139">
        <f t="shared" si="23"/>
        <v>0</v>
      </c>
      <c r="BN27" s="139">
        <f t="shared" si="24"/>
        <v>0</v>
      </c>
      <c r="BO27" s="139">
        <f t="shared" si="25"/>
        <v>0</v>
      </c>
      <c r="BP27" s="139">
        <f t="shared" si="26"/>
        <v>1955158</v>
      </c>
      <c r="BQ27" s="139">
        <f t="shared" si="27"/>
        <v>583571</v>
      </c>
      <c r="BR27" s="139">
        <f t="shared" si="28"/>
        <v>503042</v>
      </c>
      <c r="BS27" s="139">
        <f t="shared" si="29"/>
        <v>0</v>
      </c>
      <c r="BT27" s="139">
        <f t="shared" si="30"/>
        <v>80529</v>
      </c>
      <c r="BU27" s="139">
        <f t="shared" si="31"/>
        <v>0</v>
      </c>
      <c r="BV27" s="139">
        <f t="shared" si="32"/>
        <v>594842</v>
      </c>
      <c r="BW27" s="139">
        <f t="shared" si="33"/>
        <v>0</v>
      </c>
      <c r="BX27" s="139">
        <f t="shared" si="34"/>
        <v>501602</v>
      </c>
      <c r="BY27" s="139">
        <f t="shared" si="35"/>
        <v>93240</v>
      </c>
      <c r="BZ27" s="139">
        <f t="shared" si="36"/>
        <v>0</v>
      </c>
      <c r="CA27" s="139">
        <f t="shared" si="37"/>
        <v>776745</v>
      </c>
      <c r="CB27" s="139">
        <f t="shared" si="38"/>
        <v>0</v>
      </c>
      <c r="CC27" s="139">
        <f t="shared" si="39"/>
        <v>767668</v>
      </c>
      <c r="CD27" s="139">
        <f t="shared" si="40"/>
        <v>9077</v>
      </c>
      <c r="CE27" s="139">
        <f t="shared" si="41"/>
        <v>0</v>
      </c>
      <c r="CF27" s="139">
        <f t="shared" si="42"/>
        <v>0</v>
      </c>
      <c r="CG27" s="139">
        <f t="shared" si="43"/>
        <v>0</v>
      </c>
      <c r="CH27" s="139">
        <f t="shared" si="44"/>
        <v>184653</v>
      </c>
      <c r="CI27" s="139">
        <f t="shared" si="45"/>
        <v>2161277</v>
      </c>
    </row>
    <row r="28" spans="1:87" ht="12" customHeight="1">
      <c r="A28" s="141" t="s">
        <v>94</v>
      </c>
      <c r="B28" s="142" t="s">
        <v>361</v>
      </c>
      <c r="C28" s="141" t="s">
        <v>367</v>
      </c>
      <c r="D28" s="139">
        <f t="shared" si="4"/>
        <v>30504</v>
      </c>
      <c r="E28" s="139">
        <f t="shared" si="5"/>
        <v>0</v>
      </c>
      <c r="F28" s="139">
        <v>0</v>
      </c>
      <c r="G28" s="139">
        <v>0</v>
      </c>
      <c r="H28" s="139">
        <v>0</v>
      </c>
      <c r="I28" s="139">
        <v>0</v>
      </c>
      <c r="J28" s="139">
        <v>30504</v>
      </c>
      <c r="K28" s="139"/>
      <c r="L28" s="139">
        <f t="shared" si="6"/>
        <v>42153</v>
      </c>
      <c r="M28" s="139">
        <f t="shared" si="7"/>
        <v>42153</v>
      </c>
      <c r="N28" s="139">
        <v>42153</v>
      </c>
      <c r="O28" s="139">
        <v>0</v>
      </c>
      <c r="P28" s="139">
        <v>0</v>
      </c>
      <c r="Q28" s="139">
        <v>0</v>
      </c>
      <c r="R28" s="139">
        <f t="shared" si="8"/>
        <v>0</v>
      </c>
      <c r="S28" s="139">
        <v>0</v>
      </c>
      <c r="T28" s="139">
        <v>0</v>
      </c>
      <c r="U28" s="139">
        <v>0</v>
      </c>
      <c r="V28" s="139">
        <v>0</v>
      </c>
      <c r="W28" s="139">
        <f t="shared" si="9"/>
        <v>0</v>
      </c>
      <c r="X28" s="139">
        <v>0</v>
      </c>
      <c r="Y28" s="139">
        <v>0</v>
      </c>
      <c r="Z28" s="139">
        <v>0</v>
      </c>
      <c r="AA28" s="139">
        <v>0</v>
      </c>
      <c r="AB28" s="139"/>
      <c r="AC28" s="139">
        <v>0</v>
      </c>
      <c r="AD28" s="139">
        <v>2662</v>
      </c>
      <c r="AE28" s="139">
        <f t="shared" si="10"/>
        <v>75319</v>
      </c>
      <c r="AF28" s="139">
        <f t="shared" si="11"/>
        <v>0</v>
      </c>
      <c r="AG28" s="139">
        <f t="shared" si="12"/>
        <v>0</v>
      </c>
      <c r="AH28" s="139">
        <v>0</v>
      </c>
      <c r="AI28" s="139">
        <v>0</v>
      </c>
      <c r="AJ28" s="139">
        <v>0</v>
      </c>
      <c r="AK28" s="139">
        <v>0</v>
      </c>
      <c r="AL28" s="139">
        <v>0</v>
      </c>
      <c r="AM28" s="139"/>
      <c r="AN28" s="139">
        <f t="shared" si="13"/>
        <v>0</v>
      </c>
      <c r="AO28" s="139">
        <f t="shared" si="14"/>
        <v>0</v>
      </c>
      <c r="AP28" s="139">
        <v>0</v>
      </c>
      <c r="AQ28" s="139">
        <v>0</v>
      </c>
      <c r="AR28" s="139">
        <v>0</v>
      </c>
      <c r="AS28" s="139">
        <v>0</v>
      </c>
      <c r="AT28" s="139">
        <f t="shared" si="15"/>
        <v>0</v>
      </c>
      <c r="AU28" s="139">
        <v>0</v>
      </c>
      <c r="AV28" s="139">
        <v>0</v>
      </c>
      <c r="AW28" s="139">
        <v>0</v>
      </c>
      <c r="AX28" s="139">
        <v>0</v>
      </c>
      <c r="AY28" s="139">
        <f t="shared" si="16"/>
        <v>0</v>
      </c>
      <c r="AZ28" s="139">
        <v>0</v>
      </c>
      <c r="BA28" s="139">
        <v>0</v>
      </c>
      <c r="BB28" s="139">
        <v>0</v>
      </c>
      <c r="BC28" s="139">
        <v>0</v>
      </c>
      <c r="BD28" s="139"/>
      <c r="BE28" s="139">
        <v>0</v>
      </c>
      <c r="BF28" s="139">
        <v>0</v>
      </c>
      <c r="BG28" s="139">
        <f t="shared" si="17"/>
        <v>0</v>
      </c>
      <c r="BH28" s="139">
        <f t="shared" si="18"/>
        <v>30504</v>
      </c>
      <c r="BI28" s="139">
        <f t="shared" si="19"/>
        <v>0</v>
      </c>
      <c r="BJ28" s="139">
        <f t="shared" si="20"/>
        <v>0</v>
      </c>
      <c r="BK28" s="139">
        <f t="shared" si="21"/>
        <v>0</v>
      </c>
      <c r="BL28" s="139">
        <f t="shared" si="22"/>
        <v>0</v>
      </c>
      <c r="BM28" s="139">
        <f t="shared" si="23"/>
        <v>0</v>
      </c>
      <c r="BN28" s="139">
        <f t="shared" si="24"/>
        <v>30504</v>
      </c>
      <c r="BO28" s="139">
        <f t="shared" si="25"/>
        <v>0</v>
      </c>
      <c r="BP28" s="139">
        <f t="shared" si="26"/>
        <v>42153</v>
      </c>
      <c r="BQ28" s="139">
        <f t="shared" si="27"/>
        <v>42153</v>
      </c>
      <c r="BR28" s="139">
        <f t="shared" si="28"/>
        <v>42153</v>
      </c>
      <c r="BS28" s="139">
        <f t="shared" si="29"/>
        <v>0</v>
      </c>
      <c r="BT28" s="139">
        <f t="shared" si="30"/>
        <v>0</v>
      </c>
      <c r="BU28" s="139">
        <f t="shared" si="31"/>
        <v>0</v>
      </c>
      <c r="BV28" s="139">
        <f t="shared" si="32"/>
        <v>0</v>
      </c>
      <c r="BW28" s="139">
        <f t="shared" si="33"/>
        <v>0</v>
      </c>
      <c r="BX28" s="139">
        <f t="shared" si="34"/>
        <v>0</v>
      </c>
      <c r="BY28" s="139">
        <f t="shared" si="35"/>
        <v>0</v>
      </c>
      <c r="BZ28" s="139">
        <f t="shared" si="36"/>
        <v>0</v>
      </c>
      <c r="CA28" s="139">
        <f t="shared" si="37"/>
        <v>0</v>
      </c>
      <c r="CB28" s="139">
        <f t="shared" si="38"/>
        <v>0</v>
      </c>
      <c r="CC28" s="139">
        <f t="shared" si="39"/>
        <v>0</v>
      </c>
      <c r="CD28" s="139">
        <f t="shared" si="40"/>
        <v>0</v>
      </c>
      <c r="CE28" s="139">
        <f t="shared" si="41"/>
        <v>0</v>
      </c>
      <c r="CF28" s="139">
        <f t="shared" si="42"/>
        <v>0</v>
      </c>
      <c r="CG28" s="139">
        <f t="shared" si="43"/>
        <v>0</v>
      </c>
      <c r="CH28" s="139">
        <f t="shared" si="44"/>
        <v>2662</v>
      </c>
      <c r="CI28" s="139">
        <f t="shared" si="45"/>
        <v>75319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40" t="s">
        <v>376</v>
      </c>
      <c r="B7" s="142" t="s">
        <v>377</v>
      </c>
      <c r="C7" s="140" t="s">
        <v>375</v>
      </c>
      <c r="D7" s="139">
        <f aca="true" t="shared" si="0" ref="D7:I7">SUM(D8:D22)</f>
        <v>71749</v>
      </c>
      <c r="E7" s="139">
        <f t="shared" si="0"/>
        <v>1670958</v>
      </c>
      <c r="F7" s="139">
        <f t="shared" si="0"/>
        <v>1742707</v>
      </c>
      <c r="G7" s="139">
        <f t="shared" si="0"/>
        <v>34719</v>
      </c>
      <c r="H7" s="139">
        <f t="shared" si="0"/>
        <v>882370</v>
      </c>
      <c r="I7" s="139">
        <f t="shared" si="0"/>
        <v>917089</v>
      </c>
      <c r="J7" s="143" t="s">
        <v>378</v>
      </c>
      <c r="K7" s="143" t="s">
        <v>378</v>
      </c>
      <c r="L7" s="139">
        <f aca="true" t="shared" si="1" ref="L7:Q7">SUM(L8:L22)</f>
        <v>71749</v>
      </c>
      <c r="M7" s="139">
        <f t="shared" si="1"/>
        <v>1670958</v>
      </c>
      <c r="N7" s="139">
        <f t="shared" si="1"/>
        <v>1742707</v>
      </c>
      <c r="O7" s="139">
        <f t="shared" si="1"/>
        <v>34719</v>
      </c>
      <c r="P7" s="139">
        <f t="shared" si="1"/>
        <v>193006</v>
      </c>
      <c r="Q7" s="139">
        <f t="shared" si="1"/>
        <v>227725</v>
      </c>
      <c r="R7" s="143" t="s">
        <v>378</v>
      </c>
      <c r="S7" s="143" t="s">
        <v>378</v>
      </c>
      <c r="T7" s="139">
        <f aca="true" t="shared" si="2" ref="T7:Y7">SUM(T8:T22)</f>
        <v>0</v>
      </c>
      <c r="U7" s="139">
        <f t="shared" si="2"/>
        <v>0</v>
      </c>
      <c r="V7" s="139">
        <f t="shared" si="2"/>
        <v>0</v>
      </c>
      <c r="W7" s="139">
        <f t="shared" si="2"/>
        <v>0</v>
      </c>
      <c r="X7" s="139">
        <f t="shared" si="2"/>
        <v>689364</v>
      </c>
      <c r="Y7" s="139">
        <f t="shared" si="2"/>
        <v>689364</v>
      </c>
      <c r="Z7" s="143" t="s">
        <v>378</v>
      </c>
      <c r="AA7" s="143" t="s">
        <v>378</v>
      </c>
      <c r="AB7" s="139">
        <f>SUM(AB8:AB22)</f>
        <v>0</v>
      </c>
      <c r="AC7" s="139">
        <f>SUM(AC8:AC22)</f>
        <v>0</v>
      </c>
      <c r="AD7" s="139">
        <f>SUM(AD8:AD22)</f>
        <v>0</v>
      </c>
      <c r="AE7" s="139"/>
      <c r="AF7" s="139"/>
      <c r="AG7" s="139"/>
      <c r="AH7" s="143" t="s">
        <v>378</v>
      </c>
      <c r="AI7" s="143" t="s">
        <v>378</v>
      </c>
      <c r="AJ7" s="139">
        <f aca="true" t="shared" si="3" ref="AJ7:AO7">SUM(AJ8:AJ22)</f>
        <v>0</v>
      </c>
      <c r="AK7" s="139">
        <f t="shared" si="3"/>
        <v>0</v>
      </c>
      <c r="AL7" s="139">
        <f t="shared" si="3"/>
        <v>0</v>
      </c>
      <c r="AM7" s="139">
        <f t="shared" si="3"/>
        <v>0</v>
      </c>
      <c r="AN7" s="139">
        <f t="shared" si="3"/>
        <v>0</v>
      </c>
      <c r="AO7" s="139">
        <f t="shared" si="3"/>
        <v>0</v>
      </c>
      <c r="AP7" s="143" t="s">
        <v>378</v>
      </c>
      <c r="AQ7" s="143" t="s">
        <v>378</v>
      </c>
      <c r="AR7" s="139">
        <f aca="true" t="shared" si="4" ref="AR7:AW7">SUM(AR8:AR22)</f>
        <v>0</v>
      </c>
      <c r="AS7" s="139">
        <f t="shared" si="4"/>
        <v>0</v>
      </c>
      <c r="AT7" s="139">
        <f t="shared" si="4"/>
        <v>0</v>
      </c>
      <c r="AU7" s="139">
        <f t="shared" si="4"/>
        <v>0</v>
      </c>
      <c r="AV7" s="139">
        <f t="shared" si="4"/>
        <v>0</v>
      </c>
      <c r="AW7" s="139">
        <f t="shared" si="4"/>
        <v>0</v>
      </c>
      <c r="AX7" s="143" t="s">
        <v>378</v>
      </c>
      <c r="AY7" s="143" t="s">
        <v>378</v>
      </c>
      <c r="AZ7" s="139">
        <f aca="true" t="shared" si="5" ref="AZ7:BE7">SUM(AZ8:AZ22)</f>
        <v>0</v>
      </c>
      <c r="BA7" s="139">
        <f t="shared" si="5"/>
        <v>0</v>
      </c>
      <c r="BB7" s="139">
        <f t="shared" si="5"/>
        <v>0</v>
      </c>
      <c r="BC7" s="139">
        <f t="shared" si="5"/>
        <v>0</v>
      </c>
      <c r="BD7" s="139">
        <f t="shared" si="5"/>
        <v>0</v>
      </c>
      <c r="BE7" s="139">
        <f t="shared" si="5"/>
        <v>0</v>
      </c>
    </row>
    <row r="8" spans="1:57" ht="12" customHeight="1">
      <c r="A8" s="141" t="s">
        <v>94</v>
      </c>
      <c r="B8" s="142" t="s">
        <v>326</v>
      </c>
      <c r="C8" s="141" t="s">
        <v>341</v>
      </c>
      <c r="D8" s="139">
        <f>SUM(L8,T8,AB8,AJ8,AR8,AZ8)</f>
        <v>0</v>
      </c>
      <c r="E8" s="139">
        <f>SUM(M8,U8,AC8,AK8,AS8,BA8)</f>
        <v>657855</v>
      </c>
      <c r="F8" s="139">
        <f>SUM(D8:E8)</f>
        <v>657855</v>
      </c>
      <c r="G8" s="139">
        <f>SUM(O8,W8,AE8,AM8,AU8,BC8)</f>
        <v>0</v>
      </c>
      <c r="H8" s="139">
        <f>SUM(P8,X8,AF8,AN8,AV8,BD8)</f>
        <v>295794</v>
      </c>
      <c r="I8" s="139">
        <f>SUM(G8:H8)</f>
        <v>295794</v>
      </c>
      <c r="J8" s="143" t="s">
        <v>360</v>
      </c>
      <c r="K8" s="143" t="s">
        <v>366</v>
      </c>
      <c r="L8" s="139">
        <v>0</v>
      </c>
      <c r="M8" s="139">
        <v>657855</v>
      </c>
      <c r="N8" s="139">
        <f>SUM(L8,+M8)</f>
        <v>657855</v>
      </c>
      <c r="O8" s="139">
        <v>0</v>
      </c>
      <c r="P8" s="139">
        <v>0</v>
      </c>
      <c r="Q8" s="139">
        <f>SUM(O8,+P8)</f>
        <v>0</v>
      </c>
      <c r="R8" s="143" t="s">
        <v>357</v>
      </c>
      <c r="S8" s="143" t="s">
        <v>363</v>
      </c>
      <c r="T8" s="139">
        <v>0</v>
      </c>
      <c r="U8" s="139">
        <v>0</v>
      </c>
      <c r="V8" s="139">
        <f>+SUM(T8,U8)</f>
        <v>0</v>
      </c>
      <c r="W8" s="139">
        <v>0</v>
      </c>
      <c r="X8" s="139">
        <v>295794</v>
      </c>
      <c r="Y8" s="139">
        <f>+SUM(W8,X8)</f>
        <v>295794</v>
      </c>
      <c r="Z8" s="143"/>
      <c r="AA8" s="139"/>
      <c r="AB8" s="139">
        <v>0</v>
      </c>
      <c r="AC8" s="139">
        <v>0</v>
      </c>
      <c r="AD8" s="139">
        <f>+SUM(AB8,AC8)</f>
        <v>0</v>
      </c>
      <c r="AE8" s="139">
        <v>0</v>
      </c>
      <c r="AF8" s="139">
        <v>0</v>
      </c>
      <c r="AG8" s="139">
        <f>SUM(AE8,+AF8)</f>
        <v>0</v>
      </c>
      <c r="AH8" s="143"/>
      <c r="AI8" s="143"/>
      <c r="AJ8" s="139">
        <v>0</v>
      </c>
      <c r="AK8" s="139">
        <v>0</v>
      </c>
      <c r="AL8" s="139">
        <f>SUM(AJ8,+AK8)</f>
        <v>0</v>
      </c>
      <c r="AM8" s="139">
        <v>0</v>
      </c>
      <c r="AN8" s="139">
        <v>0</v>
      </c>
      <c r="AO8" s="139">
        <f>SUM(AM8,+AN8)</f>
        <v>0</v>
      </c>
      <c r="AP8" s="143"/>
      <c r="AQ8" s="143"/>
      <c r="AR8" s="139">
        <v>0</v>
      </c>
      <c r="AS8" s="139">
        <v>0</v>
      </c>
      <c r="AT8" s="139">
        <f>SUM(AR8,+AS8)</f>
        <v>0</v>
      </c>
      <c r="AU8" s="139">
        <v>0</v>
      </c>
      <c r="AV8" s="139">
        <v>0</v>
      </c>
      <c r="AW8" s="139">
        <f>SUM(AU8,+AV8)</f>
        <v>0</v>
      </c>
      <c r="AX8" s="143"/>
      <c r="AY8" s="143"/>
      <c r="AZ8" s="139">
        <v>0</v>
      </c>
      <c r="BA8" s="139">
        <v>0</v>
      </c>
      <c r="BB8" s="139">
        <f>SUM(AZ8,BA8)</f>
        <v>0</v>
      </c>
      <c r="BC8" s="139">
        <v>0</v>
      </c>
      <c r="BD8" s="139">
        <v>0</v>
      </c>
      <c r="BE8" s="139">
        <f>SUM(BC8,+BD8)</f>
        <v>0</v>
      </c>
    </row>
    <row r="9" spans="1:57" ht="12" customHeight="1">
      <c r="A9" s="141" t="s">
        <v>94</v>
      </c>
      <c r="B9" s="142" t="s">
        <v>327</v>
      </c>
      <c r="C9" s="141" t="s">
        <v>342</v>
      </c>
      <c r="D9" s="139">
        <f aca="true" t="shared" si="6" ref="D9:D22">SUM(L9,T9,AB9,AJ9,AR9,AZ9)</f>
        <v>52094</v>
      </c>
      <c r="E9" s="139">
        <f aca="true" t="shared" si="7" ref="E9:E22">SUM(M9,U9,AC9,AK9,AS9,BA9)</f>
        <v>0</v>
      </c>
      <c r="F9" s="139">
        <f aca="true" t="shared" si="8" ref="F9:F22">SUM(D9:E9)</f>
        <v>52094</v>
      </c>
      <c r="G9" s="139">
        <f aca="true" t="shared" si="9" ref="G9:G22">SUM(O9,W9,AE9,AM9,AU9,BC9)</f>
        <v>0</v>
      </c>
      <c r="H9" s="139">
        <f aca="true" t="shared" si="10" ref="H9:H22">SUM(P9,X9,AF9,AN9,AV9,BD9)</f>
        <v>28782</v>
      </c>
      <c r="I9" s="139">
        <f aca="true" t="shared" si="11" ref="I9:I22">SUM(G9:H9)</f>
        <v>28782</v>
      </c>
      <c r="J9" s="143" t="s">
        <v>361</v>
      </c>
      <c r="K9" s="143" t="s">
        <v>367</v>
      </c>
      <c r="L9" s="139">
        <v>52094</v>
      </c>
      <c r="M9" s="139">
        <v>0</v>
      </c>
      <c r="N9" s="139">
        <f aca="true" t="shared" si="12" ref="N9:N22">SUM(L9,+M9)</f>
        <v>52094</v>
      </c>
      <c r="O9" s="139">
        <v>0</v>
      </c>
      <c r="P9" s="139">
        <v>0</v>
      </c>
      <c r="Q9" s="139">
        <f aca="true" t="shared" si="13" ref="Q9:Q22">SUM(O9,+P9)</f>
        <v>0</v>
      </c>
      <c r="R9" s="143" t="s">
        <v>356</v>
      </c>
      <c r="S9" s="143" t="s">
        <v>362</v>
      </c>
      <c r="T9" s="139">
        <v>0</v>
      </c>
      <c r="U9" s="139">
        <v>0</v>
      </c>
      <c r="V9" s="139">
        <f aca="true" t="shared" si="14" ref="V9:V22">+SUM(T9,U9)</f>
        <v>0</v>
      </c>
      <c r="W9" s="139">
        <v>0</v>
      </c>
      <c r="X9" s="139">
        <v>28782</v>
      </c>
      <c r="Y9" s="139">
        <f aca="true" t="shared" si="15" ref="Y9:Y22">+SUM(W9,X9)</f>
        <v>28782</v>
      </c>
      <c r="Z9" s="143"/>
      <c r="AA9" s="139"/>
      <c r="AB9" s="139">
        <v>0</v>
      </c>
      <c r="AC9" s="139">
        <v>0</v>
      </c>
      <c r="AD9" s="139">
        <f aca="true" t="shared" si="16" ref="AD9:AD22">+SUM(AB9,AC9)</f>
        <v>0</v>
      </c>
      <c r="AE9" s="139">
        <v>0</v>
      </c>
      <c r="AF9" s="139">
        <v>0</v>
      </c>
      <c r="AG9" s="139">
        <f aca="true" t="shared" si="17" ref="AG9:AG22">SUM(AE9,+AF9)</f>
        <v>0</v>
      </c>
      <c r="AH9" s="143"/>
      <c r="AI9" s="143"/>
      <c r="AJ9" s="139">
        <v>0</v>
      </c>
      <c r="AK9" s="139">
        <v>0</v>
      </c>
      <c r="AL9" s="139">
        <f aca="true" t="shared" si="18" ref="AL9:AL22">SUM(AJ9,+AK9)</f>
        <v>0</v>
      </c>
      <c r="AM9" s="139">
        <v>0</v>
      </c>
      <c r="AN9" s="139">
        <v>0</v>
      </c>
      <c r="AO9" s="139">
        <f aca="true" t="shared" si="19" ref="AO9:AO22">SUM(AM9,+AN9)</f>
        <v>0</v>
      </c>
      <c r="AP9" s="143"/>
      <c r="AQ9" s="143"/>
      <c r="AR9" s="139">
        <v>0</v>
      </c>
      <c r="AS9" s="139">
        <v>0</v>
      </c>
      <c r="AT9" s="139">
        <f aca="true" t="shared" si="20" ref="AT9:AT22">SUM(AR9,+AS9)</f>
        <v>0</v>
      </c>
      <c r="AU9" s="139">
        <v>0</v>
      </c>
      <c r="AV9" s="139">
        <v>0</v>
      </c>
      <c r="AW9" s="139">
        <f aca="true" t="shared" si="21" ref="AW9:AW22">SUM(AU9,+AV9)</f>
        <v>0</v>
      </c>
      <c r="AX9" s="143"/>
      <c r="AY9" s="143"/>
      <c r="AZ9" s="139">
        <v>0</v>
      </c>
      <c r="BA9" s="139">
        <v>0</v>
      </c>
      <c r="BB9" s="139">
        <f aca="true" t="shared" si="22" ref="BB9:BB22">SUM(AZ9,BA9)</f>
        <v>0</v>
      </c>
      <c r="BC9" s="139">
        <v>0</v>
      </c>
      <c r="BD9" s="139">
        <v>0</v>
      </c>
      <c r="BE9" s="139">
        <f aca="true" t="shared" si="23" ref="BE9:BE22">SUM(BC9,+BD9)</f>
        <v>0</v>
      </c>
    </row>
    <row r="10" spans="1:57" ht="12" customHeight="1">
      <c r="A10" s="141" t="s">
        <v>94</v>
      </c>
      <c r="B10" s="142" t="s">
        <v>328</v>
      </c>
      <c r="C10" s="141" t="s">
        <v>343</v>
      </c>
      <c r="D10" s="139">
        <f t="shared" si="6"/>
        <v>0</v>
      </c>
      <c r="E10" s="139">
        <f t="shared" si="7"/>
        <v>152032</v>
      </c>
      <c r="F10" s="139">
        <f t="shared" si="8"/>
        <v>152032</v>
      </c>
      <c r="G10" s="139">
        <f t="shared" si="9"/>
        <v>12060</v>
      </c>
      <c r="H10" s="139">
        <f t="shared" si="10"/>
        <v>65156</v>
      </c>
      <c r="I10" s="139">
        <f t="shared" si="11"/>
        <v>77216</v>
      </c>
      <c r="J10" s="143" t="s">
        <v>359</v>
      </c>
      <c r="K10" s="143" t="s">
        <v>365</v>
      </c>
      <c r="L10" s="139">
        <v>0</v>
      </c>
      <c r="M10" s="139">
        <v>152032</v>
      </c>
      <c r="N10" s="139">
        <f t="shared" si="12"/>
        <v>152032</v>
      </c>
      <c r="O10" s="139">
        <v>12060</v>
      </c>
      <c r="P10" s="139">
        <v>65156</v>
      </c>
      <c r="Q10" s="139">
        <f t="shared" si="13"/>
        <v>77216</v>
      </c>
      <c r="R10" s="143"/>
      <c r="S10" s="143"/>
      <c r="T10" s="139">
        <v>0</v>
      </c>
      <c r="U10" s="139">
        <v>0</v>
      </c>
      <c r="V10" s="139">
        <f t="shared" si="14"/>
        <v>0</v>
      </c>
      <c r="W10" s="139">
        <v>0</v>
      </c>
      <c r="X10" s="139">
        <v>0</v>
      </c>
      <c r="Y10" s="139">
        <f t="shared" si="15"/>
        <v>0</v>
      </c>
      <c r="Z10" s="143"/>
      <c r="AA10" s="139"/>
      <c r="AB10" s="139">
        <v>0</v>
      </c>
      <c r="AC10" s="139">
        <v>0</v>
      </c>
      <c r="AD10" s="139">
        <f t="shared" si="16"/>
        <v>0</v>
      </c>
      <c r="AE10" s="139">
        <v>0</v>
      </c>
      <c r="AF10" s="139">
        <v>0</v>
      </c>
      <c r="AG10" s="139">
        <f t="shared" si="17"/>
        <v>0</v>
      </c>
      <c r="AH10" s="143"/>
      <c r="AI10" s="143"/>
      <c r="AJ10" s="139">
        <v>0</v>
      </c>
      <c r="AK10" s="139">
        <v>0</v>
      </c>
      <c r="AL10" s="139">
        <f t="shared" si="18"/>
        <v>0</v>
      </c>
      <c r="AM10" s="139">
        <v>0</v>
      </c>
      <c r="AN10" s="139">
        <v>0</v>
      </c>
      <c r="AO10" s="139">
        <f t="shared" si="19"/>
        <v>0</v>
      </c>
      <c r="AP10" s="143"/>
      <c r="AQ10" s="143"/>
      <c r="AR10" s="139">
        <v>0</v>
      </c>
      <c r="AS10" s="139">
        <v>0</v>
      </c>
      <c r="AT10" s="139">
        <f t="shared" si="20"/>
        <v>0</v>
      </c>
      <c r="AU10" s="139">
        <v>0</v>
      </c>
      <c r="AV10" s="139">
        <v>0</v>
      </c>
      <c r="AW10" s="139">
        <f t="shared" si="21"/>
        <v>0</v>
      </c>
      <c r="AX10" s="143"/>
      <c r="AY10" s="143"/>
      <c r="AZ10" s="139">
        <v>0</v>
      </c>
      <c r="BA10" s="139">
        <v>0</v>
      </c>
      <c r="BB10" s="139">
        <f t="shared" si="22"/>
        <v>0</v>
      </c>
      <c r="BC10" s="139">
        <v>0</v>
      </c>
      <c r="BD10" s="139">
        <v>0</v>
      </c>
      <c r="BE10" s="139">
        <f t="shared" si="23"/>
        <v>0</v>
      </c>
    </row>
    <row r="11" spans="1:57" ht="12" customHeight="1">
      <c r="A11" s="141" t="s">
        <v>94</v>
      </c>
      <c r="B11" s="142" t="s">
        <v>329</v>
      </c>
      <c r="C11" s="141" t="s">
        <v>344</v>
      </c>
      <c r="D11" s="139">
        <f t="shared" si="6"/>
        <v>13178</v>
      </c>
      <c r="E11" s="139">
        <f t="shared" si="7"/>
        <v>0</v>
      </c>
      <c r="F11" s="139">
        <f t="shared" si="8"/>
        <v>13178</v>
      </c>
      <c r="G11" s="139">
        <f t="shared" si="9"/>
        <v>0</v>
      </c>
      <c r="H11" s="139">
        <f t="shared" si="10"/>
        <v>0</v>
      </c>
      <c r="I11" s="139">
        <f t="shared" si="11"/>
        <v>0</v>
      </c>
      <c r="J11" s="143" t="s">
        <v>361</v>
      </c>
      <c r="K11" s="143" t="s">
        <v>367</v>
      </c>
      <c r="L11" s="139">
        <v>13178</v>
      </c>
      <c r="M11" s="139">
        <v>0</v>
      </c>
      <c r="N11" s="139">
        <f t="shared" si="12"/>
        <v>13178</v>
      </c>
      <c r="O11" s="139">
        <v>0</v>
      </c>
      <c r="P11" s="139">
        <v>0</v>
      </c>
      <c r="Q11" s="139">
        <f t="shared" si="13"/>
        <v>0</v>
      </c>
      <c r="R11" s="143"/>
      <c r="S11" s="143"/>
      <c r="T11" s="139">
        <v>0</v>
      </c>
      <c r="U11" s="139">
        <v>0</v>
      </c>
      <c r="V11" s="139">
        <f t="shared" si="14"/>
        <v>0</v>
      </c>
      <c r="W11" s="139">
        <v>0</v>
      </c>
      <c r="X11" s="139">
        <v>0</v>
      </c>
      <c r="Y11" s="139">
        <f t="shared" si="15"/>
        <v>0</v>
      </c>
      <c r="Z11" s="143"/>
      <c r="AA11" s="139"/>
      <c r="AB11" s="139">
        <v>0</v>
      </c>
      <c r="AC11" s="139">
        <v>0</v>
      </c>
      <c r="AD11" s="139">
        <f t="shared" si="16"/>
        <v>0</v>
      </c>
      <c r="AE11" s="139">
        <v>0</v>
      </c>
      <c r="AF11" s="139">
        <v>0</v>
      </c>
      <c r="AG11" s="139">
        <f t="shared" si="17"/>
        <v>0</v>
      </c>
      <c r="AH11" s="143"/>
      <c r="AI11" s="143"/>
      <c r="AJ11" s="139">
        <v>0</v>
      </c>
      <c r="AK11" s="139">
        <v>0</v>
      </c>
      <c r="AL11" s="139">
        <f t="shared" si="18"/>
        <v>0</v>
      </c>
      <c r="AM11" s="139">
        <v>0</v>
      </c>
      <c r="AN11" s="139">
        <v>0</v>
      </c>
      <c r="AO11" s="139">
        <f t="shared" si="19"/>
        <v>0</v>
      </c>
      <c r="AP11" s="143"/>
      <c r="AQ11" s="143"/>
      <c r="AR11" s="139">
        <v>0</v>
      </c>
      <c r="AS11" s="139">
        <v>0</v>
      </c>
      <c r="AT11" s="139">
        <f t="shared" si="20"/>
        <v>0</v>
      </c>
      <c r="AU11" s="139">
        <v>0</v>
      </c>
      <c r="AV11" s="139">
        <v>0</v>
      </c>
      <c r="AW11" s="139">
        <f t="shared" si="21"/>
        <v>0</v>
      </c>
      <c r="AX11" s="143"/>
      <c r="AY11" s="143"/>
      <c r="AZ11" s="139">
        <v>0</v>
      </c>
      <c r="BA11" s="139">
        <v>0</v>
      </c>
      <c r="BB11" s="139">
        <f t="shared" si="22"/>
        <v>0</v>
      </c>
      <c r="BC11" s="139">
        <v>0</v>
      </c>
      <c r="BD11" s="139">
        <v>0</v>
      </c>
      <c r="BE11" s="139">
        <f t="shared" si="23"/>
        <v>0</v>
      </c>
    </row>
    <row r="12" spans="1:57" ht="12" customHeight="1">
      <c r="A12" s="141" t="s">
        <v>94</v>
      </c>
      <c r="B12" s="142" t="s">
        <v>330</v>
      </c>
      <c r="C12" s="141" t="s">
        <v>345</v>
      </c>
      <c r="D12" s="139">
        <f t="shared" si="6"/>
        <v>0</v>
      </c>
      <c r="E12" s="139">
        <f t="shared" si="7"/>
        <v>45556</v>
      </c>
      <c r="F12" s="139">
        <f t="shared" si="8"/>
        <v>45556</v>
      </c>
      <c r="G12" s="139">
        <f t="shared" si="9"/>
        <v>0</v>
      </c>
      <c r="H12" s="139">
        <f t="shared" si="10"/>
        <v>6550</v>
      </c>
      <c r="I12" s="139">
        <f t="shared" si="11"/>
        <v>6550</v>
      </c>
      <c r="J12" s="143" t="s">
        <v>360</v>
      </c>
      <c r="K12" s="143" t="s">
        <v>366</v>
      </c>
      <c r="L12" s="139">
        <v>0</v>
      </c>
      <c r="M12" s="139">
        <v>45556</v>
      </c>
      <c r="N12" s="139">
        <f t="shared" si="12"/>
        <v>45556</v>
      </c>
      <c r="O12" s="139">
        <v>0</v>
      </c>
      <c r="P12" s="139">
        <v>0</v>
      </c>
      <c r="Q12" s="139">
        <f t="shared" si="13"/>
        <v>0</v>
      </c>
      <c r="R12" s="143" t="s">
        <v>357</v>
      </c>
      <c r="S12" s="143" t="s">
        <v>363</v>
      </c>
      <c r="T12" s="139">
        <v>0</v>
      </c>
      <c r="U12" s="139">
        <v>0</v>
      </c>
      <c r="V12" s="139">
        <f t="shared" si="14"/>
        <v>0</v>
      </c>
      <c r="W12" s="139">
        <v>0</v>
      </c>
      <c r="X12" s="139">
        <v>6550</v>
      </c>
      <c r="Y12" s="139">
        <f t="shared" si="15"/>
        <v>6550</v>
      </c>
      <c r="Z12" s="143"/>
      <c r="AA12" s="139"/>
      <c r="AB12" s="139">
        <v>0</v>
      </c>
      <c r="AC12" s="139">
        <v>0</v>
      </c>
      <c r="AD12" s="139">
        <f t="shared" si="16"/>
        <v>0</v>
      </c>
      <c r="AE12" s="139">
        <v>0</v>
      </c>
      <c r="AF12" s="139">
        <v>0</v>
      </c>
      <c r="AG12" s="139">
        <f t="shared" si="17"/>
        <v>0</v>
      </c>
      <c r="AH12" s="143"/>
      <c r="AI12" s="143"/>
      <c r="AJ12" s="139">
        <v>0</v>
      </c>
      <c r="AK12" s="139">
        <v>0</v>
      </c>
      <c r="AL12" s="139">
        <f t="shared" si="18"/>
        <v>0</v>
      </c>
      <c r="AM12" s="139">
        <v>0</v>
      </c>
      <c r="AN12" s="139">
        <v>0</v>
      </c>
      <c r="AO12" s="139">
        <f t="shared" si="19"/>
        <v>0</v>
      </c>
      <c r="AP12" s="143"/>
      <c r="AQ12" s="143"/>
      <c r="AR12" s="139">
        <v>0</v>
      </c>
      <c r="AS12" s="139">
        <v>0</v>
      </c>
      <c r="AT12" s="139">
        <f t="shared" si="20"/>
        <v>0</v>
      </c>
      <c r="AU12" s="139">
        <v>0</v>
      </c>
      <c r="AV12" s="139">
        <v>0</v>
      </c>
      <c r="AW12" s="139">
        <f t="shared" si="21"/>
        <v>0</v>
      </c>
      <c r="AX12" s="143"/>
      <c r="AY12" s="143"/>
      <c r="AZ12" s="139">
        <v>0</v>
      </c>
      <c r="BA12" s="139">
        <v>0</v>
      </c>
      <c r="BB12" s="139">
        <f t="shared" si="22"/>
        <v>0</v>
      </c>
      <c r="BC12" s="139">
        <v>0</v>
      </c>
      <c r="BD12" s="139">
        <v>0</v>
      </c>
      <c r="BE12" s="139">
        <f t="shared" si="23"/>
        <v>0</v>
      </c>
    </row>
    <row r="13" spans="1:57" ht="12" customHeight="1">
      <c r="A13" s="141" t="s">
        <v>94</v>
      </c>
      <c r="B13" s="142" t="s">
        <v>331</v>
      </c>
      <c r="C13" s="141" t="s">
        <v>346</v>
      </c>
      <c r="D13" s="139">
        <f t="shared" si="6"/>
        <v>0</v>
      </c>
      <c r="E13" s="139">
        <f t="shared" si="7"/>
        <v>141745</v>
      </c>
      <c r="F13" s="139">
        <f t="shared" si="8"/>
        <v>141745</v>
      </c>
      <c r="G13" s="139">
        <f t="shared" si="9"/>
        <v>7050</v>
      </c>
      <c r="H13" s="139">
        <f t="shared" si="10"/>
        <v>62150</v>
      </c>
      <c r="I13" s="139">
        <f t="shared" si="11"/>
        <v>69200</v>
      </c>
      <c r="J13" s="143" t="s">
        <v>359</v>
      </c>
      <c r="K13" s="143" t="s">
        <v>365</v>
      </c>
      <c r="L13" s="139">
        <v>0</v>
      </c>
      <c r="M13" s="139">
        <v>141745</v>
      </c>
      <c r="N13" s="139">
        <f t="shared" si="12"/>
        <v>141745</v>
      </c>
      <c r="O13" s="139">
        <v>7050</v>
      </c>
      <c r="P13" s="139">
        <v>62150</v>
      </c>
      <c r="Q13" s="139">
        <f t="shared" si="13"/>
        <v>69200</v>
      </c>
      <c r="R13" s="143"/>
      <c r="S13" s="143"/>
      <c r="T13" s="139">
        <v>0</v>
      </c>
      <c r="U13" s="139">
        <v>0</v>
      </c>
      <c r="V13" s="139">
        <f t="shared" si="14"/>
        <v>0</v>
      </c>
      <c r="W13" s="139">
        <v>0</v>
      </c>
      <c r="X13" s="139">
        <v>0</v>
      </c>
      <c r="Y13" s="139">
        <f t="shared" si="15"/>
        <v>0</v>
      </c>
      <c r="Z13" s="143"/>
      <c r="AA13" s="139"/>
      <c r="AB13" s="139">
        <v>0</v>
      </c>
      <c r="AC13" s="139">
        <v>0</v>
      </c>
      <c r="AD13" s="139">
        <f t="shared" si="16"/>
        <v>0</v>
      </c>
      <c r="AE13" s="139">
        <v>0</v>
      </c>
      <c r="AF13" s="139">
        <v>0</v>
      </c>
      <c r="AG13" s="139">
        <f t="shared" si="17"/>
        <v>0</v>
      </c>
      <c r="AH13" s="143"/>
      <c r="AI13" s="143"/>
      <c r="AJ13" s="139">
        <v>0</v>
      </c>
      <c r="AK13" s="139">
        <v>0</v>
      </c>
      <c r="AL13" s="139">
        <f t="shared" si="18"/>
        <v>0</v>
      </c>
      <c r="AM13" s="139">
        <v>0</v>
      </c>
      <c r="AN13" s="139">
        <v>0</v>
      </c>
      <c r="AO13" s="139">
        <f t="shared" si="19"/>
        <v>0</v>
      </c>
      <c r="AP13" s="143"/>
      <c r="AQ13" s="143"/>
      <c r="AR13" s="139">
        <v>0</v>
      </c>
      <c r="AS13" s="139">
        <v>0</v>
      </c>
      <c r="AT13" s="139">
        <f t="shared" si="20"/>
        <v>0</v>
      </c>
      <c r="AU13" s="139">
        <v>0</v>
      </c>
      <c r="AV13" s="139">
        <v>0</v>
      </c>
      <c r="AW13" s="139">
        <f t="shared" si="21"/>
        <v>0</v>
      </c>
      <c r="AX13" s="143"/>
      <c r="AY13" s="143"/>
      <c r="AZ13" s="139">
        <v>0</v>
      </c>
      <c r="BA13" s="139">
        <v>0</v>
      </c>
      <c r="BB13" s="139">
        <f t="shared" si="22"/>
        <v>0</v>
      </c>
      <c r="BC13" s="139">
        <v>0</v>
      </c>
      <c r="BD13" s="139">
        <v>0</v>
      </c>
      <c r="BE13" s="139">
        <f t="shared" si="23"/>
        <v>0</v>
      </c>
    </row>
    <row r="14" spans="1:57" ht="12" customHeight="1">
      <c r="A14" s="141" t="s">
        <v>94</v>
      </c>
      <c r="B14" s="142" t="s">
        <v>332</v>
      </c>
      <c r="C14" s="141" t="s">
        <v>347</v>
      </c>
      <c r="D14" s="139">
        <f t="shared" si="6"/>
        <v>0</v>
      </c>
      <c r="E14" s="139">
        <f t="shared" si="7"/>
        <v>170294</v>
      </c>
      <c r="F14" s="139">
        <f t="shared" si="8"/>
        <v>170294</v>
      </c>
      <c r="G14" s="139">
        <f t="shared" si="9"/>
        <v>0</v>
      </c>
      <c r="H14" s="139">
        <f t="shared" si="10"/>
        <v>100330</v>
      </c>
      <c r="I14" s="139">
        <f t="shared" si="11"/>
        <v>100330</v>
      </c>
      <c r="J14" s="143" t="s">
        <v>358</v>
      </c>
      <c r="K14" s="143" t="s">
        <v>368</v>
      </c>
      <c r="L14" s="139">
        <v>0</v>
      </c>
      <c r="M14" s="139">
        <v>170294</v>
      </c>
      <c r="N14" s="139">
        <f t="shared" si="12"/>
        <v>170294</v>
      </c>
      <c r="O14" s="139">
        <v>0</v>
      </c>
      <c r="P14" s="139">
        <v>0</v>
      </c>
      <c r="Q14" s="139">
        <f t="shared" si="13"/>
        <v>0</v>
      </c>
      <c r="R14" s="143" t="s">
        <v>356</v>
      </c>
      <c r="S14" s="143" t="s">
        <v>362</v>
      </c>
      <c r="T14" s="139">
        <v>0</v>
      </c>
      <c r="U14" s="139">
        <v>0</v>
      </c>
      <c r="V14" s="139">
        <f t="shared" si="14"/>
        <v>0</v>
      </c>
      <c r="W14" s="139">
        <v>0</v>
      </c>
      <c r="X14" s="139">
        <v>100330</v>
      </c>
      <c r="Y14" s="139">
        <f t="shared" si="15"/>
        <v>100330</v>
      </c>
      <c r="Z14" s="143"/>
      <c r="AA14" s="139"/>
      <c r="AB14" s="139">
        <v>0</v>
      </c>
      <c r="AC14" s="139">
        <v>0</v>
      </c>
      <c r="AD14" s="139">
        <f t="shared" si="16"/>
        <v>0</v>
      </c>
      <c r="AE14" s="139">
        <v>0</v>
      </c>
      <c r="AF14" s="139">
        <v>0</v>
      </c>
      <c r="AG14" s="139">
        <f t="shared" si="17"/>
        <v>0</v>
      </c>
      <c r="AH14" s="143"/>
      <c r="AI14" s="143"/>
      <c r="AJ14" s="139">
        <v>0</v>
      </c>
      <c r="AK14" s="139">
        <v>0</v>
      </c>
      <c r="AL14" s="139">
        <f t="shared" si="18"/>
        <v>0</v>
      </c>
      <c r="AM14" s="139">
        <v>0</v>
      </c>
      <c r="AN14" s="139">
        <v>0</v>
      </c>
      <c r="AO14" s="139">
        <f t="shared" si="19"/>
        <v>0</v>
      </c>
      <c r="AP14" s="143"/>
      <c r="AQ14" s="143"/>
      <c r="AR14" s="139">
        <v>0</v>
      </c>
      <c r="AS14" s="139">
        <v>0</v>
      </c>
      <c r="AT14" s="139">
        <f t="shared" si="20"/>
        <v>0</v>
      </c>
      <c r="AU14" s="139">
        <v>0</v>
      </c>
      <c r="AV14" s="139">
        <v>0</v>
      </c>
      <c r="AW14" s="139">
        <f t="shared" si="21"/>
        <v>0</v>
      </c>
      <c r="AX14" s="143"/>
      <c r="AY14" s="143"/>
      <c r="AZ14" s="139">
        <v>0</v>
      </c>
      <c r="BA14" s="139">
        <v>0</v>
      </c>
      <c r="BB14" s="139">
        <f t="shared" si="22"/>
        <v>0</v>
      </c>
      <c r="BC14" s="139">
        <v>0</v>
      </c>
      <c r="BD14" s="139">
        <v>0</v>
      </c>
      <c r="BE14" s="139">
        <f t="shared" si="23"/>
        <v>0</v>
      </c>
    </row>
    <row r="15" spans="1:57" ht="12" customHeight="1">
      <c r="A15" s="141" t="s">
        <v>94</v>
      </c>
      <c r="B15" s="142" t="s">
        <v>333</v>
      </c>
      <c r="C15" s="141" t="s">
        <v>348</v>
      </c>
      <c r="D15" s="139">
        <f t="shared" si="6"/>
        <v>6477</v>
      </c>
      <c r="E15" s="139">
        <f t="shared" si="7"/>
        <v>0</v>
      </c>
      <c r="F15" s="139">
        <f t="shared" si="8"/>
        <v>6477</v>
      </c>
      <c r="G15" s="139">
        <f t="shared" si="9"/>
        <v>0</v>
      </c>
      <c r="H15" s="139">
        <f t="shared" si="10"/>
        <v>71699</v>
      </c>
      <c r="I15" s="139">
        <f t="shared" si="11"/>
        <v>71699</v>
      </c>
      <c r="J15" s="143" t="s">
        <v>361</v>
      </c>
      <c r="K15" s="143" t="s">
        <v>367</v>
      </c>
      <c r="L15" s="139">
        <v>6477</v>
      </c>
      <c r="M15" s="139">
        <v>0</v>
      </c>
      <c r="N15" s="139">
        <f t="shared" si="12"/>
        <v>6477</v>
      </c>
      <c r="O15" s="139">
        <v>0</v>
      </c>
      <c r="P15" s="139">
        <v>0</v>
      </c>
      <c r="Q15" s="139">
        <f t="shared" si="13"/>
        <v>0</v>
      </c>
      <c r="R15" s="143" t="s">
        <v>356</v>
      </c>
      <c r="S15" s="143" t="s">
        <v>362</v>
      </c>
      <c r="T15" s="139">
        <v>0</v>
      </c>
      <c r="U15" s="139">
        <v>0</v>
      </c>
      <c r="V15" s="139">
        <f t="shared" si="14"/>
        <v>0</v>
      </c>
      <c r="W15" s="139">
        <v>0</v>
      </c>
      <c r="X15" s="139">
        <v>71699</v>
      </c>
      <c r="Y15" s="139">
        <f t="shared" si="15"/>
        <v>71699</v>
      </c>
      <c r="Z15" s="143"/>
      <c r="AA15" s="139"/>
      <c r="AB15" s="139">
        <v>0</v>
      </c>
      <c r="AC15" s="139">
        <v>0</v>
      </c>
      <c r="AD15" s="139">
        <f t="shared" si="16"/>
        <v>0</v>
      </c>
      <c r="AE15" s="139">
        <v>0</v>
      </c>
      <c r="AF15" s="139">
        <v>0</v>
      </c>
      <c r="AG15" s="139">
        <f t="shared" si="17"/>
        <v>0</v>
      </c>
      <c r="AH15" s="143"/>
      <c r="AI15" s="143"/>
      <c r="AJ15" s="139">
        <v>0</v>
      </c>
      <c r="AK15" s="139">
        <v>0</v>
      </c>
      <c r="AL15" s="139">
        <f t="shared" si="18"/>
        <v>0</v>
      </c>
      <c r="AM15" s="139">
        <v>0</v>
      </c>
      <c r="AN15" s="139">
        <v>0</v>
      </c>
      <c r="AO15" s="139">
        <f t="shared" si="19"/>
        <v>0</v>
      </c>
      <c r="AP15" s="143"/>
      <c r="AQ15" s="143"/>
      <c r="AR15" s="139">
        <v>0</v>
      </c>
      <c r="AS15" s="139">
        <v>0</v>
      </c>
      <c r="AT15" s="139">
        <f t="shared" si="20"/>
        <v>0</v>
      </c>
      <c r="AU15" s="139">
        <v>0</v>
      </c>
      <c r="AV15" s="139">
        <v>0</v>
      </c>
      <c r="AW15" s="139">
        <f t="shared" si="21"/>
        <v>0</v>
      </c>
      <c r="AX15" s="143"/>
      <c r="AY15" s="143"/>
      <c r="AZ15" s="139">
        <v>0</v>
      </c>
      <c r="BA15" s="139">
        <v>0</v>
      </c>
      <c r="BB15" s="139">
        <f t="shared" si="22"/>
        <v>0</v>
      </c>
      <c r="BC15" s="139">
        <v>0</v>
      </c>
      <c r="BD15" s="139">
        <v>0</v>
      </c>
      <c r="BE15" s="139">
        <f t="shared" si="23"/>
        <v>0</v>
      </c>
    </row>
    <row r="16" spans="1:57" ht="12" customHeight="1">
      <c r="A16" s="141" t="s">
        <v>94</v>
      </c>
      <c r="B16" s="142" t="s">
        <v>334</v>
      </c>
      <c r="C16" s="141" t="s">
        <v>349</v>
      </c>
      <c r="D16" s="139">
        <f t="shared" si="6"/>
        <v>0</v>
      </c>
      <c r="E16" s="139">
        <f t="shared" si="7"/>
        <v>262272</v>
      </c>
      <c r="F16" s="139">
        <f t="shared" si="8"/>
        <v>262272</v>
      </c>
      <c r="G16" s="139">
        <f t="shared" si="9"/>
        <v>0</v>
      </c>
      <c r="H16" s="139">
        <f t="shared" si="10"/>
        <v>91103</v>
      </c>
      <c r="I16" s="139">
        <f t="shared" si="11"/>
        <v>91103</v>
      </c>
      <c r="J16" s="143" t="s">
        <v>358</v>
      </c>
      <c r="K16" s="143" t="s">
        <v>364</v>
      </c>
      <c r="L16" s="139">
        <v>0</v>
      </c>
      <c r="M16" s="139">
        <v>262272</v>
      </c>
      <c r="N16" s="139">
        <f t="shared" si="12"/>
        <v>262272</v>
      </c>
      <c r="O16" s="139">
        <v>0</v>
      </c>
      <c r="P16" s="139">
        <v>0</v>
      </c>
      <c r="Q16" s="139">
        <f t="shared" si="13"/>
        <v>0</v>
      </c>
      <c r="R16" s="143" t="s">
        <v>356</v>
      </c>
      <c r="S16" s="143" t="s">
        <v>362</v>
      </c>
      <c r="T16" s="139">
        <v>0</v>
      </c>
      <c r="U16" s="139">
        <v>0</v>
      </c>
      <c r="V16" s="139">
        <f t="shared" si="14"/>
        <v>0</v>
      </c>
      <c r="W16" s="139">
        <v>0</v>
      </c>
      <c r="X16" s="139">
        <v>91103</v>
      </c>
      <c r="Y16" s="139">
        <f t="shared" si="15"/>
        <v>91103</v>
      </c>
      <c r="Z16" s="143"/>
      <c r="AA16" s="139"/>
      <c r="AB16" s="139">
        <v>0</v>
      </c>
      <c r="AC16" s="139">
        <v>0</v>
      </c>
      <c r="AD16" s="139">
        <f t="shared" si="16"/>
        <v>0</v>
      </c>
      <c r="AE16" s="139">
        <v>0</v>
      </c>
      <c r="AF16" s="139">
        <v>0</v>
      </c>
      <c r="AG16" s="139">
        <f t="shared" si="17"/>
        <v>0</v>
      </c>
      <c r="AH16" s="143"/>
      <c r="AI16" s="143"/>
      <c r="AJ16" s="139">
        <v>0</v>
      </c>
      <c r="AK16" s="139">
        <v>0</v>
      </c>
      <c r="AL16" s="139">
        <f t="shared" si="18"/>
        <v>0</v>
      </c>
      <c r="AM16" s="139">
        <v>0</v>
      </c>
      <c r="AN16" s="139">
        <v>0</v>
      </c>
      <c r="AO16" s="139">
        <f t="shared" si="19"/>
        <v>0</v>
      </c>
      <c r="AP16" s="143"/>
      <c r="AQ16" s="143"/>
      <c r="AR16" s="139">
        <v>0</v>
      </c>
      <c r="AS16" s="139">
        <v>0</v>
      </c>
      <c r="AT16" s="139">
        <f t="shared" si="20"/>
        <v>0</v>
      </c>
      <c r="AU16" s="139">
        <v>0</v>
      </c>
      <c r="AV16" s="139">
        <v>0</v>
      </c>
      <c r="AW16" s="139">
        <f t="shared" si="21"/>
        <v>0</v>
      </c>
      <c r="AX16" s="143"/>
      <c r="AY16" s="143"/>
      <c r="AZ16" s="139">
        <v>0</v>
      </c>
      <c r="BA16" s="139">
        <v>0</v>
      </c>
      <c r="BB16" s="139">
        <f t="shared" si="22"/>
        <v>0</v>
      </c>
      <c r="BC16" s="139">
        <v>0</v>
      </c>
      <c r="BD16" s="139">
        <v>0</v>
      </c>
      <c r="BE16" s="139">
        <f t="shared" si="23"/>
        <v>0</v>
      </c>
    </row>
    <row r="17" spans="1:57" ht="12" customHeight="1">
      <c r="A17" s="141" t="s">
        <v>94</v>
      </c>
      <c r="B17" s="142" t="s">
        <v>335</v>
      </c>
      <c r="C17" s="141" t="s">
        <v>350</v>
      </c>
      <c r="D17" s="139">
        <f t="shared" si="6"/>
        <v>0</v>
      </c>
      <c r="E17" s="139">
        <f t="shared" si="7"/>
        <v>0</v>
      </c>
      <c r="F17" s="139">
        <f t="shared" si="8"/>
        <v>0</v>
      </c>
      <c r="G17" s="139">
        <f t="shared" si="9"/>
        <v>0</v>
      </c>
      <c r="H17" s="139">
        <f t="shared" si="10"/>
        <v>0</v>
      </c>
      <c r="I17" s="139">
        <f t="shared" si="11"/>
        <v>0</v>
      </c>
      <c r="J17" s="143"/>
      <c r="K17" s="143"/>
      <c r="L17" s="139">
        <v>0</v>
      </c>
      <c r="M17" s="139">
        <v>0</v>
      </c>
      <c r="N17" s="139">
        <f t="shared" si="12"/>
        <v>0</v>
      </c>
      <c r="O17" s="139">
        <v>0</v>
      </c>
      <c r="P17" s="139">
        <v>0</v>
      </c>
      <c r="Q17" s="139">
        <f t="shared" si="13"/>
        <v>0</v>
      </c>
      <c r="R17" s="143"/>
      <c r="S17" s="143"/>
      <c r="T17" s="139">
        <v>0</v>
      </c>
      <c r="U17" s="139">
        <v>0</v>
      </c>
      <c r="V17" s="139">
        <f t="shared" si="14"/>
        <v>0</v>
      </c>
      <c r="W17" s="139">
        <v>0</v>
      </c>
      <c r="X17" s="139">
        <v>0</v>
      </c>
      <c r="Y17" s="139">
        <f t="shared" si="15"/>
        <v>0</v>
      </c>
      <c r="Z17" s="143"/>
      <c r="AA17" s="139"/>
      <c r="AB17" s="139">
        <v>0</v>
      </c>
      <c r="AC17" s="139">
        <v>0</v>
      </c>
      <c r="AD17" s="139">
        <f t="shared" si="16"/>
        <v>0</v>
      </c>
      <c r="AE17" s="139">
        <v>0</v>
      </c>
      <c r="AF17" s="139">
        <v>0</v>
      </c>
      <c r="AG17" s="139">
        <f t="shared" si="17"/>
        <v>0</v>
      </c>
      <c r="AH17" s="143"/>
      <c r="AI17" s="143"/>
      <c r="AJ17" s="139">
        <v>0</v>
      </c>
      <c r="AK17" s="139">
        <v>0</v>
      </c>
      <c r="AL17" s="139">
        <f t="shared" si="18"/>
        <v>0</v>
      </c>
      <c r="AM17" s="139">
        <v>0</v>
      </c>
      <c r="AN17" s="139">
        <v>0</v>
      </c>
      <c r="AO17" s="139">
        <f t="shared" si="19"/>
        <v>0</v>
      </c>
      <c r="AP17" s="143"/>
      <c r="AQ17" s="143"/>
      <c r="AR17" s="139">
        <v>0</v>
      </c>
      <c r="AS17" s="139">
        <v>0</v>
      </c>
      <c r="AT17" s="139">
        <f t="shared" si="20"/>
        <v>0</v>
      </c>
      <c r="AU17" s="139">
        <v>0</v>
      </c>
      <c r="AV17" s="139">
        <v>0</v>
      </c>
      <c r="AW17" s="139">
        <f t="shared" si="21"/>
        <v>0</v>
      </c>
      <c r="AX17" s="143"/>
      <c r="AY17" s="143"/>
      <c r="AZ17" s="139">
        <v>0</v>
      </c>
      <c r="BA17" s="139">
        <v>0</v>
      </c>
      <c r="BB17" s="139">
        <f t="shared" si="22"/>
        <v>0</v>
      </c>
      <c r="BC17" s="139">
        <v>0</v>
      </c>
      <c r="BD17" s="139">
        <v>0</v>
      </c>
      <c r="BE17" s="139">
        <f t="shared" si="23"/>
        <v>0</v>
      </c>
    </row>
    <row r="18" spans="1:57" ht="12" customHeight="1">
      <c r="A18" s="141" t="s">
        <v>94</v>
      </c>
      <c r="B18" s="142" t="s">
        <v>336</v>
      </c>
      <c r="C18" s="141" t="s">
        <v>351</v>
      </c>
      <c r="D18" s="139">
        <f t="shared" si="6"/>
        <v>0</v>
      </c>
      <c r="E18" s="139">
        <f t="shared" si="7"/>
        <v>4098</v>
      </c>
      <c r="F18" s="139">
        <f t="shared" si="8"/>
        <v>4098</v>
      </c>
      <c r="G18" s="139">
        <f t="shared" si="9"/>
        <v>0</v>
      </c>
      <c r="H18" s="139">
        <f t="shared" si="10"/>
        <v>47</v>
      </c>
      <c r="I18" s="139">
        <f t="shared" si="11"/>
        <v>47</v>
      </c>
      <c r="J18" s="143" t="s">
        <v>360</v>
      </c>
      <c r="K18" s="143" t="s">
        <v>366</v>
      </c>
      <c r="L18" s="139">
        <v>0</v>
      </c>
      <c r="M18" s="139">
        <v>4098</v>
      </c>
      <c r="N18" s="139">
        <f t="shared" si="12"/>
        <v>4098</v>
      </c>
      <c r="O18" s="139">
        <v>0</v>
      </c>
      <c r="P18" s="139">
        <v>0</v>
      </c>
      <c r="Q18" s="139">
        <f t="shared" si="13"/>
        <v>0</v>
      </c>
      <c r="R18" s="143" t="s">
        <v>357</v>
      </c>
      <c r="S18" s="143" t="s">
        <v>363</v>
      </c>
      <c r="T18" s="139">
        <v>0</v>
      </c>
      <c r="U18" s="139">
        <v>0</v>
      </c>
      <c r="V18" s="139">
        <f t="shared" si="14"/>
        <v>0</v>
      </c>
      <c r="W18" s="139">
        <v>0</v>
      </c>
      <c r="X18" s="139">
        <v>47</v>
      </c>
      <c r="Y18" s="139">
        <f t="shared" si="15"/>
        <v>47</v>
      </c>
      <c r="Z18" s="143"/>
      <c r="AA18" s="139"/>
      <c r="AB18" s="139">
        <v>0</v>
      </c>
      <c r="AC18" s="139">
        <v>0</v>
      </c>
      <c r="AD18" s="139">
        <f t="shared" si="16"/>
        <v>0</v>
      </c>
      <c r="AE18" s="139">
        <v>0</v>
      </c>
      <c r="AF18" s="139">
        <v>0</v>
      </c>
      <c r="AG18" s="139">
        <f t="shared" si="17"/>
        <v>0</v>
      </c>
      <c r="AH18" s="143"/>
      <c r="AI18" s="143"/>
      <c r="AJ18" s="139">
        <v>0</v>
      </c>
      <c r="AK18" s="139">
        <v>0</v>
      </c>
      <c r="AL18" s="139">
        <f t="shared" si="18"/>
        <v>0</v>
      </c>
      <c r="AM18" s="139">
        <v>0</v>
      </c>
      <c r="AN18" s="139">
        <v>0</v>
      </c>
      <c r="AO18" s="139">
        <f t="shared" si="19"/>
        <v>0</v>
      </c>
      <c r="AP18" s="143"/>
      <c r="AQ18" s="143"/>
      <c r="AR18" s="139">
        <v>0</v>
      </c>
      <c r="AS18" s="139">
        <v>0</v>
      </c>
      <c r="AT18" s="139">
        <f t="shared" si="20"/>
        <v>0</v>
      </c>
      <c r="AU18" s="139">
        <v>0</v>
      </c>
      <c r="AV18" s="139">
        <v>0</v>
      </c>
      <c r="AW18" s="139">
        <f t="shared" si="21"/>
        <v>0</v>
      </c>
      <c r="AX18" s="143"/>
      <c r="AY18" s="143"/>
      <c r="AZ18" s="139">
        <v>0</v>
      </c>
      <c r="BA18" s="139">
        <v>0</v>
      </c>
      <c r="BB18" s="139">
        <f t="shared" si="22"/>
        <v>0</v>
      </c>
      <c r="BC18" s="139">
        <v>0</v>
      </c>
      <c r="BD18" s="139">
        <v>0</v>
      </c>
      <c r="BE18" s="139">
        <f t="shared" si="23"/>
        <v>0</v>
      </c>
    </row>
    <row r="19" spans="1:57" ht="12" customHeight="1">
      <c r="A19" s="141" t="s">
        <v>94</v>
      </c>
      <c r="B19" s="142" t="s">
        <v>337</v>
      </c>
      <c r="C19" s="141" t="s">
        <v>352</v>
      </c>
      <c r="D19" s="139">
        <f t="shared" si="6"/>
        <v>0</v>
      </c>
      <c r="E19" s="139">
        <f t="shared" si="7"/>
        <v>29734</v>
      </c>
      <c r="F19" s="139">
        <f t="shared" si="8"/>
        <v>29734</v>
      </c>
      <c r="G19" s="139">
        <f t="shared" si="9"/>
        <v>0</v>
      </c>
      <c r="H19" s="139">
        <f t="shared" si="10"/>
        <v>45448</v>
      </c>
      <c r="I19" s="139">
        <f t="shared" si="11"/>
        <v>45448</v>
      </c>
      <c r="J19" s="143" t="s">
        <v>360</v>
      </c>
      <c r="K19" s="143" t="s">
        <v>366</v>
      </c>
      <c r="L19" s="139">
        <v>0</v>
      </c>
      <c r="M19" s="139">
        <v>29734</v>
      </c>
      <c r="N19" s="139">
        <f t="shared" si="12"/>
        <v>29734</v>
      </c>
      <c r="O19" s="139">
        <v>0</v>
      </c>
      <c r="P19" s="139">
        <v>0</v>
      </c>
      <c r="Q19" s="139">
        <f t="shared" si="13"/>
        <v>0</v>
      </c>
      <c r="R19" s="143" t="s">
        <v>357</v>
      </c>
      <c r="S19" s="143" t="s">
        <v>363</v>
      </c>
      <c r="T19" s="139">
        <v>0</v>
      </c>
      <c r="U19" s="139">
        <v>0</v>
      </c>
      <c r="V19" s="139">
        <f t="shared" si="14"/>
        <v>0</v>
      </c>
      <c r="W19" s="139">
        <v>0</v>
      </c>
      <c r="X19" s="139">
        <v>45448</v>
      </c>
      <c r="Y19" s="139">
        <f t="shared" si="15"/>
        <v>45448</v>
      </c>
      <c r="Z19" s="143"/>
      <c r="AA19" s="139"/>
      <c r="AB19" s="139">
        <v>0</v>
      </c>
      <c r="AC19" s="139">
        <v>0</v>
      </c>
      <c r="AD19" s="139">
        <f t="shared" si="16"/>
        <v>0</v>
      </c>
      <c r="AE19" s="139">
        <v>0</v>
      </c>
      <c r="AF19" s="139">
        <v>0</v>
      </c>
      <c r="AG19" s="139">
        <f t="shared" si="17"/>
        <v>0</v>
      </c>
      <c r="AH19" s="143"/>
      <c r="AI19" s="143"/>
      <c r="AJ19" s="139">
        <v>0</v>
      </c>
      <c r="AK19" s="139">
        <v>0</v>
      </c>
      <c r="AL19" s="139">
        <f t="shared" si="18"/>
        <v>0</v>
      </c>
      <c r="AM19" s="139">
        <v>0</v>
      </c>
      <c r="AN19" s="139">
        <v>0</v>
      </c>
      <c r="AO19" s="139">
        <f t="shared" si="19"/>
        <v>0</v>
      </c>
      <c r="AP19" s="143"/>
      <c r="AQ19" s="143"/>
      <c r="AR19" s="139">
        <v>0</v>
      </c>
      <c r="AS19" s="139">
        <v>0</v>
      </c>
      <c r="AT19" s="139">
        <f t="shared" si="20"/>
        <v>0</v>
      </c>
      <c r="AU19" s="139">
        <v>0</v>
      </c>
      <c r="AV19" s="139">
        <v>0</v>
      </c>
      <c r="AW19" s="139">
        <f t="shared" si="21"/>
        <v>0</v>
      </c>
      <c r="AX19" s="143"/>
      <c r="AY19" s="143"/>
      <c r="AZ19" s="139">
        <v>0</v>
      </c>
      <c r="BA19" s="139">
        <v>0</v>
      </c>
      <c r="BB19" s="139">
        <f t="shared" si="22"/>
        <v>0</v>
      </c>
      <c r="BC19" s="139">
        <v>0</v>
      </c>
      <c r="BD19" s="139">
        <v>0</v>
      </c>
      <c r="BE19" s="139">
        <f t="shared" si="23"/>
        <v>0</v>
      </c>
    </row>
    <row r="20" spans="1:57" ht="12" customHeight="1">
      <c r="A20" s="141" t="s">
        <v>94</v>
      </c>
      <c r="B20" s="142" t="s">
        <v>338</v>
      </c>
      <c r="C20" s="141" t="s">
        <v>353</v>
      </c>
      <c r="D20" s="139">
        <f t="shared" si="6"/>
        <v>0</v>
      </c>
      <c r="E20" s="139">
        <f t="shared" si="7"/>
        <v>31676</v>
      </c>
      <c r="F20" s="139">
        <f t="shared" si="8"/>
        <v>31676</v>
      </c>
      <c r="G20" s="139">
        <f t="shared" si="9"/>
        <v>0</v>
      </c>
      <c r="H20" s="139">
        <f t="shared" si="10"/>
        <v>49611</v>
      </c>
      <c r="I20" s="139">
        <f t="shared" si="11"/>
        <v>49611</v>
      </c>
      <c r="J20" s="143" t="s">
        <v>360</v>
      </c>
      <c r="K20" s="143" t="s">
        <v>366</v>
      </c>
      <c r="L20" s="139">
        <v>0</v>
      </c>
      <c r="M20" s="139">
        <v>31676</v>
      </c>
      <c r="N20" s="139">
        <f t="shared" si="12"/>
        <v>31676</v>
      </c>
      <c r="O20" s="139">
        <v>0</v>
      </c>
      <c r="P20" s="139">
        <v>0</v>
      </c>
      <c r="Q20" s="139">
        <f t="shared" si="13"/>
        <v>0</v>
      </c>
      <c r="R20" s="143" t="s">
        <v>357</v>
      </c>
      <c r="S20" s="143" t="s">
        <v>363</v>
      </c>
      <c r="T20" s="139">
        <v>0</v>
      </c>
      <c r="U20" s="139">
        <v>0</v>
      </c>
      <c r="V20" s="139">
        <f t="shared" si="14"/>
        <v>0</v>
      </c>
      <c r="W20" s="139">
        <v>0</v>
      </c>
      <c r="X20" s="139">
        <v>49611</v>
      </c>
      <c r="Y20" s="139">
        <f t="shared" si="15"/>
        <v>49611</v>
      </c>
      <c r="Z20" s="143"/>
      <c r="AA20" s="139"/>
      <c r="AB20" s="139">
        <v>0</v>
      </c>
      <c r="AC20" s="139">
        <v>0</v>
      </c>
      <c r="AD20" s="139">
        <f t="shared" si="16"/>
        <v>0</v>
      </c>
      <c r="AE20" s="139">
        <v>0</v>
      </c>
      <c r="AF20" s="139">
        <v>0</v>
      </c>
      <c r="AG20" s="139">
        <f t="shared" si="17"/>
        <v>0</v>
      </c>
      <c r="AH20" s="143"/>
      <c r="AI20" s="143"/>
      <c r="AJ20" s="139">
        <v>0</v>
      </c>
      <c r="AK20" s="139">
        <v>0</v>
      </c>
      <c r="AL20" s="139">
        <f t="shared" si="18"/>
        <v>0</v>
      </c>
      <c r="AM20" s="139">
        <v>0</v>
      </c>
      <c r="AN20" s="139">
        <v>0</v>
      </c>
      <c r="AO20" s="139">
        <f t="shared" si="19"/>
        <v>0</v>
      </c>
      <c r="AP20" s="143"/>
      <c r="AQ20" s="143"/>
      <c r="AR20" s="139">
        <v>0</v>
      </c>
      <c r="AS20" s="139">
        <v>0</v>
      </c>
      <c r="AT20" s="139">
        <f t="shared" si="20"/>
        <v>0</v>
      </c>
      <c r="AU20" s="139">
        <v>0</v>
      </c>
      <c r="AV20" s="139">
        <v>0</v>
      </c>
      <c r="AW20" s="139">
        <f t="shared" si="21"/>
        <v>0</v>
      </c>
      <c r="AX20" s="143"/>
      <c r="AY20" s="143"/>
      <c r="AZ20" s="139">
        <v>0</v>
      </c>
      <c r="BA20" s="139">
        <v>0</v>
      </c>
      <c r="BB20" s="139">
        <f t="shared" si="22"/>
        <v>0</v>
      </c>
      <c r="BC20" s="139">
        <v>0</v>
      </c>
      <c r="BD20" s="139">
        <v>0</v>
      </c>
      <c r="BE20" s="139">
        <f t="shared" si="23"/>
        <v>0</v>
      </c>
    </row>
    <row r="21" spans="1:57" ht="12" customHeight="1">
      <c r="A21" s="141" t="s">
        <v>94</v>
      </c>
      <c r="B21" s="142" t="s">
        <v>339</v>
      </c>
      <c r="C21" s="141" t="s">
        <v>354</v>
      </c>
      <c r="D21" s="139">
        <f t="shared" si="6"/>
        <v>0</v>
      </c>
      <c r="E21" s="139">
        <f t="shared" si="7"/>
        <v>112753</v>
      </c>
      <c r="F21" s="139">
        <f t="shared" si="8"/>
        <v>112753</v>
      </c>
      <c r="G21" s="139">
        <f t="shared" si="9"/>
        <v>8826</v>
      </c>
      <c r="H21" s="139">
        <f t="shared" si="10"/>
        <v>39728</v>
      </c>
      <c r="I21" s="139">
        <f t="shared" si="11"/>
        <v>48554</v>
      </c>
      <c r="J21" s="143" t="s">
        <v>359</v>
      </c>
      <c r="K21" s="143" t="s">
        <v>365</v>
      </c>
      <c r="L21" s="139">
        <v>0</v>
      </c>
      <c r="M21" s="139">
        <v>112753</v>
      </c>
      <c r="N21" s="139">
        <f t="shared" si="12"/>
        <v>112753</v>
      </c>
      <c r="O21" s="139">
        <v>8826</v>
      </c>
      <c r="P21" s="139">
        <v>39728</v>
      </c>
      <c r="Q21" s="139">
        <f t="shared" si="13"/>
        <v>48554</v>
      </c>
      <c r="R21" s="143"/>
      <c r="S21" s="143"/>
      <c r="T21" s="139">
        <v>0</v>
      </c>
      <c r="U21" s="139">
        <v>0</v>
      </c>
      <c r="V21" s="139">
        <f t="shared" si="14"/>
        <v>0</v>
      </c>
      <c r="W21" s="139">
        <v>0</v>
      </c>
      <c r="X21" s="139">
        <v>0</v>
      </c>
      <c r="Y21" s="139">
        <f t="shared" si="15"/>
        <v>0</v>
      </c>
      <c r="Z21" s="143"/>
      <c r="AA21" s="139"/>
      <c r="AB21" s="139">
        <v>0</v>
      </c>
      <c r="AC21" s="139">
        <v>0</v>
      </c>
      <c r="AD21" s="139">
        <f t="shared" si="16"/>
        <v>0</v>
      </c>
      <c r="AE21" s="139">
        <v>0</v>
      </c>
      <c r="AF21" s="139">
        <v>0</v>
      </c>
      <c r="AG21" s="139">
        <f t="shared" si="17"/>
        <v>0</v>
      </c>
      <c r="AH21" s="143"/>
      <c r="AI21" s="143"/>
      <c r="AJ21" s="139">
        <v>0</v>
      </c>
      <c r="AK21" s="139">
        <v>0</v>
      </c>
      <c r="AL21" s="139">
        <f t="shared" si="18"/>
        <v>0</v>
      </c>
      <c r="AM21" s="139">
        <v>0</v>
      </c>
      <c r="AN21" s="139">
        <v>0</v>
      </c>
      <c r="AO21" s="139">
        <f t="shared" si="19"/>
        <v>0</v>
      </c>
      <c r="AP21" s="143"/>
      <c r="AQ21" s="143"/>
      <c r="AR21" s="139">
        <v>0</v>
      </c>
      <c r="AS21" s="139">
        <v>0</v>
      </c>
      <c r="AT21" s="139">
        <f t="shared" si="20"/>
        <v>0</v>
      </c>
      <c r="AU21" s="139">
        <v>0</v>
      </c>
      <c r="AV21" s="139">
        <v>0</v>
      </c>
      <c r="AW21" s="139">
        <f t="shared" si="21"/>
        <v>0</v>
      </c>
      <c r="AX21" s="143"/>
      <c r="AY21" s="143"/>
      <c r="AZ21" s="139">
        <v>0</v>
      </c>
      <c r="BA21" s="139">
        <v>0</v>
      </c>
      <c r="BB21" s="139">
        <f t="shared" si="22"/>
        <v>0</v>
      </c>
      <c r="BC21" s="139">
        <v>0</v>
      </c>
      <c r="BD21" s="139">
        <v>0</v>
      </c>
      <c r="BE21" s="139">
        <f t="shared" si="23"/>
        <v>0</v>
      </c>
    </row>
    <row r="22" spans="1:57" ht="12" customHeight="1">
      <c r="A22" s="141" t="s">
        <v>94</v>
      </c>
      <c r="B22" s="142" t="s">
        <v>340</v>
      </c>
      <c r="C22" s="141" t="s">
        <v>355</v>
      </c>
      <c r="D22" s="139">
        <f t="shared" si="6"/>
        <v>0</v>
      </c>
      <c r="E22" s="139">
        <f t="shared" si="7"/>
        <v>62943</v>
      </c>
      <c r="F22" s="139">
        <f t="shared" si="8"/>
        <v>62943</v>
      </c>
      <c r="G22" s="139">
        <f t="shared" si="9"/>
        <v>6783</v>
      </c>
      <c r="H22" s="139">
        <f t="shared" si="10"/>
        <v>25972</v>
      </c>
      <c r="I22" s="139">
        <f t="shared" si="11"/>
        <v>32755</v>
      </c>
      <c r="J22" s="143" t="s">
        <v>359</v>
      </c>
      <c r="K22" s="143" t="s">
        <v>365</v>
      </c>
      <c r="L22" s="139">
        <v>0</v>
      </c>
      <c r="M22" s="139">
        <v>62943</v>
      </c>
      <c r="N22" s="139">
        <f t="shared" si="12"/>
        <v>62943</v>
      </c>
      <c r="O22" s="139">
        <v>6783</v>
      </c>
      <c r="P22" s="139">
        <v>25972</v>
      </c>
      <c r="Q22" s="139">
        <f t="shared" si="13"/>
        <v>32755</v>
      </c>
      <c r="R22" s="143"/>
      <c r="S22" s="143"/>
      <c r="T22" s="139">
        <v>0</v>
      </c>
      <c r="U22" s="139">
        <v>0</v>
      </c>
      <c r="V22" s="139">
        <f t="shared" si="14"/>
        <v>0</v>
      </c>
      <c r="W22" s="139">
        <v>0</v>
      </c>
      <c r="X22" s="139">
        <v>0</v>
      </c>
      <c r="Y22" s="139">
        <f t="shared" si="15"/>
        <v>0</v>
      </c>
      <c r="Z22" s="143"/>
      <c r="AA22" s="139"/>
      <c r="AB22" s="139">
        <v>0</v>
      </c>
      <c r="AC22" s="139">
        <v>0</v>
      </c>
      <c r="AD22" s="139">
        <f t="shared" si="16"/>
        <v>0</v>
      </c>
      <c r="AE22" s="139">
        <v>0</v>
      </c>
      <c r="AF22" s="139">
        <v>0</v>
      </c>
      <c r="AG22" s="139">
        <f t="shared" si="17"/>
        <v>0</v>
      </c>
      <c r="AH22" s="143"/>
      <c r="AI22" s="143"/>
      <c r="AJ22" s="139">
        <v>0</v>
      </c>
      <c r="AK22" s="139">
        <v>0</v>
      </c>
      <c r="AL22" s="139">
        <f t="shared" si="18"/>
        <v>0</v>
      </c>
      <c r="AM22" s="139">
        <v>0</v>
      </c>
      <c r="AN22" s="139">
        <v>0</v>
      </c>
      <c r="AO22" s="139">
        <f t="shared" si="19"/>
        <v>0</v>
      </c>
      <c r="AP22" s="143"/>
      <c r="AQ22" s="143"/>
      <c r="AR22" s="139">
        <v>0</v>
      </c>
      <c r="AS22" s="139">
        <v>0</v>
      </c>
      <c r="AT22" s="139">
        <f t="shared" si="20"/>
        <v>0</v>
      </c>
      <c r="AU22" s="139">
        <v>0</v>
      </c>
      <c r="AV22" s="139">
        <v>0</v>
      </c>
      <c r="AW22" s="139">
        <f t="shared" si="21"/>
        <v>0</v>
      </c>
      <c r="AX22" s="143"/>
      <c r="AY22" s="143"/>
      <c r="AZ22" s="139">
        <v>0</v>
      </c>
      <c r="BA22" s="139">
        <v>0</v>
      </c>
      <c r="BB22" s="139">
        <f t="shared" si="22"/>
        <v>0</v>
      </c>
      <c r="BC22" s="139">
        <v>0</v>
      </c>
      <c r="BD22" s="139">
        <v>0</v>
      </c>
      <c r="BE22" s="139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40" t="s">
        <v>372</v>
      </c>
      <c r="B7" s="142" t="s">
        <v>371</v>
      </c>
      <c r="C7" s="140" t="s">
        <v>370</v>
      </c>
      <c r="D7" s="139">
        <f>SUM(D8:D13)</f>
        <v>1742707</v>
      </c>
      <c r="E7" s="139">
        <f>SUM(E8:E13)</f>
        <v>917087</v>
      </c>
      <c r="F7" s="144"/>
      <c r="G7" s="143" t="s">
        <v>378</v>
      </c>
      <c r="H7" s="139">
        <f>SUM(H8:H13)</f>
        <v>1032275</v>
      </c>
      <c r="I7" s="139">
        <f>SUM(I8:I13)</f>
        <v>401792</v>
      </c>
      <c r="J7" s="144"/>
      <c r="K7" s="143" t="s">
        <v>378</v>
      </c>
      <c r="L7" s="139">
        <f>SUM(L8:L13)</f>
        <v>462751</v>
      </c>
      <c r="M7" s="139">
        <f>SUM(M8:M13)</f>
        <v>214978</v>
      </c>
      <c r="N7" s="144"/>
      <c r="O7" s="143" t="s">
        <v>378</v>
      </c>
      <c r="P7" s="139">
        <f>SUM(P8:P13)</f>
        <v>150906</v>
      </c>
      <c r="Q7" s="139">
        <f>SUM(Q8:Q13)</f>
        <v>169863</v>
      </c>
      <c r="R7" s="144"/>
      <c r="S7" s="143" t="s">
        <v>378</v>
      </c>
      <c r="T7" s="139">
        <f>SUM(T8:T13)</f>
        <v>92677</v>
      </c>
      <c r="U7" s="139">
        <f>SUM(U8:U13)</f>
        <v>130407</v>
      </c>
      <c r="V7" s="144"/>
      <c r="W7" s="143" t="s">
        <v>378</v>
      </c>
      <c r="X7" s="139">
        <f>SUM(X8:X13)</f>
        <v>4098</v>
      </c>
      <c r="Y7" s="139">
        <f>SUM(Y8:Y13)</f>
        <v>47</v>
      </c>
      <c r="Z7" s="144"/>
      <c r="AA7" s="143" t="s">
        <v>378</v>
      </c>
      <c r="AB7" s="139">
        <f>SUM(AB8:AB13)</f>
        <v>0</v>
      </c>
      <c r="AC7" s="139">
        <f>SUM(AC8:AC13)</f>
        <v>0</v>
      </c>
      <c r="AD7" s="144"/>
      <c r="AE7" s="143" t="s">
        <v>378</v>
      </c>
      <c r="AF7" s="139">
        <f>SUM(AF8:AF13)</f>
        <v>0</v>
      </c>
      <c r="AG7" s="139">
        <f>SUM(AG8:AG13)</f>
        <v>0</v>
      </c>
      <c r="AH7" s="144"/>
      <c r="AI7" s="143" t="s">
        <v>378</v>
      </c>
      <c r="AJ7" s="139">
        <f>SUM(AJ8:AJ13)</f>
        <v>0</v>
      </c>
      <c r="AK7" s="139">
        <f>SUM(AK8:AK13)</f>
        <v>0</v>
      </c>
      <c r="AL7" s="144"/>
      <c r="AM7" s="143" t="s">
        <v>378</v>
      </c>
      <c r="AN7" s="139">
        <f>SUM(AN8:AN13)</f>
        <v>0</v>
      </c>
      <c r="AO7" s="139">
        <f>SUM(AO8:AO13)</f>
        <v>0</v>
      </c>
      <c r="AP7" s="144"/>
      <c r="AQ7" s="143" t="s">
        <v>378</v>
      </c>
      <c r="AR7" s="139">
        <f>SUM(AR8:AR13)</f>
        <v>0</v>
      </c>
      <c r="AS7" s="139">
        <f>SUM(AS8:AS13)</f>
        <v>0</v>
      </c>
      <c r="AT7" s="144"/>
      <c r="AU7" s="143" t="s">
        <v>378</v>
      </c>
      <c r="AV7" s="139">
        <f>SUM(AV8:AV13)</f>
        <v>0</v>
      </c>
      <c r="AW7" s="139">
        <f>SUM(AW8:AW13)</f>
        <v>0</v>
      </c>
      <c r="AX7" s="144"/>
      <c r="AY7" s="143" t="s">
        <v>378</v>
      </c>
      <c r="AZ7" s="139">
        <f>SUM(AZ8:AZ13)</f>
        <v>0</v>
      </c>
      <c r="BA7" s="139">
        <f>SUM(BA8:BA13)</f>
        <v>0</v>
      </c>
      <c r="BB7" s="144"/>
      <c r="BC7" s="143" t="s">
        <v>378</v>
      </c>
      <c r="BD7" s="139">
        <f>SUM(BD8:BD13)</f>
        <v>0</v>
      </c>
      <c r="BE7" s="139">
        <f>SUM(BE8:BE13)</f>
        <v>0</v>
      </c>
      <c r="BF7" s="144"/>
      <c r="BG7" s="143" t="s">
        <v>378</v>
      </c>
      <c r="BH7" s="139">
        <f>SUM(BH8:BH13)</f>
        <v>0</v>
      </c>
      <c r="BI7" s="139">
        <f>SUM(BI8:BI13)</f>
        <v>0</v>
      </c>
      <c r="BJ7" s="144"/>
      <c r="BK7" s="143" t="s">
        <v>378</v>
      </c>
      <c r="BL7" s="139">
        <f>SUM(BL8:BL13)</f>
        <v>0</v>
      </c>
      <c r="BM7" s="139">
        <f>SUM(BM8:BM13)</f>
        <v>0</v>
      </c>
      <c r="BN7" s="144"/>
      <c r="BO7" s="143" t="s">
        <v>378</v>
      </c>
      <c r="BP7" s="139">
        <f>SUM(BP8:BP13)</f>
        <v>0</v>
      </c>
      <c r="BQ7" s="139">
        <f>SUM(BQ8:BQ13)</f>
        <v>0</v>
      </c>
      <c r="BR7" s="144"/>
      <c r="BS7" s="143" t="s">
        <v>378</v>
      </c>
      <c r="BT7" s="139">
        <f>SUM(BT8:BT13)</f>
        <v>0</v>
      </c>
      <c r="BU7" s="139">
        <f>SUM(BU8:BU13)</f>
        <v>0</v>
      </c>
      <c r="BV7" s="144"/>
      <c r="BW7" s="143" t="s">
        <v>378</v>
      </c>
      <c r="BX7" s="139">
        <f>SUM(BX8:BX13)</f>
        <v>0</v>
      </c>
      <c r="BY7" s="139">
        <f>SUM(BY8:BY13)</f>
        <v>0</v>
      </c>
      <c r="BZ7" s="144"/>
      <c r="CA7" s="143" t="s">
        <v>378</v>
      </c>
      <c r="CB7" s="139">
        <f>SUM(CB8:CB13)</f>
        <v>0</v>
      </c>
      <c r="CC7" s="139">
        <f>SUM(CC8:CC13)</f>
        <v>0</v>
      </c>
      <c r="CD7" s="144"/>
      <c r="CE7" s="143" t="s">
        <v>378</v>
      </c>
      <c r="CF7" s="139">
        <f>SUM(CF8:CF13)</f>
        <v>0</v>
      </c>
      <c r="CG7" s="139">
        <f>SUM(CG8:CG13)</f>
        <v>0</v>
      </c>
      <c r="CH7" s="144"/>
      <c r="CI7" s="143" t="s">
        <v>378</v>
      </c>
      <c r="CJ7" s="139">
        <f>SUM(CJ8:CJ13)</f>
        <v>0</v>
      </c>
      <c r="CK7" s="139">
        <f>SUM(CK8:CK13)</f>
        <v>0</v>
      </c>
      <c r="CL7" s="144"/>
      <c r="CM7" s="143" t="s">
        <v>378</v>
      </c>
      <c r="CN7" s="139">
        <f>SUM(CN8:CN13)</f>
        <v>0</v>
      </c>
      <c r="CO7" s="139">
        <f>SUM(CO8:CO13)</f>
        <v>0</v>
      </c>
      <c r="CP7" s="144"/>
      <c r="CQ7" s="143" t="s">
        <v>378</v>
      </c>
      <c r="CR7" s="139">
        <f>SUM(CR8:CR13)</f>
        <v>0</v>
      </c>
      <c r="CS7" s="139">
        <f>SUM(CS8:CS13)</f>
        <v>0</v>
      </c>
      <c r="CT7" s="144"/>
      <c r="CU7" s="143" t="s">
        <v>378</v>
      </c>
      <c r="CV7" s="139">
        <f>SUM(CV8:CV13)</f>
        <v>0</v>
      </c>
      <c r="CW7" s="139">
        <f>SUM(CW8:CW13)</f>
        <v>0</v>
      </c>
      <c r="CX7" s="144"/>
      <c r="CY7" s="143" t="s">
        <v>378</v>
      </c>
      <c r="CZ7" s="139">
        <f>SUM(CZ8:CZ13)</f>
        <v>0</v>
      </c>
      <c r="DA7" s="139">
        <f>SUM(DA8:DA13)</f>
        <v>0</v>
      </c>
      <c r="DB7" s="144"/>
      <c r="DC7" s="143" t="s">
        <v>378</v>
      </c>
      <c r="DD7" s="139">
        <f>SUM(DD8:DD13)</f>
        <v>0</v>
      </c>
      <c r="DE7" s="139">
        <f>SUM(DE8:DE13)</f>
        <v>0</v>
      </c>
      <c r="DF7" s="144"/>
      <c r="DG7" s="143" t="s">
        <v>378</v>
      </c>
      <c r="DH7" s="139">
        <f>SUM(DH8:DH13)</f>
        <v>0</v>
      </c>
      <c r="DI7" s="139">
        <f>SUM(DI8:DI13)</f>
        <v>0</v>
      </c>
      <c r="DJ7" s="144"/>
      <c r="DK7" s="143" t="s">
        <v>378</v>
      </c>
      <c r="DL7" s="139">
        <f>SUM(DL8:DL13)</f>
        <v>0</v>
      </c>
      <c r="DM7" s="139">
        <f>SUM(DM8:DM13)</f>
        <v>0</v>
      </c>
      <c r="DN7" s="144"/>
      <c r="DO7" s="143" t="s">
        <v>378</v>
      </c>
      <c r="DP7" s="139">
        <f>SUM(DP8:DP13)</f>
        <v>0</v>
      </c>
      <c r="DQ7" s="139">
        <f>SUM(DQ8:DQ13)</f>
        <v>0</v>
      </c>
      <c r="DR7" s="144"/>
      <c r="DS7" s="143" t="s">
        <v>378</v>
      </c>
      <c r="DT7" s="139">
        <f>SUM(DT8:DT13)</f>
        <v>0</v>
      </c>
      <c r="DU7" s="139">
        <f>SUM(DU8:DU13)</f>
        <v>0</v>
      </c>
    </row>
    <row r="8" spans="1:125" ht="12" customHeight="1">
      <c r="A8" s="141" t="s">
        <v>94</v>
      </c>
      <c r="B8" s="142" t="s">
        <v>356</v>
      </c>
      <c r="C8" s="141" t="s">
        <v>362</v>
      </c>
      <c r="D8" s="139">
        <f aca="true" t="shared" si="0" ref="D8:E13">SUM(H8,L8,P8,T8,X8,AB8,AF8,AJ8,AN8,AR8,AV8,AZ8,BD8,BH8,BL8,BP8,BT8,BX8,CB8,CF8,CJ8,CN8,CR8,CV8,CZ8,DD8,DH8,DL8,DP8,DT8)</f>
        <v>0</v>
      </c>
      <c r="E8" s="139">
        <f t="shared" si="0"/>
        <v>291914</v>
      </c>
      <c r="F8" s="145">
        <v>16202</v>
      </c>
      <c r="G8" s="143" t="s">
        <v>342</v>
      </c>
      <c r="H8" s="139">
        <v>0</v>
      </c>
      <c r="I8" s="139">
        <v>28782</v>
      </c>
      <c r="J8" s="145">
        <v>16208</v>
      </c>
      <c r="K8" s="143" t="s">
        <v>347</v>
      </c>
      <c r="L8" s="139">
        <v>0</v>
      </c>
      <c r="M8" s="139">
        <v>100330</v>
      </c>
      <c r="N8" s="145">
        <v>16209</v>
      </c>
      <c r="O8" s="143" t="s">
        <v>348</v>
      </c>
      <c r="P8" s="139">
        <v>0</v>
      </c>
      <c r="Q8" s="139">
        <v>71699</v>
      </c>
      <c r="R8" s="145">
        <v>16210</v>
      </c>
      <c r="S8" s="143" t="s">
        <v>349</v>
      </c>
      <c r="T8" s="139">
        <v>0</v>
      </c>
      <c r="U8" s="139">
        <v>91103</v>
      </c>
      <c r="V8" s="145"/>
      <c r="W8" s="143"/>
      <c r="X8" s="139">
        <v>0</v>
      </c>
      <c r="Y8" s="139">
        <v>0</v>
      </c>
      <c r="Z8" s="145"/>
      <c r="AA8" s="143"/>
      <c r="AB8" s="139">
        <v>0</v>
      </c>
      <c r="AC8" s="139">
        <v>0</v>
      </c>
      <c r="AD8" s="145"/>
      <c r="AE8" s="143"/>
      <c r="AF8" s="139">
        <v>0</v>
      </c>
      <c r="AG8" s="139">
        <v>0</v>
      </c>
      <c r="AH8" s="145"/>
      <c r="AI8" s="143"/>
      <c r="AJ8" s="139">
        <v>0</v>
      </c>
      <c r="AK8" s="139">
        <v>0</v>
      </c>
      <c r="AL8" s="145"/>
      <c r="AM8" s="143"/>
      <c r="AN8" s="139">
        <v>0</v>
      </c>
      <c r="AO8" s="139">
        <v>0</v>
      </c>
      <c r="AP8" s="145"/>
      <c r="AQ8" s="143"/>
      <c r="AR8" s="139">
        <v>0</v>
      </c>
      <c r="AS8" s="139">
        <v>0</v>
      </c>
      <c r="AT8" s="145"/>
      <c r="AU8" s="143"/>
      <c r="AV8" s="139">
        <v>0</v>
      </c>
      <c r="AW8" s="139">
        <v>0</v>
      </c>
      <c r="AX8" s="145"/>
      <c r="AY8" s="143"/>
      <c r="AZ8" s="139">
        <v>0</v>
      </c>
      <c r="BA8" s="139">
        <v>0</v>
      </c>
      <c r="BB8" s="145"/>
      <c r="BC8" s="143"/>
      <c r="BD8" s="139">
        <v>0</v>
      </c>
      <c r="BE8" s="139">
        <v>0</v>
      </c>
      <c r="BF8" s="145"/>
      <c r="BG8" s="143"/>
      <c r="BH8" s="139">
        <v>0</v>
      </c>
      <c r="BI8" s="139">
        <v>0</v>
      </c>
      <c r="BJ8" s="145"/>
      <c r="BK8" s="143"/>
      <c r="BL8" s="139">
        <v>0</v>
      </c>
      <c r="BM8" s="139">
        <v>0</v>
      </c>
      <c r="BN8" s="145"/>
      <c r="BO8" s="143"/>
      <c r="BP8" s="139">
        <v>0</v>
      </c>
      <c r="BQ8" s="139">
        <v>0</v>
      </c>
      <c r="BR8" s="145"/>
      <c r="BS8" s="143"/>
      <c r="BT8" s="139">
        <v>0</v>
      </c>
      <c r="BU8" s="139">
        <v>0</v>
      </c>
      <c r="BV8" s="145"/>
      <c r="BW8" s="143"/>
      <c r="BX8" s="139">
        <v>0</v>
      </c>
      <c r="BY8" s="139">
        <v>0</v>
      </c>
      <c r="BZ8" s="145"/>
      <c r="CA8" s="143"/>
      <c r="CB8" s="139">
        <v>0</v>
      </c>
      <c r="CC8" s="139">
        <v>0</v>
      </c>
      <c r="CD8" s="145"/>
      <c r="CE8" s="143"/>
      <c r="CF8" s="139">
        <v>0</v>
      </c>
      <c r="CG8" s="139">
        <v>0</v>
      </c>
      <c r="CH8" s="145"/>
      <c r="CI8" s="143"/>
      <c r="CJ8" s="139">
        <v>0</v>
      </c>
      <c r="CK8" s="139">
        <v>0</v>
      </c>
      <c r="CL8" s="145"/>
      <c r="CM8" s="143"/>
      <c r="CN8" s="139">
        <v>0</v>
      </c>
      <c r="CO8" s="139">
        <v>0</v>
      </c>
      <c r="CP8" s="145"/>
      <c r="CQ8" s="143"/>
      <c r="CR8" s="139">
        <v>0</v>
      </c>
      <c r="CS8" s="139">
        <v>0</v>
      </c>
      <c r="CT8" s="145"/>
      <c r="CU8" s="143"/>
      <c r="CV8" s="139">
        <v>0</v>
      </c>
      <c r="CW8" s="139">
        <v>0</v>
      </c>
      <c r="CX8" s="145"/>
      <c r="CY8" s="143"/>
      <c r="CZ8" s="139">
        <v>0</v>
      </c>
      <c r="DA8" s="139">
        <v>0</v>
      </c>
      <c r="DB8" s="145"/>
      <c r="DC8" s="143"/>
      <c r="DD8" s="139">
        <v>0</v>
      </c>
      <c r="DE8" s="139">
        <v>0</v>
      </c>
      <c r="DF8" s="145"/>
      <c r="DG8" s="143"/>
      <c r="DH8" s="139">
        <v>0</v>
      </c>
      <c r="DI8" s="139">
        <v>0</v>
      </c>
      <c r="DJ8" s="145"/>
      <c r="DK8" s="143"/>
      <c r="DL8" s="139">
        <v>0</v>
      </c>
      <c r="DM8" s="139">
        <v>0</v>
      </c>
      <c r="DN8" s="145"/>
      <c r="DO8" s="143"/>
      <c r="DP8" s="139">
        <v>0</v>
      </c>
      <c r="DQ8" s="139">
        <v>0</v>
      </c>
      <c r="DR8" s="145"/>
      <c r="DS8" s="143"/>
      <c r="DT8" s="139">
        <v>0</v>
      </c>
      <c r="DU8" s="139">
        <v>0</v>
      </c>
    </row>
    <row r="9" spans="1:125" ht="12" customHeight="1">
      <c r="A9" s="141" t="s">
        <v>94</v>
      </c>
      <c r="B9" s="142" t="s">
        <v>357</v>
      </c>
      <c r="C9" s="141" t="s">
        <v>363</v>
      </c>
      <c r="D9" s="139">
        <f t="shared" si="0"/>
        <v>0</v>
      </c>
      <c r="E9" s="139">
        <f t="shared" si="0"/>
        <v>397450</v>
      </c>
      <c r="F9" s="145">
        <v>16201</v>
      </c>
      <c r="G9" s="143" t="s">
        <v>341</v>
      </c>
      <c r="H9" s="139">
        <v>0</v>
      </c>
      <c r="I9" s="139">
        <v>295794</v>
      </c>
      <c r="J9" s="145">
        <v>16322</v>
      </c>
      <c r="K9" s="143" t="s">
        <v>352</v>
      </c>
      <c r="L9" s="139">
        <v>0</v>
      </c>
      <c r="M9" s="139">
        <v>45448</v>
      </c>
      <c r="N9" s="145">
        <v>16323</v>
      </c>
      <c r="O9" s="143" t="s">
        <v>353</v>
      </c>
      <c r="P9" s="139">
        <v>0</v>
      </c>
      <c r="Q9" s="139">
        <v>49611</v>
      </c>
      <c r="R9" s="145">
        <v>16206</v>
      </c>
      <c r="S9" s="143" t="s">
        <v>345</v>
      </c>
      <c r="T9" s="139">
        <v>0</v>
      </c>
      <c r="U9" s="139">
        <v>6550</v>
      </c>
      <c r="V9" s="145">
        <v>16321</v>
      </c>
      <c r="W9" s="143" t="s">
        <v>351</v>
      </c>
      <c r="X9" s="139">
        <v>0</v>
      </c>
      <c r="Y9" s="139">
        <v>47</v>
      </c>
      <c r="Z9" s="145"/>
      <c r="AA9" s="143"/>
      <c r="AB9" s="139">
        <v>0</v>
      </c>
      <c r="AC9" s="139">
        <v>0</v>
      </c>
      <c r="AD9" s="145"/>
      <c r="AE9" s="143"/>
      <c r="AF9" s="139">
        <v>0</v>
      </c>
      <c r="AG9" s="139">
        <v>0</v>
      </c>
      <c r="AH9" s="145"/>
      <c r="AI9" s="143"/>
      <c r="AJ9" s="139">
        <v>0</v>
      </c>
      <c r="AK9" s="139">
        <v>0</v>
      </c>
      <c r="AL9" s="145"/>
      <c r="AM9" s="143"/>
      <c r="AN9" s="139">
        <v>0</v>
      </c>
      <c r="AO9" s="139">
        <v>0</v>
      </c>
      <c r="AP9" s="145"/>
      <c r="AQ9" s="143"/>
      <c r="AR9" s="139">
        <v>0</v>
      </c>
      <c r="AS9" s="139">
        <v>0</v>
      </c>
      <c r="AT9" s="145"/>
      <c r="AU9" s="143"/>
      <c r="AV9" s="139">
        <v>0</v>
      </c>
      <c r="AW9" s="139">
        <v>0</v>
      </c>
      <c r="AX9" s="145"/>
      <c r="AY9" s="143"/>
      <c r="AZ9" s="139">
        <v>0</v>
      </c>
      <c r="BA9" s="139">
        <v>0</v>
      </c>
      <c r="BB9" s="145"/>
      <c r="BC9" s="143"/>
      <c r="BD9" s="139">
        <v>0</v>
      </c>
      <c r="BE9" s="139">
        <v>0</v>
      </c>
      <c r="BF9" s="145"/>
      <c r="BG9" s="143"/>
      <c r="BH9" s="139">
        <v>0</v>
      </c>
      <c r="BI9" s="139">
        <v>0</v>
      </c>
      <c r="BJ9" s="145"/>
      <c r="BK9" s="143"/>
      <c r="BL9" s="139">
        <v>0</v>
      </c>
      <c r="BM9" s="139">
        <v>0</v>
      </c>
      <c r="BN9" s="145"/>
      <c r="BO9" s="143"/>
      <c r="BP9" s="139">
        <v>0</v>
      </c>
      <c r="BQ9" s="139">
        <v>0</v>
      </c>
      <c r="BR9" s="145"/>
      <c r="BS9" s="143"/>
      <c r="BT9" s="139">
        <v>0</v>
      </c>
      <c r="BU9" s="139">
        <v>0</v>
      </c>
      <c r="BV9" s="145"/>
      <c r="BW9" s="143"/>
      <c r="BX9" s="139">
        <v>0</v>
      </c>
      <c r="BY9" s="139">
        <v>0</v>
      </c>
      <c r="BZ9" s="145"/>
      <c r="CA9" s="143"/>
      <c r="CB9" s="139">
        <v>0</v>
      </c>
      <c r="CC9" s="139">
        <v>0</v>
      </c>
      <c r="CD9" s="145"/>
      <c r="CE9" s="143"/>
      <c r="CF9" s="139">
        <v>0</v>
      </c>
      <c r="CG9" s="139">
        <v>0</v>
      </c>
      <c r="CH9" s="145"/>
      <c r="CI9" s="143"/>
      <c r="CJ9" s="139">
        <v>0</v>
      </c>
      <c r="CK9" s="139">
        <v>0</v>
      </c>
      <c r="CL9" s="145"/>
      <c r="CM9" s="143"/>
      <c r="CN9" s="139">
        <v>0</v>
      </c>
      <c r="CO9" s="139">
        <v>0</v>
      </c>
      <c r="CP9" s="145"/>
      <c r="CQ9" s="143"/>
      <c r="CR9" s="139">
        <v>0</v>
      </c>
      <c r="CS9" s="139">
        <v>0</v>
      </c>
      <c r="CT9" s="145"/>
      <c r="CU9" s="143"/>
      <c r="CV9" s="139">
        <v>0</v>
      </c>
      <c r="CW9" s="139">
        <v>0</v>
      </c>
      <c r="CX9" s="145"/>
      <c r="CY9" s="143"/>
      <c r="CZ9" s="139">
        <v>0</v>
      </c>
      <c r="DA9" s="139">
        <v>0</v>
      </c>
      <c r="DB9" s="145"/>
      <c r="DC9" s="143"/>
      <c r="DD9" s="139">
        <v>0</v>
      </c>
      <c r="DE9" s="139">
        <v>0</v>
      </c>
      <c r="DF9" s="145"/>
      <c r="DG9" s="143"/>
      <c r="DH9" s="139">
        <v>0</v>
      </c>
      <c r="DI9" s="139">
        <v>0</v>
      </c>
      <c r="DJ9" s="145"/>
      <c r="DK9" s="143"/>
      <c r="DL9" s="139">
        <v>0</v>
      </c>
      <c r="DM9" s="139">
        <v>0</v>
      </c>
      <c r="DN9" s="145"/>
      <c r="DO9" s="143"/>
      <c r="DP9" s="139">
        <v>0</v>
      </c>
      <c r="DQ9" s="139">
        <v>0</v>
      </c>
      <c r="DR9" s="145"/>
      <c r="DS9" s="143"/>
      <c r="DT9" s="139">
        <v>0</v>
      </c>
      <c r="DU9" s="139">
        <v>0</v>
      </c>
    </row>
    <row r="10" spans="1:125" ht="12" customHeight="1">
      <c r="A10" s="141" t="s">
        <v>94</v>
      </c>
      <c r="B10" s="142" t="s">
        <v>358</v>
      </c>
      <c r="C10" s="141" t="s">
        <v>364</v>
      </c>
      <c r="D10" s="139">
        <f t="shared" si="0"/>
        <v>432566</v>
      </c>
      <c r="E10" s="139">
        <f t="shared" si="0"/>
        <v>0</v>
      </c>
      <c r="F10" s="145">
        <v>16208</v>
      </c>
      <c r="G10" s="143" t="s">
        <v>347</v>
      </c>
      <c r="H10" s="139">
        <v>170294</v>
      </c>
      <c r="I10" s="139">
        <v>0</v>
      </c>
      <c r="J10" s="145">
        <v>16210</v>
      </c>
      <c r="K10" s="143" t="s">
        <v>349</v>
      </c>
      <c r="L10" s="139">
        <v>262272</v>
      </c>
      <c r="M10" s="139">
        <v>0</v>
      </c>
      <c r="N10" s="145"/>
      <c r="O10" s="143"/>
      <c r="P10" s="139">
        <v>0</v>
      </c>
      <c r="Q10" s="139">
        <v>0</v>
      </c>
      <c r="R10" s="145"/>
      <c r="S10" s="143"/>
      <c r="T10" s="139">
        <v>0</v>
      </c>
      <c r="U10" s="139">
        <v>0</v>
      </c>
      <c r="V10" s="145"/>
      <c r="W10" s="143"/>
      <c r="X10" s="139">
        <v>0</v>
      </c>
      <c r="Y10" s="139">
        <v>0</v>
      </c>
      <c r="Z10" s="145"/>
      <c r="AA10" s="143"/>
      <c r="AB10" s="139">
        <v>0</v>
      </c>
      <c r="AC10" s="139">
        <v>0</v>
      </c>
      <c r="AD10" s="145"/>
      <c r="AE10" s="143"/>
      <c r="AF10" s="139">
        <v>0</v>
      </c>
      <c r="AG10" s="139">
        <v>0</v>
      </c>
      <c r="AH10" s="145"/>
      <c r="AI10" s="143"/>
      <c r="AJ10" s="139">
        <v>0</v>
      </c>
      <c r="AK10" s="139">
        <v>0</v>
      </c>
      <c r="AL10" s="145"/>
      <c r="AM10" s="143"/>
      <c r="AN10" s="139">
        <v>0</v>
      </c>
      <c r="AO10" s="139">
        <v>0</v>
      </c>
      <c r="AP10" s="145"/>
      <c r="AQ10" s="143"/>
      <c r="AR10" s="139">
        <v>0</v>
      </c>
      <c r="AS10" s="139">
        <v>0</v>
      </c>
      <c r="AT10" s="145"/>
      <c r="AU10" s="143"/>
      <c r="AV10" s="139">
        <v>0</v>
      </c>
      <c r="AW10" s="139">
        <v>0</v>
      </c>
      <c r="AX10" s="145"/>
      <c r="AY10" s="143"/>
      <c r="AZ10" s="139">
        <v>0</v>
      </c>
      <c r="BA10" s="139">
        <v>0</v>
      </c>
      <c r="BB10" s="145"/>
      <c r="BC10" s="143"/>
      <c r="BD10" s="139">
        <v>0</v>
      </c>
      <c r="BE10" s="139">
        <v>0</v>
      </c>
      <c r="BF10" s="145"/>
      <c r="BG10" s="143"/>
      <c r="BH10" s="139">
        <v>0</v>
      </c>
      <c r="BI10" s="139">
        <v>0</v>
      </c>
      <c r="BJ10" s="145"/>
      <c r="BK10" s="143"/>
      <c r="BL10" s="139">
        <v>0</v>
      </c>
      <c r="BM10" s="139">
        <v>0</v>
      </c>
      <c r="BN10" s="145"/>
      <c r="BO10" s="143"/>
      <c r="BP10" s="139">
        <v>0</v>
      </c>
      <c r="BQ10" s="139">
        <v>0</v>
      </c>
      <c r="BR10" s="145"/>
      <c r="BS10" s="143"/>
      <c r="BT10" s="139">
        <v>0</v>
      </c>
      <c r="BU10" s="139">
        <v>0</v>
      </c>
      <c r="BV10" s="145"/>
      <c r="BW10" s="143"/>
      <c r="BX10" s="139">
        <v>0</v>
      </c>
      <c r="BY10" s="139">
        <v>0</v>
      </c>
      <c r="BZ10" s="145"/>
      <c r="CA10" s="143"/>
      <c r="CB10" s="139">
        <v>0</v>
      </c>
      <c r="CC10" s="139">
        <v>0</v>
      </c>
      <c r="CD10" s="145"/>
      <c r="CE10" s="143"/>
      <c r="CF10" s="139">
        <v>0</v>
      </c>
      <c r="CG10" s="139">
        <v>0</v>
      </c>
      <c r="CH10" s="145"/>
      <c r="CI10" s="143"/>
      <c r="CJ10" s="139">
        <v>0</v>
      </c>
      <c r="CK10" s="139">
        <v>0</v>
      </c>
      <c r="CL10" s="145"/>
      <c r="CM10" s="143"/>
      <c r="CN10" s="139">
        <v>0</v>
      </c>
      <c r="CO10" s="139">
        <v>0</v>
      </c>
      <c r="CP10" s="145"/>
      <c r="CQ10" s="143"/>
      <c r="CR10" s="139">
        <v>0</v>
      </c>
      <c r="CS10" s="139">
        <v>0</v>
      </c>
      <c r="CT10" s="145"/>
      <c r="CU10" s="143"/>
      <c r="CV10" s="139">
        <v>0</v>
      </c>
      <c r="CW10" s="139">
        <v>0</v>
      </c>
      <c r="CX10" s="145"/>
      <c r="CY10" s="143"/>
      <c r="CZ10" s="139">
        <v>0</v>
      </c>
      <c r="DA10" s="139">
        <v>0</v>
      </c>
      <c r="DB10" s="145"/>
      <c r="DC10" s="143"/>
      <c r="DD10" s="139">
        <v>0</v>
      </c>
      <c r="DE10" s="139">
        <v>0</v>
      </c>
      <c r="DF10" s="145"/>
      <c r="DG10" s="143"/>
      <c r="DH10" s="139">
        <v>0</v>
      </c>
      <c r="DI10" s="139">
        <v>0</v>
      </c>
      <c r="DJ10" s="145"/>
      <c r="DK10" s="143"/>
      <c r="DL10" s="139">
        <v>0</v>
      </c>
      <c r="DM10" s="139">
        <v>0</v>
      </c>
      <c r="DN10" s="145"/>
      <c r="DO10" s="143"/>
      <c r="DP10" s="139">
        <v>0</v>
      </c>
      <c r="DQ10" s="139">
        <v>0</v>
      </c>
      <c r="DR10" s="145"/>
      <c r="DS10" s="143"/>
      <c r="DT10" s="139">
        <v>0</v>
      </c>
      <c r="DU10" s="139">
        <v>0</v>
      </c>
    </row>
    <row r="11" spans="1:125" ht="12" customHeight="1">
      <c r="A11" s="141" t="s">
        <v>94</v>
      </c>
      <c r="B11" s="142" t="s">
        <v>359</v>
      </c>
      <c r="C11" s="141" t="s">
        <v>365</v>
      </c>
      <c r="D11" s="139">
        <f t="shared" si="0"/>
        <v>469473</v>
      </c>
      <c r="E11" s="139">
        <f t="shared" si="0"/>
        <v>227723</v>
      </c>
      <c r="F11" s="145">
        <v>16204</v>
      </c>
      <c r="G11" s="143" t="s">
        <v>343</v>
      </c>
      <c r="H11" s="139">
        <v>152032</v>
      </c>
      <c r="I11" s="139">
        <v>77216</v>
      </c>
      <c r="J11" s="145">
        <v>16207</v>
      </c>
      <c r="K11" s="143" t="s">
        <v>346</v>
      </c>
      <c r="L11" s="139">
        <v>141745</v>
      </c>
      <c r="M11" s="139">
        <v>69200</v>
      </c>
      <c r="N11" s="145">
        <v>16342</v>
      </c>
      <c r="O11" s="143" t="s">
        <v>354</v>
      </c>
      <c r="P11" s="139">
        <v>112753</v>
      </c>
      <c r="Q11" s="139">
        <v>48553</v>
      </c>
      <c r="R11" s="145">
        <v>16343</v>
      </c>
      <c r="S11" s="143" t="s">
        <v>355</v>
      </c>
      <c r="T11" s="139">
        <v>62943</v>
      </c>
      <c r="U11" s="139">
        <v>32754</v>
      </c>
      <c r="V11" s="145"/>
      <c r="W11" s="143"/>
      <c r="X11" s="139">
        <v>0</v>
      </c>
      <c r="Y11" s="139">
        <v>0</v>
      </c>
      <c r="Z11" s="145"/>
      <c r="AA11" s="143"/>
      <c r="AB11" s="139">
        <v>0</v>
      </c>
      <c r="AC11" s="139">
        <v>0</v>
      </c>
      <c r="AD11" s="145"/>
      <c r="AE11" s="143"/>
      <c r="AF11" s="139">
        <v>0</v>
      </c>
      <c r="AG11" s="139">
        <v>0</v>
      </c>
      <c r="AH11" s="145"/>
      <c r="AI11" s="143"/>
      <c r="AJ11" s="139">
        <v>0</v>
      </c>
      <c r="AK11" s="139">
        <v>0</v>
      </c>
      <c r="AL11" s="145"/>
      <c r="AM11" s="143"/>
      <c r="AN11" s="139">
        <v>0</v>
      </c>
      <c r="AO11" s="139">
        <v>0</v>
      </c>
      <c r="AP11" s="145"/>
      <c r="AQ11" s="143"/>
      <c r="AR11" s="139">
        <v>0</v>
      </c>
      <c r="AS11" s="139">
        <v>0</v>
      </c>
      <c r="AT11" s="145"/>
      <c r="AU11" s="143"/>
      <c r="AV11" s="139">
        <v>0</v>
      </c>
      <c r="AW11" s="139">
        <v>0</v>
      </c>
      <c r="AX11" s="145"/>
      <c r="AY11" s="143"/>
      <c r="AZ11" s="139">
        <v>0</v>
      </c>
      <c r="BA11" s="139">
        <v>0</v>
      </c>
      <c r="BB11" s="145"/>
      <c r="BC11" s="143"/>
      <c r="BD11" s="139">
        <v>0</v>
      </c>
      <c r="BE11" s="139">
        <v>0</v>
      </c>
      <c r="BF11" s="145"/>
      <c r="BG11" s="143"/>
      <c r="BH11" s="139">
        <v>0</v>
      </c>
      <c r="BI11" s="139">
        <v>0</v>
      </c>
      <c r="BJ11" s="145"/>
      <c r="BK11" s="143"/>
      <c r="BL11" s="139">
        <v>0</v>
      </c>
      <c r="BM11" s="139">
        <v>0</v>
      </c>
      <c r="BN11" s="145"/>
      <c r="BO11" s="143"/>
      <c r="BP11" s="139">
        <v>0</v>
      </c>
      <c r="BQ11" s="139">
        <v>0</v>
      </c>
      <c r="BR11" s="145"/>
      <c r="BS11" s="143"/>
      <c r="BT11" s="139">
        <v>0</v>
      </c>
      <c r="BU11" s="139">
        <v>0</v>
      </c>
      <c r="BV11" s="145"/>
      <c r="BW11" s="143"/>
      <c r="BX11" s="139">
        <v>0</v>
      </c>
      <c r="BY11" s="139">
        <v>0</v>
      </c>
      <c r="BZ11" s="145"/>
      <c r="CA11" s="143"/>
      <c r="CB11" s="139">
        <v>0</v>
      </c>
      <c r="CC11" s="139">
        <v>0</v>
      </c>
      <c r="CD11" s="145"/>
      <c r="CE11" s="143"/>
      <c r="CF11" s="139">
        <v>0</v>
      </c>
      <c r="CG11" s="139">
        <v>0</v>
      </c>
      <c r="CH11" s="145"/>
      <c r="CI11" s="143"/>
      <c r="CJ11" s="139">
        <v>0</v>
      </c>
      <c r="CK11" s="139">
        <v>0</v>
      </c>
      <c r="CL11" s="145"/>
      <c r="CM11" s="143"/>
      <c r="CN11" s="139">
        <v>0</v>
      </c>
      <c r="CO11" s="139">
        <v>0</v>
      </c>
      <c r="CP11" s="145"/>
      <c r="CQ11" s="143"/>
      <c r="CR11" s="139">
        <v>0</v>
      </c>
      <c r="CS11" s="139">
        <v>0</v>
      </c>
      <c r="CT11" s="145"/>
      <c r="CU11" s="143"/>
      <c r="CV11" s="139">
        <v>0</v>
      </c>
      <c r="CW11" s="139">
        <v>0</v>
      </c>
      <c r="CX11" s="145"/>
      <c r="CY11" s="143"/>
      <c r="CZ11" s="139">
        <v>0</v>
      </c>
      <c r="DA11" s="139">
        <v>0</v>
      </c>
      <c r="DB11" s="145"/>
      <c r="DC11" s="143"/>
      <c r="DD11" s="139">
        <v>0</v>
      </c>
      <c r="DE11" s="139">
        <v>0</v>
      </c>
      <c r="DF11" s="145"/>
      <c r="DG11" s="143"/>
      <c r="DH11" s="139">
        <v>0</v>
      </c>
      <c r="DI11" s="139">
        <v>0</v>
      </c>
      <c r="DJ11" s="145"/>
      <c r="DK11" s="143"/>
      <c r="DL11" s="139">
        <v>0</v>
      </c>
      <c r="DM11" s="139">
        <v>0</v>
      </c>
      <c r="DN11" s="145"/>
      <c r="DO11" s="143"/>
      <c r="DP11" s="139">
        <v>0</v>
      </c>
      <c r="DQ11" s="139">
        <v>0</v>
      </c>
      <c r="DR11" s="145"/>
      <c r="DS11" s="143"/>
      <c r="DT11" s="139">
        <v>0</v>
      </c>
      <c r="DU11" s="139">
        <v>0</v>
      </c>
    </row>
    <row r="12" spans="1:125" ht="12" customHeight="1">
      <c r="A12" s="141" t="s">
        <v>94</v>
      </c>
      <c r="B12" s="142" t="s">
        <v>360</v>
      </c>
      <c r="C12" s="141" t="s">
        <v>366</v>
      </c>
      <c r="D12" s="139">
        <f t="shared" si="0"/>
        <v>768919</v>
      </c>
      <c r="E12" s="139">
        <f t="shared" si="0"/>
        <v>0</v>
      </c>
      <c r="F12" s="145">
        <v>16201</v>
      </c>
      <c r="G12" s="143" t="s">
        <v>341</v>
      </c>
      <c r="H12" s="139">
        <v>657855</v>
      </c>
      <c r="I12" s="139">
        <v>0</v>
      </c>
      <c r="J12" s="145">
        <v>16206</v>
      </c>
      <c r="K12" s="143" t="s">
        <v>345</v>
      </c>
      <c r="L12" s="139">
        <v>45556</v>
      </c>
      <c r="M12" s="139">
        <v>0</v>
      </c>
      <c r="N12" s="145">
        <v>16323</v>
      </c>
      <c r="O12" s="143" t="s">
        <v>353</v>
      </c>
      <c r="P12" s="139">
        <v>31676</v>
      </c>
      <c r="Q12" s="139">
        <v>0</v>
      </c>
      <c r="R12" s="145">
        <v>16322</v>
      </c>
      <c r="S12" s="143" t="s">
        <v>352</v>
      </c>
      <c r="T12" s="139">
        <v>29734</v>
      </c>
      <c r="U12" s="139">
        <v>0</v>
      </c>
      <c r="V12" s="145">
        <v>16321</v>
      </c>
      <c r="W12" s="143" t="s">
        <v>351</v>
      </c>
      <c r="X12" s="139">
        <v>4098</v>
      </c>
      <c r="Y12" s="139">
        <v>0</v>
      </c>
      <c r="Z12" s="145"/>
      <c r="AA12" s="143"/>
      <c r="AB12" s="139">
        <v>0</v>
      </c>
      <c r="AC12" s="139">
        <v>0</v>
      </c>
      <c r="AD12" s="145"/>
      <c r="AE12" s="143"/>
      <c r="AF12" s="139">
        <v>0</v>
      </c>
      <c r="AG12" s="139">
        <v>0</v>
      </c>
      <c r="AH12" s="145"/>
      <c r="AI12" s="143"/>
      <c r="AJ12" s="139">
        <v>0</v>
      </c>
      <c r="AK12" s="139">
        <v>0</v>
      </c>
      <c r="AL12" s="145"/>
      <c r="AM12" s="143"/>
      <c r="AN12" s="139">
        <v>0</v>
      </c>
      <c r="AO12" s="139">
        <v>0</v>
      </c>
      <c r="AP12" s="145"/>
      <c r="AQ12" s="143"/>
      <c r="AR12" s="139">
        <v>0</v>
      </c>
      <c r="AS12" s="139">
        <v>0</v>
      </c>
      <c r="AT12" s="145"/>
      <c r="AU12" s="143"/>
      <c r="AV12" s="139">
        <v>0</v>
      </c>
      <c r="AW12" s="139">
        <v>0</v>
      </c>
      <c r="AX12" s="145"/>
      <c r="AY12" s="143"/>
      <c r="AZ12" s="139">
        <v>0</v>
      </c>
      <c r="BA12" s="139">
        <v>0</v>
      </c>
      <c r="BB12" s="145"/>
      <c r="BC12" s="143"/>
      <c r="BD12" s="139">
        <v>0</v>
      </c>
      <c r="BE12" s="139">
        <v>0</v>
      </c>
      <c r="BF12" s="145"/>
      <c r="BG12" s="143"/>
      <c r="BH12" s="139">
        <v>0</v>
      </c>
      <c r="BI12" s="139">
        <v>0</v>
      </c>
      <c r="BJ12" s="145"/>
      <c r="BK12" s="143"/>
      <c r="BL12" s="139">
        <v>0</v>
      </c>
      <c r="BM12" s="139">
        <v>0</v>
      </c>
      <c r="BN12" s="145"/>
      <c r="BO12" s="143"/>
      <c r="BP12" s="139">
        <v>0</v>
      </c>
      <c r="BQ12" s="139">
        <v>0</v>
      </c>
      <c r="BR12" s="145"/>
      <c r="BS12" s="143"/>
      <c r="BT12" s="139">
        <v>0</v>
      </c>
      <c r="BU12" s="139">
        <v>0</v>
      </c>
      <c r="BV12" s="145"/>
      <c r="BW12" s="143"/>
      <c r="BX12" s="139">
        <v>0</v>
      </c>
      <c r="BY12" s="139">
        <v>0</v>
      </c>
      <c r="BZ12" s="145"/>
      <c r="CA12" s="143"/>
      <c r="CB12" s="139">
        <v>0</v>
      </c>
      <c r="CC12" s="139">
        <v>0</v>
      </c>
      <c r="CD12" s="145"/>
      <c r="CE12" s="143"/>
      <c r="CF12" s="139">
        <v>0</v>
      </c>
      <c r="CG12" s="139">
        <v>0</v>
      </c>
      <c r="CH12" s="145"/>
      <c r="CI12" s="143"/>
      <c r="CJ12" s="139">
        <v>0</v>
      </c>
      <c r="CK12" s="139">
        <v>0</v>
      </c>
      <c r="CL12" s="145"/>
      <c r="CM12" s="143"/>
      <c r="CN12" s="139">
        <v>0</v>
      </c>
      <c r="CO12" s="139">
        <v>0</v>
      </c>
      <c r="CP12" s="145"/>
      <c r="CQ12" s="143"/>
      <c r="CR12" s="139">
        <v>0</v>
      </c>
      <c r="CS12" s="139">
        <v>0</v>
      </c>
      <c r="CT12" s="145"/>
      <c r="CU12" s="143"/>
      <c r="CV12" s="139">
        <v>0</v>
      </c>
      <c r="CW12" s="139">
        <v>0</v>
      </c>
      <c r="CX12" s="145"/>
      <c r="CY12" s="143"/>
      <c r="CZ12" s="139">
        <v>0</v>
      </c>
      <c r="DA12" s="139">
        <v>0</v>
      </c>
      <c r="DB12" s="145"/>
      <c r="DC12" s="143"/>
      <c r="DD12" s="139">
        <v>0</v>
      </c>
      <c r="DE12" s="139">
        <v>0</v>
      </c>
      <c r="DF12" s="145"/>
      <c r="DG12" s="143"/>
      <c r="DH12" s="139">
        <v>0</v>
      </c>
      <c r="DI12" s="139">
        <v>0</v>
      </c>
      <c r="DJ12" s="145"/>
      <c r="DK12" s="143"/>
      <c r="DL12" s="139">
        <v>0</v>
      </c>
      <c r="DM12" s="139">
        <v>0</v>
      </c>
      <c r="DN12" s="145"/>
      <c r="DO12" s="143"/>
      <c r="DP12" s="139">
        <v>0</v>
      </c>
      <c r="DQ12" s="139">
        <v>0</v>
      </c>
      <c r="DR12" s="145"/>
      <c r="DS12" s="143"/>
      <c r="DT12" s="139">
        <v>0</v>
      </c>
      <c r="DU12" s="139">
        <v>0</v>
      </c>
    </row>
    <row r="13" spans="1:125" ht="12" customHeight="1">
      <c r="A13" s="141" t="s">
        <v>94</v>
      </c>
      <c r="B13" s="142" t="s">
        <v>361</v>
      </c>
      <c r="C13" s="141" t="s">
        <v>367</v>
      </c>
      <c r="D13" s="139">
        <f t="shared" si="0"/>
        <v>71749</v>
      </c>
      <c r="E13" s="139">
        <f t="shared" si="0"/>
        <v>0</v>
      </c>
      <c r="F13" s="145">
        <v>16202</v>
      </c>
      <c r="G13" s="143" t="s">
        <v>342</v>
      </c>
      <c r="H13" s="139">
        <v>52094</v>
      </c>
      <c r="I13" s="139">
        <v>0</v>
      </c>
      <c r="J13" s="145">
        <v>16205</v>
      </c>
      <c r="K13" s="143" t="s">
        <v>344</v>
      </c>
      <c r="L13" s="139">
        <v>13178</v>
      </c>
      <c r="M13" s="139">
        <v>0</v>
      </c>
      <c r="N13" s="145">
        <v>16209</v>
      </c>
      <c r="O13" s="143" t="s">
        <v>348</v>
      </c>
      <c r="P13" s="139">
        <v>6477</v>
      </c>
      <c r="Q13" s="139">
        <v>0</v>
      </c>
      <c r="R13" s="145"/>
      <c r="S13" s="143"/>
      <c r="T13" s="139">
        <v>0</v>
      </c>
      <c r="U13" s="139">
        <v>0</v>
      </c>
      <c r="V13" s="145"/>
      <c r="W13" s="143"/>
      <c r="X13" s="139">
        <v>0</v>
      </c>
      <c r="Y13" s="139">
        <v>0</v>
      </c>
      <c r="Z13" s="145"/>
      <c r="AA13" s="143"/>
      <c r="AB13" s="139">
        <v>0</v>
      </c>
      <c r="AC13" s="139">
        <v>0</v>
      </c>
      <c r="AD13" s="145"/>
      <c r="AE13" s="143"/>
      <c r="AF13" s="139">
        <v>0</v>
      </c>
      <c r="AG13" s="139">
        <v>0</v>
      </c>
      <c r="AH13" s="145"/>
      <c r="AI13" s="143"/>
      <c r="AJ13" s="139">
        <v>0</v>
      </c>
      <c r="AK13" s="139">
        <v>0</v>
      </c>
      <c r="AL13" s="145"/>
      <c r="AM13" s="143"/>
      <c r="AN13" s="139">
        <v>0</v>
      </c>
      <c r="AO13" s="139">
        <v>0</v>
      </c>
      <c r="AP13" s="145"/>
      <c r="AQ13" s="143"/>
      <c r="AR13" s="139">
        <v>0</v>
      </c>
      <c r="AS13" s="139">
        <v>0</v>
      </c>
      <c r="AT13" s="145"/>
      <c r="AU13" s="143"/>
      <c r="AV13" s="139">
        <v>0</v>
      </c>
      <c r="AW13" s="139">
        <v>0</v>
      </c>
      <c r="AX13" s="145"/>
      <c r="AY13" s="143"/>
      <c r="AZ13" s="139">
        <v>0</v>
      </c>
      <c r="BA13" s="139">
        <v>0</v>
      </c>
      <c r="BB13" s="145"/>
      <c r="BC13" s="143"/>
      <c r="BD13" s="139">
        <v>0</v>
      </c>
      <c r="BE13" s="139">
        <v>0</v>
      </c>
      <c r="BF13" s="145"/>
      <c r="BG13" s="143"/>
      <c r="BH13" s="139">
        <v>0</v>
      </c>
      <c r="BI13" s="139">
        <v>0</v>
      </c>
      <c r="BJ13" s="145"/>
      <c r="BK13" s="143"/>
      <c r="BL13" s="139">
        <v>0</v>
      </c>
      <c r="BM13" s="139">
        <v>0</v>
      </c>
      <c r="BN13" s="145"/>
      <c r="BO13" s="143"/>
      <c r="BP13" s="139">
        <v>0</v>
      </c>
      <c r="BQ13" s="139">
        <v>0</v>
      </c>
      <c r="BR13" s="145"/>
      <c r="BS13" s="143"/>
      <c r="BT13" s="139">
        <v>0</v>
      </c>
      <c r="BU13" s="139">
        <v>0</v>
      </c>
      <c r="BV13" s="145"/>
      <c r="BW13" s="143"/>
      <c r="BX13" s="139">
        <v>0</v>
      </c>
      <c r="BY13" s="139">
        <v>0</v>
      </c>
      <c r="BZ13" s="145"/>
      <c r="CA13" s="143"/>
      <c r="CB13" s="139">
        <v>0</v>
      </c>
      <c r="CC13" s="139">
        <v>0</v>
      </c>
      <c r="CD13" s="145"/>
      <c r="CE13" s="143"/>
      <c r="CF13" s="139">
        <v>0</v>
      </c>
      <c r="CG13" s="139">
        <v>0</v>
      </c>
      <c r="CH13" s="145"/>
      <c r="CI13" s="143"/>
      <c r="CJ13" s="139">
        <v>0</v>
      </c>
      <c r="CK13" s="139">
        <v>0</v>
      </c>
      <c r="CL13" s="145"/>
      <c r="CM13" s="143"/>
      <c r="CN13" s="139">
        <v>0</v>
      </c>
      <c r="CO13" s="139">
        <v>0</v>
      </c>
      <c r="CP13" s="145"/>
      <c r="CQ13" s="143"/>
      <c r="CR13" s="139">
        <v>0</v>
      </c>
      <c r="CS13" s="139">
        <v>0</v>
      </c>
      <c r="CT13" s="145"/>
      <c r="CU13" s="143"/>
      <c r="CV13" s="139">
        <v>0</v>
      </c>
      <c r="CW13" s="139">
        <v>0</v>
      </c>
      <c r="CX13" s="145"/>
      <c r="CY13" s="143"/>
      <c r="CZ13" s="139">
        <v>0</v>
      </c>
      <c r="DA13" s="139">
        <v>0</v>
      </c>
      <c r="DB13" s="145"/>
      <c r="DC13" s="143"/>
      <c r="DD13" s="139">
        <v>0</v>
      </c>
      <c r="DE13" s="139">
        <v>0</v>
      </c>
      <c r="DF13" s="145"/>
      <c r="DG13" s="143"/>
      <c r="DH13" s="139">
        <v>0</v>
      </c>
      <c r="DI13" s="139">
        <v>0</v>
      </c>
      <c r="DJ13" s="145"/>
      <c r="DK13" s="143"/>
      <c r="DL13" s="139">
        <v>0</v>
      </c>
      <c r="DM13" s="139">
        <v>0</v>
      </c>
      <c r="DN13" s="145"/>
      <c r="DO13" s="143"/>
      <c r="DP13" s="139">
        <v>0</v>
      </c>
      <c r="DQ13" s="139">
        <v>0</v>
      </c>
      <c r="DR13" s="145"/>
      <c r="DS13" s="143"/>
      <c r="DT13" s="139">
        <v>0</v>
      </c>
      <c r="DU13" s="139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379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16</v>
      </c>
      <c r="M2" s="12" t="str">
        <f>IF(L2&lt;&gt;"",VLOOKUP(L2,$AK$6:$AL$52,2,FALSE),"-")</f>
        <v>富山県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696106</v>
      </c>
      <c r="F7" s="27">
        <f aca="true" t="shared" si="1" ref="F7:F12">AF14</f>
        <v>23311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9851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696106</v>
      </c>
      <c r="AG7" s="137"/>
      <c r="AH7" s="11" t="str">
        <f>'廃棄物事業経費（市町村）'!B7</f>
        <v>16000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42929</v>
      </c>
      <c r="F8" s="27">
        <f t="shared" si="1"/>
        <v>22870</v>
      </c>
      <c r="H8" s="188"/>
      <c r="I8" s="188"/>
      <c r="J8" s="182" t="s">
        <v>42</v>
      </c>
      <c r="K8" s="184"/>
      <c r="L8" s="27">
        <f t="shared" si="2"/>
        <v>393262</v>
      </c>
      <c r="M8" s="27">
        <f t="shared" si="3"/>
        <v>122218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42929</v>
      </c>
      <c r="AG8" s="137"/>
      <c r="AH8" s="11" t="str">
        <f>'廃棄物事業経費（市町村）'!B8</f>
        <v>16201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1663300</v>
      </c>
      <c r="F9" s="27">
        <f t="shared" si="1"/>
        <v>68944</v>
      </c>
      <c r="H9" s="188"/>
      <c r="I9" s="188"/>
      <c r="J9" s="200" t="s">
        <v>44</v>
      </c>
      <c r="K9" s="202"/>
      <c r="L9" s="27">
        <f t="shared" si="2"/>
        <v>2043847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1663300</v>
      </c>
      <c r="AG9" s="137"/>
      <c r="AH9" s="11" t="str">
        <f>'廃棄物事業経費（市町村）'!B9</f>
        <v>16202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1880837</v>
      </c>
      <c r="F10" s="27">
        <f t="shared" si="1"/>
        <v>328286</v>
      </c>
      <c r="H10" s="188"/>
      <c r="I10" s="189"/>
      <c r="J10" s="200" t="s">
        <v>46</v>
      </c>
      <c r="K10" s="202"/>
      <c r="L10" s="27">
        <f t="shared" si="2"/>
        <v>777</v>
      </c>
      <c r="M10" s="27">
        <f t="shared" si="3"/>
        <v>12439</v>
      </c>
      <c r="AC10" s="25" t="s">
        <v>45</v>
      </c>
      <c r="AD10" s="138" t="s">
        <v>62</v>
      </c>
      <c r="AE10" s="137" t="s">
        <v>66</v>
      </c>
      <c r="AF10" s="133">
        <f ca="1" t="shared" si="4"/>
        <v>1880837</v>
      </c>
      <c r="AG10" s="137"/>
      <c r="AH10" s="11" t="str">
        <f>'廃棄物事業経費（市町村）'!B10</f>
        <v>16204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1742707</v>
      </c>
      <c r="F11" s="27">
        <f t="shared" si="1"/>
        <v>917087</v>
      </c>
      <c r="H11" s="188"/>
      <c r="I11" s="191" t="s">
        <v>47</v>
      </c>
      <c r="J11" s="191"/>
      <c r="K11" s="191"/>
      <c r="L11" s="27">
        <f t="shared" si="2"/>
        <v>42455</v>
      </c>
      <c r="M11" s="27">
        <f t="shared" si="3"/>
        <v>34012</v>
      </c>
      <c r="AC11" s="25" t="s">
        <v>303</v>
      </c>
      <c r="AD11" s="138" t="s">
        <v>62</v>
      </c>
      <c r="AE11" s="137" t="s">
        <v>67</v>
      </c>
      <c r="AF11" s="133">
        <f ca="1" t="shared" si="4"/>
        <v>1742707</v>
      </c>
      <c r="AG11" s="137"/>
      <c r="AH11" s="11" t="str">
        <f>'廃棄物事業経費（市町村）'!B11</f>
        <v>16205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480438</v>
      </c>
      <c r="F12" s="27">
        <f t="shared" si="1"/>
        <v>2488</v>
      </c>
      <c r="H12" s="188"/>
      <c r="I12" s="191" t="s">
        <v>48</v>
      </c>
      <c r="J12" s="191"/>
      <c r="K12" s="191"/>
      <c r="L12" s="27">
        <f t="shared" si="2"/>
        <v>71749</v>
      </c>
      <c r="M12" s="27">
        <f t="shared" si="3"/>
        <v>34719</v>
      </c>
      <c r="AC12" s="25" t="s">
        <v>46</v>
      </c>
      <c r="AD12" s="138" t="s">
        <v>62</v>
      </c>
      <c r="AE12" s="137" t="s">
        <v>68</v>
      </c>
      <c r="AF12" s="133">
        <f ca="1" t="shared" si="4"/>
        <v>480438</v>
      </c>
      <c r="AG12" s="137"/>
      <c r="AH12" s="11" t="str">
        <f>'廃棄物事業経費（市町村）'!B12</f>
        <v>16206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6506317</v>
      </c>
      <c r="F13" s="28">
        <f>SUM(F7:F12)</f>
        <v>1362986</v>
      </c>
      <c r="H13" s="188"/>
      <c r="I13" s="179" t="s">
        <v>32</v>
      </c>
      <c r="J13" s="194"/>
      <c r="K13" s="195"/>
      <c r="L13" s="29">
        <f>SUM(L7:L12)</f>
        <v>2561941</v>
      </c>
      <c r="M13" s="29">
        <f>SUM(M7:M12)</f>
        <v>203388</v>
      </c>
      <c r="AC13" s="25" t="s">
        <v>51</v>
      </c>
      <c r="AD13" s="138" t="s">
        <v>62</v>
      </c>
      <c r="AE13" s="137" t="s">
        <v>69</v>
      </c>
      <c r="AF13" s="133">
        <f ca="1" t="shared" si="4"/>
        <v>8941111</v>
      </c>
      <c r="AG13" s="137"/>
      <c r="AH13" s="11" t="str">
        <f>'廃棄物事業経費（市町村）'!B13</f>
        <v>16207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4763610</v>
      </c>
      <c r="F14" s="32">
        <f>F13-F11</f>
        <v>445899</v>
      </c>
      <c r="H14" s="189"/>
      <c r="I14" s="30"/>
      <c r="J14" s="34"/>
      <c r="K14" s="31" t="s">
        <v>50</v>
      </c>
      <c r="L14" s="33">
        <f>L13-L12</f>
        <v>2490192</v>
      </c>
      <c r="M14" s="33">
        <f>M13-M12</f>
        <v>168669</v>
      </c>
      <c r="AC14" s="25" t="s">
        <v>37</v>
      </c>
      <c r="AD14" s="138" t="s">
        <v>62</v>
      </c>
      <c r="AE14" s="137" t="s">
        <v>70</v>
      </c>
      <c r="AF14" s="133">
        <f ca="1" t="shared" si="4"/>
        <v>23311</v>
      </c>
      <c r="AG14" s="137"/>
      <c r="AH14" s="11" t="str">
        <f>'廃棄物事業経費（市町村）'!B14</f>
        <v>16208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8941111</v>
      </c>
      <c r="F15" s="27">
        <f>AF20</f>
        <v>1549039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1198307</v>
      </c>
      <c r="M15" s="27">
        <f>AF48</f>
        <v>270730</v>
      </c>
      <c r="AC15" s="25" t="s">
        <v>41</v>
      </c>
      <c r="AD15" s="138" t="s">
        <v>62</v>
      </c>
      <c r="AE15" s="137" t="s">
        <v>71</v>
      </c>
      <c r="AF15" s="133">
        <f ca="1" t="shared" si="4"/>
        <v>22870</v>
      </c>
      <c r="AG15" s="137"/>
      <c r="AH15" s="11" t="str">
        <f>'廃棄物事業経費（市町村）'!B15</f>
        <v>16209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15447428</v>
      </c>
      <c r="F16" s="28">
        <f>SUM(F13,F15)</f>
        <v>2912025</v>
      </c>
      <c r="H16" s="204"/>
      <c r="I16" s="188"/>
      <c r="J16" s="188" t="s">
        <v>183</v>
      </c>
      <c r="K16" s="23" t="s">
        <v>132</v>
      </c>
      <c r="L16" s="27">
        <f>AF28</f>
        <v>1980251</v>
      </c>
      <c r="M16" s="27">
        <f aca="true" t="shared" si="5" ref="M16:M28">AF49</f>
        <v>132121</v>
      </c>
      <c r="AC16" s="25" t="s">
        <v>43</v>
      </c>
      <c r="AD16" s="138" t="s">
        <v>62</v>
      </c>
      <c r="AE16" s="137" t="s">
        <v>72</v>
      </c>
      <c r="AF16" s="133">
        <f ca="1" t="shared" si="4"/>
        <v>68944</v>
      </c>
      <c r="AG16" s="137"/>
      <c r="AH16" s="11" t="str">
        <f>'廃棄物事業経費（市町村）'!B16</f>
        <v>16210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13704721</v>
      </c>
      <c r="F17" s="32">
        <f>SUM(F14:F15)</f>
        <v>1994938</v>
      </c>
      <c r="H17" s="204"/>
      <c r="I17" s="188"/>
      <c r="J17" s="188"/>
      <c r="K17" s="23" t="s">
        <v>133</v>
      </c>
      <c r="L17" s="27">
        <f>AF29</f>
        <v>622512</v>
      </c>
      <c r="M17" s="27">
        <f t="shared" si="5"/>
        <v>217391</v>
      </c>
      <c r="AC17" s="25" t="s">
        <v>45</v>
      </c>
      <c r="AD17" s="138" t="s">
        <v>62</v>
      </c>
      <c r="AE17" s="137" t="s">
        <v>73</v>
      </c>
      <c r="AF17" s="133">
        <f ca="1" t="shared" si="4"/>
        <v>328286</v>
      </c>
      <c r="AG17" s="137"/>
      <c r="AH17" s="11" t="str">
        <f>'廃棄物事業経費（市町村）'!B17</f>
        <v>16211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63685</v>
      </c>
      <c r="M18" s="27">
        <f t="shared" si="5"/>
        <v>0</v>
      </c>
      <c r="AC18" s="25" t="s">
        <v>303</v>
      </c>
      <c r="AD18" s="138" t="s">
        <v>62</v>
      </c>
      <c r="AE18" s="137" t="s">
        <v>74</v>
      </c>
      <c r="AF18" s="133">
        <f ca="1" t="shared" si="4"/>
        <v>917087</v>
      </c>
      <c r="AG18" s="137"/>
      <c r="AH18" s="11" t="str">
        <f>'廃棄物事業経費（市町村）'!B18</f>
        <v>16321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188223</v>
      </c>
      <c r="M19" s="27">
        <f t="shared" si="5"/>
        <v>66711</v>
      </c>
      <c r="AC19" s="25" t="s">
        <v>46</v>
      </c>
      <c r="AD19" s="138" t="s">
        <v>62</v>
      </c>
      <c r="AE19" s="137" t="s">
        <v>75</v>
      </c>
      <c r="AF19" s="133">
        <f ca="1" t="shared" si="4"/>
        <v>2488</v>
      </c>
      <c r="AG19" s="137"/>
      <c r="AH19" s="11" t="str">
        <f>'廃棄物事業経費（市町村）'!B19</f>
        <v>16322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1742707</v>
      </c>
      <c r="F20" s="39">
        <f>F11</f>
        <v>917087</v>
      </c>
      <c r="H20" s="204"/>
      <c r="I20" s="188"/>
      <c r="J20" s="200" t="s">
        <v>56</v>
      </c>
      <c r="K20" s="202"/>
      <c r="L20" s="27">
        <f t="shared" si="6"/>
        <v>1516598</v>
      </c>
      <c r="M20" s="27">
        <f t="shared" si="5"/>
        <v>567813</v>
      </c>
      <c r="AC20" s="25" t="s">
        <v>51</v>
      </c>
      <c r="AD20" s="138" t="s">
        <v>62</v>
      </c>
      <c r="AE20" s="137" t="s">
        <v>76</v>
      </c>
      <c r="AF20" s="133">
        <f ca="1" t="shared" si="4"/>
        <v>1549039</v>
      </c>
      <c r="AG20" s="137"/>
      <c r="AH20" s="11" t="str">
        <f>'廃棄物事業経費（市町村）'!B20</f>
        <v>16323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1742707</v>
      </c>
      <c r="F21" s="39">
        <f>M12+M27</f>
        <v>917089</v>
      </c>
      <c r="H21" s="204"/>
      <c r="I21" s="189"/>
      <c r="J21" s="200" t="s">
        <v>57</v>
      </c>
      <c r="K21" s="202"/>
      <c r="L21" s="27">
        <f t="shared" si="6"/>
        <v>192266</v>
      </c>
      <c r="M21" s="27">
        <f t="shared" si="5"/>
        <v>0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9851</v>
      </c>
      <c r="AG21" s="137"/>
      <c r="AH21" s="11" t="str">
        <f>'廃棄物事業経費（市町村）'!B21</f>
        <v>16342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57104</v>
      </c>
      <c r="M22" s="27">
        <f t="shared" si="5"/>
        <v>0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393262</v>
      </c>
      <c r="AH22" s="11" t="str">
        <f>'廃棄物事業経費（市町村）'!B22</f>
        <v>16343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2200534</v>
      </c>
      <c r="M23" s="27">
        <f t="shared" si="5"/>
        <v>271835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2043847</v>
      </c>
      <c r="AH23" s="11">
        <f>'廃棄物事業経費（市町村）'!B23</f>
        <v>0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2090402</v>
      </c>
      <c r="M24" s="27">
        <f t="shared" si="5"/>
        <v>161543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777</v>
      </c>
      <c r="AH24" s="11">
        <f>'廃棄物事業経費（市町村）'!B24</f>
        <v>0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61664</v>
      </c>
      <c r="M25" s="27">
        <f t="shared" si="5"/>
        <v>3151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42455</v>
      </c>
      <c r="AH25" s="11">
        <f>'廃棄物事業経費（市町村）'!B25</f>
        <v>0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31574</v>
      </c>
      <c r="M26" s="27">
        <f t="shared" si="5"/>
        <v>39651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71749</v>
      </c>
      <c r="AH26" s="11">
        <f>'廃棄物事業経費（市町村）'!B26</f>
        <v>0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1670958</v>
      </c>
      <c r="M27" s="27">
        <f t="shared" si="5"/>
        <v>882370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1198307</v>
      </c>
      <c r="AH27" s="11">
        <f>'廃棄物事業経費（市町村）'!B27</f>
        <v>0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6514</v>
      </c>
      <c r="M28" s="27">
        <f t="shared" si="5"/>
        <v>1286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1980251</v>
      </c>
      <c r="AH28" s="11">
        <f>'廃棄物事業経費（市町村）'!B28</f>
        <v>0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11880592</v>
      </c>
      <c r="M29" s="29">
        <f>SUM(M15:M28)</f>
        <v>2614602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622512</v>
      </c>
      <c r="AH29" s="11">
        <f>'廃棄物事業経費（市町村）'!B29</f>
        <v>0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10209634</v>
      </c>
      <c r="M30" s="33">
        <f>M29-M27</f>
        <v>1732232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63685</v>
      </c>
      <c r="AH30" s="11">
        <f>'廃棄物事業経費（市町村）'!B30</f>
        <v>0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1004895</v>
      </c>
      <c r="M31" s="27">
        <f>AF62</f>
        <v>94035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188223</v>
      </c>
      <c r="AH31" s="11">
        <f>'廃棄物事業経費（市町村）'!B31</f>
        <v>0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15447428</v>
      </c>
      <c r="M32" s="29">
        <f>SUM(M13,M29,M31)</f>
        <v>2912025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1516598</v>
      </c>
      <c r="AH32" s="11">
        <f>'廃棄物事業経費（市町村）'!B32</f>
        <v>0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13704721</v>
      </c>
      <c r="M33" s="33">
        <f>SUM(M14,M30,M31)</f>
        <v>1994936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192266</v>
      </c>
      <c r="AH33" s="11">
        <f>'廃棄物事業経費（市町村）'!B33</f>
        <v>0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57104</v>
      </c>
      <c r="AH34" s="11">
        <f>'廃棄物事業経費（市町村）'!B34</f>
        <v>0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2200534</v>
      </c>
      <c r="AH35" s="11">
        <f>'廃棄物事業経費（市町村）'!B35</f>
        <v>0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2090402</v>
      </c>
      <c r="AH36" s="11">
        <f>'廃棄物事業経費（市町村）'!B36</f>
        <v>0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61664</v>
      </c>
      <c r="AH37" s="11">
        <f>'廃棄物事業経費（市町村）'!B37</f>
        <v>0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31574</v>
      </c>
      <c r="AH38" s="11">
        <f>'廃棄物事業経費（市町村）'!B38</f>
        <v>0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1670958</v>
      </c>
      <c r="AH39" s="11">
        <f>'廃棄物事業経費（市町村）'!B39</f>
        <v>0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6514</v>
      </c>
      <c r="AH40" s="11">
        <f>'廃棄物事業経費（市町村）'!B40</f>
        <v>0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1004895</v>
      </c>
      <c r="AH41" s="11">
        <f>'廃棄物事業経費（市町村）'!B41</f>
        <v>0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>
        <f>'廃棄物事業経費（市町村）'!B42</f>
        <v>0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122218</v>
      </c>
      <c r="AH43" s="11">
        <f>'廃棄物事業経費（市町村）'!B43</f>
        <v>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>
        <f>'廃棄物事業経費（市町村）'!B44</f>
        <v>0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12439</v>
      </c>
      <c r="AH45" s="11">
        <f>'廃棄物事業経費（市町村）'!B45</f>
        <v>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34012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34719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270730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132121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217391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0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66711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567813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0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0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271835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161543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3151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39651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882370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1286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94035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2010-04-10T01:54:33Z</dcterms:modified>
  <cp:category/>
  <cp:version/>
  <cp:contentType/>
  <cp:contentStatus/>
</cp:coreProperties>
</file>