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<sst xmlns="http://schemas.openxmlformats.org/spreadsheetml/2006/main" count="735" uniqueCount="333">
  <si>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</si>
  <si>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</si>
  <si>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</si>
  <si>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</si>
  <si>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</si>
  <si>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</si>
  <si>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</si>
  <si>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</si>
  <si>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</si>
  <si>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</si>
  <si>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</si>
  <si>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</si>
  <si>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</si>
  <si>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</si>
  <si>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</si>
  <si>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</si>
  <si>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</si>
  <si>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</si>
  <si>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</si>
  <si>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</si>
  <si>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</si>
  <si>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</si>
  <si>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</si>
  <si>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</si>
  <si>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</si>
  <si>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</si>
  <si>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</si>
  <si>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</si>
  <si>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</si>
  <si>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</si>
  <si>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</si>
  <si>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</si>
  <si>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</si>
  <si>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</si>
  <si>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</si>
  <si>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</si>
  <si>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</si>
  <si>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</si>
  <si>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</si>
  <si>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</si>
  <si>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</si>
  <si>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</si>
  <si>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</si>
  <si>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</si>
  <si>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</si>
  <si>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</si>
  <si>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</si>
  <si>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</si>
  <si>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</si>
  <si>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</si>
  <si>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</si>
  <si>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</si>
  <si>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</si>
  <si>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</si>
  <si>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</si>
  <si>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</si>
  <si>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</si>
  <si>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</si>
  <si>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</si>
  <si>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</si>
  <si>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</si>
  <si>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</si>
  <si>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</si>
  <si>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</si>
  <si>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</si>
  <si>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</si>
  <si>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</si>
  <si>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</si>
  <si>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</si>
  <si>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</si>
  <si>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</si>
  <si>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</si>
  <si>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</si>
  <si>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</si>
  <si>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</si>
  <si>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</si>
  <si>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</si>
  <si>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</si>
  <si>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</si>
  <si>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</si>
  <si>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</si>
  <si>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</si>
  <si>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</si>
  <si>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</si>
  <si>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</si>
  <si>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</si>
  <si>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</si>
  <si>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</si>
  <si>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</si>
  <si>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</si>
  <si>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</si>
  <si>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</si>
  <si>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</si>
  <si>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</si>
  <si>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</si>
  <si>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</si>
  <si>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</si>
  <si>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</si>
  <si>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</si>
  <si>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</si>
  <si>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</si>
  <si>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</si>
  <si>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</si>
  <si>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</si>
  <si>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</si>
  <si>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</si>
  <si>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</si>
  <si>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</si>
  <si>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</si>
  <si>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</si>
  <si>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</si>
  <si>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</si>
  <si>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</si>
  <si>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</si>
  <si>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</si>
  <si>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</si>
  <si>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</si>
  <si>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</si>
  <si>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</si>
  <si>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</si>
  <si>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</si>
  <si>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</si>
  <si>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</si>
  <si>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</si>
  <si>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</si>
  <si>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</si>
  <si>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</si>
  <si>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</si>
  <si>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</si>
  <si>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</si>
  <si>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</si>
  <si>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</si>
  <si>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</si>
  <si>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</si>
  <si>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</si>
  <si>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</si>
  <si>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</si>
  <si>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</si>
  <si>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</si>
  <si>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</si>
  <si>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</si>
  <si>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</si>
  <si>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</si>
  <si>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</si>
  <si>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</si>
  <si>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</si>
  <si>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</si>
  <si>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</si>
  <si>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</si>
  <si>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</si>
  <si>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</si>
  <si>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</si>
  <si>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</si>
  <si>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</si>
  <si>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</si>
  <si>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</si>
  <si>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</si>
  <si>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</si>
  <si>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</si>
  <si>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</si>
  <si>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</si>
  <si>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</si>
  <si>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</si>
  <si>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</si>
  <si>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</si>
  <si>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</si>
  <si>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</si>
  <si>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</si>
  <si>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</si>
  <si>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</si>
  <si>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</si>
  <si>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</si>
  <si>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</si>
  <si>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</si>
  <si>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</si>
  <si>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</si>
  <si>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</si>
  <si>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</si>
  <si>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</si>
  <si>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</si>
  <si>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</si>
  <si>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</si>
  <si>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</si>
  <si>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</si>
  <si>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</si>
  <si>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</si>
  <si>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</si>
  <si>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</si>
  <si>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</si>
  <si>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</si>
  <si>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</si>
  <si>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</si>
  <si>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</si>
  <si>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</si>
  <si>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</si>
  <si>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</si>
  <si>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</si>
  <si>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</si>
  <si>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</si>
  <si>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</si>
  <si>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</si>
  <si>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</si>
  <si>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</si>
  <si>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</si>
  <si>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</si>
  <si>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</si>
  <si>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</si>
  <si>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</si>
  <si>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</si>
  <si>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</si>
  <si>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</si>
  <si>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</si>
  <si>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</si>
  <si>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</si>
  <si>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</si>
  <si>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</si>
  <si>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</si>
  <si>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</si>
  <si>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</si>
  <si>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</si>
  <si>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</si>
  <si>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</si>
  <si>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</si>
  <si>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</si>
  <si>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</si>
  <si>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</si>
  <si>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</si>
  <si>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</si>
  <si>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</si>
  <si>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</si>
  <si>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</si>
  <si>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</si>
  <si>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</si>
  <si>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</si>
  <si>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</si>
  <si>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</si>
  <si>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</si>
  <si>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</si>
  <si>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</si>
  <si>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</si>
  <si>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</si>
  <si>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</si>
  <si>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</si>
  <si>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</si>
  <si>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</si>
  <si>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</si>
  <si>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</si>
  <si>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</si>
  <si>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</si>
  <si>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</si>
  <si>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</si>
  <si>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</si>
  <si>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</si>
  <si>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</si>
  <si>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</si>
  <si>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</si>
  <si>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</si>
  <si>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</si>
  <si>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</si>
  <si>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</si>
  <si>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</si>
  <si>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</si>
  <si>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</si>
  <si>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</si>
  <si>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</si>
  <si>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</si>
  <si>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15100</t>
  </si>
  <si>
    <t>15202</t>
  </si>
  <si>
    <t>15204</t>
  </si>
  <si>
    <t>15205</t>
  </si>
  <si>
    <t>15206</t>
  </si>
  <si>
    <t>15208</t>
  </si>
  <si>
    <t>15209</t>
  </si>
  <si>
    <t>15210</t>
  </si>
  <si>
    <t>15211</t>
  </si>
  <si>
    <t>15212</t>
  </si>
  <si>
    <t>15213</t>
  </si>
  <si>
    <t>15216</t>
  </si>
  <si>
    <t>15217</t>
  </si>
  <si>
    <t>15218</t>
  </si>
  <si>
    <t>15222</t>
  </si>
  <si>
    <t>15223</t>
  </si>
  <si>
    <t>15224</t>
  </si>
  <si>
    <t>15225</t>
  </si>
  <si>
    <t>15226</t>
  </si>
  <si>
    <t>15227</t>
  </si>
  <si>
    <t>15307</t>
  </si>
  <si>
    <t>15342</t>
  </si>
  <si>
    <t>15361</t>
  </si>
  <si>
    <t>15385</t>
  </si>
  <si>
    <t>15405</t>
  </si>
  <si>
    <t>15441</t>
  </si>
  <si>
    <t>15461</t>
  </si>
  <si>
    <t>15482</t>
  </si>
  <si>
    <t>15504</t>
  </si>
  <si>
    <t>15581</t>
  </si>
  <si>
    <t>15586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</si>
  <si>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</si>
  <si>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</si>
  <si>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</si>
  <si>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</si>
  <si>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</si>
  <si>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</si>
  <si>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</si>
  <si>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</si>
  <si>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</si>
  <si>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</si>
  <si>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</si>
  <si>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</si>
  <si>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</si>
  <si>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</si>
  <si>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</si>
  <si>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</si>
  <si>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</si>
  <si>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</si>
  <si>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</si>
  <si>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</si>
  <si>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</si>
  <si>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</si>
  <si>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</si>
  <si>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</si>
  <si>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</si>
  <si>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</si>
  <si>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</si>
  <si>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</si>
  <si>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</si>
  <si>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</si>
  <si>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</si>
  <si>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○</t>
  </si>
  <si>
    <t>15000</t>
  </si>
  <si>
    <t>新潟県</t>
  </si>
  <si>
    <t>合計</t>
  </si>
  <si>
    <t>15000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</si>
</sst>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330</v>
      </c>
      <c r="B7" s="100" t="s">
        <v>329</v>
      </c>
      <c r="C7" s="99" t="s">
        <v>331</v>
      </c>
      <c r="D7" s="101">
        <f>SUM(D8:D38)</f>
        <v>2412319</v>
      </c>
      <c r="E7" s="101">
        <f>SUM(E8:E38)</f>
        <v>250311</v>
      </c>
      <c r="F7" s="102">
        <f>IF(D7&gt;0,E7/D7*100,0)</f>
        <v>10.376363988344824</v>
      </c>
      <c r="G7" s="101">
        <f>SUM(G8:G38)</f>
        <v>249627</v>
      </c>
      <c r="H7" s="101">
        <f>SUM(H8:H38)</f>
        <v>684</v>
      </c>
      <c r="I7" s="101">
        <f>SUM(I8:I38)</f>
        <v>2162008</v>
      </c>
      <c r="J7" s="102">
        <f>IF($D7&gt;0,I7/$D7*100,0)</f>
        <v>89.62363601165518</v>
      </c>
      <c r="K7" s="101">
        <f>SUM(K8:K38)</f>
        <v>1323170</v>
      </c>
      <c r="L7" s="102">
        <f>IF($D7&gt;0,K7/$D7*100,0)</f>
        <v>54.85054008197092</v>
      </c>
      <c r="M7" s="101">
        <f>SUM(M8:M38)</f>
        <v>0</v>
      </c>
      <c r="N7" s="102">
        <f>IF($D7&gt;0,M7/$D7*100,0)</f>
        <v>0</v>
      </c>
      <c r="O7" s="101">
        <f>SUM(O8:O38)</f>
        <v>838838</v>
      </c>
      <c r="P7" s="101">
        <f>SUM(P8:P38)</f>
        <v>273387</v>
      </c>
      <c r="Q7" s="102">
        <f>IF($D7&gt;0,O7/$D7*100,0)</f>
        <v>34.77309592968425</v>
      </c>
      <c r="R7" s="101">
        <f>SUM(R8:R38)</f>
        <v>14466</v>
      </c>
      <c r="S7" s="101">
        <f aca="true" t="shared" si="0" ref="S7:Z7">COUNTIF(S8:S38,"○")</f>
        <v>28</v>
      </c>
      <c r="T7" s="101">
        <f t="shared" si="0"/>
        <v>1</v>
      </c>
      <c r="U7" s="101">
        <f t="shared" si="0"/>
        <v>0</v>
      </c>
      <c r="V7" s="101">
        <f t="shared" si="0"/>
        <v>2</v>
      </c>
      <c r="W7" s="101">
        <f t="shared" si="0"/>
        <v>24</v>
      </c>
      <c r="X7" s="101">
        <f t="shared" si="0"/>
        <v>0</v>
      </c>
      <c r="Y7" s="101">
        <f t="shared" si="0"/>
        <v>0</v>
      </c>
      <c r="Z7" s="101">
        <f t="shared" si="0"/>
        <v>7</v>
      </c>
    </row>
    <row r="8" spans="1:58" ht="12" customHeight="1">
      <c r="A8" s="103" t="s">
        <v>118</v>
      </c>
      <c r="B8" s="104" t="s">
        <v>266</v>
      </c>
      <c r="C8" s="103" t="s">
        <v>297</v>
      </c>
      <c r="D8" s="101">
        <f>+SUM(E8,+I8)</f>
        <v>804387</v>
      </c>
      <c r="E8" s="101">
        <f>+SUM(G8,+H8)</f>
        <v>45737</v>
      </c>
      <c r="F8" s="102">
        <f>IF(D8&gt;0,E8/D8*100,0)</f>
        <v>5.685944700747277</v>
      </c>
      <c r="G8" s="101">
        <v>45737</v>
      </c>
      <c r="H8" s="101">
        <v>0</v>
      </c>
      <c r="I8" s="101">
        <f>+SUM(K8,+M8,+O8)</f>
        <v>758650</v>
      </c>
      <c r="J8" s="102">
        <f>IF($D8&gt;0,I8/$D8*100,0)</f>
        <v>94.31405529925271</v>
      </c>
      <c r="K8" s="101">
        <v>523206</v>
      </c>
      <c r="L8" s="102">
        <f>IF($D8&gt;0,K8/$D8*100,0)</f>
        <v>65.04406461069112</v>
      </c>
      <c r="M8" s="101">
        <v>0</v>
      </c>
      <c r="N8" s="102">
        <f>IF($D8&gt;0,M8/$D8*100,0)</f>
        <v>0</v>
      </c>
      <c r="O8" s="101">
        <v>235444</v>
      </c>
      <c r="P8" s="101">
        <v>31910</v>
      </c>
      <c r="Q8" s="102">
        <f>IF($D8&gt;0,O8/$D8*100,0)</f>
        <v>29.2699906885616</v>
      </c>
      <c r="R8" s="101">
        <v>4325</v>
      </c>
      <c r="S8" s="101"/>
      <c r="T8" s="101" t="s">
        <v>328</v>
      </c>
      <c r="U8" s="101"/>
      <c r="V8" s="101"/>
      <c r="W8" s="105"/>
      <c r="X8" s="105"/>
      <c r="Y8" s="105"/>
      <c r="Z8" s="105" t="s">
        <v>328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118</v>
      </c>
      <c r="B9" s="104" t="s">
        <v>267</v>
      </c>
      <c r="C9" s="103" t="s">
        <v>298</v>
      </c>
      <c r="D9" s="101">
        <f aca="true" t="shared" si="1" ref="D9:D38">+SUM(E9,+I9)</f>
        <v>280552</v>
      </c>
      <c r="E9" s="101">
        <f aca="true" t="shared" si="2" ref="E9:E38">+SUM(G9,+H9)</f>
        <v>9069</v>
      </c>
      <c r="F9" s="102">
        <f aca="true" t="shared" si="3" ref="F9:F38">IF(D9&gt;0,E9/D9*100,0)</f>
        <v>3.2325558185291854</v>
      </c>
      <c r="G9" s="101">
        <v>9069</v>
      </c>
      <c r="H9" s="101">
        <v>0</v>
      </c>
      <c r="I9" s="101">
        <f aca="true" t="shared" si="4" ref="I9:I38">+SUM(K9,+M9,+O9)</f>
        <v>271483</v>
      </c>
      <c r="J9" s="102">
        <f aca="true" t="shared" si="5" ref="J9:J38">IF($D9&gt;0,I9/$D9*100,0)</f>
        <v>96.76744418147082</v>
      </c>
      <c r="K9" s="101">
        <v>230366</v>
      </c>
      <c r="L9" s="102">
        <f aca="true" t="shared" si="6" ref="L9:L38">IF($D9&gt;0,K9/$D9*100,0)</f>
        <v>82.11169408879637</v>
      </c>
      <c r="M9" s="101">
        <v>0</v>
      </c>
      <c r="N9" s="102">
        <f aca="true" t="shared" si="7" ref="N9:N38">IF($D9&gt;0,M9/$D9*100,0)</f>
        <v>0</v>
      </c>
      <c r="O9" s="101">
        <v>41117</v>
      </c>
      <c r="P9" s="101">
        <v>19503</v>
      </c>
      <c r="Q9" s="102">
        <f aca="true" t="shared" si="8" ref="Q9:Q38">IF($D9&gt;0,O9/$D9*100,0)</f>
        <v>14.655750092674442</v>
      </c>
      <c r="R9" s="101">
        <v>2507</v>
      </c>
      <c r="S9" s="101" t="s">
        <v>328</v>
      </c>
      <c r="T9" s="101"/>
      <c r="U9" s="101"/>
      <c r="V9" s="101"/>
      <c r="W9" s="105" t="s">
        <v>328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118</v>
      </c>
      <c r="B10" s="104" t="s">
        <v>268</v>
      </c>
      <c r="C10" s="103" t="s">
        <v>299</v>
      </c>
      <c r="D10" s="101">
        <f t="shared" si="1"/>
        <v>105788</v>
      </c>
      <c r="E10" s="101">
        <f t="shared" si="2"/>
        <v>18480</v>
      </c>
      <c r="F10" s="102">
        <f t="shared" si="3"/>
        <v>17.468900064279502</v>
      </c>
      <c r="G10" s="101">
        <v>18480</v>
      </c>
      <c r="H10" s="101">
        <v>0</v>
      </c>
      <c r="I10" s="101">
        <f t="shared" si="4"/>
        <v>87308</v>
      </c>
      <c r="J10" s="102">
        <f t="shared" si="5"/>
        <v>82.5310999357205</v>
      </c>
      <c r="K10" s="101">
        <v>9579</v>
      </c>
      <c r="L10" s="102">
        <f t="shared" si="6"/>
        <v>9.054902257344878</v>
      </c>
      <c r="M10" s="101">
        <v>0</v>
      </c>
      <c r="N10" s="102">
        <f t="shared" si="7"/>
        <v>0</v>
      </c>
      <c r="O10" s="101">
        <v>77729</v>
      </c>
      <c r="P10" s="101">
        <v>21278</v>
      </c>
      <c r="Q10" s="102">
        <f t="shared" si="8"/>
        <v>73.47619767837563</v>
      </c>
      <c r="R10" s="101">
        <v>435</v>
      </c>
      <c r="S10" s="101" t="s">
        <v>328</v>
      </c>
      <c r="T10" s="101"/>
      <c r="U10" s="101"/>
      <c r="V10" s="101"/>
      <c r="W10" s="105"/>
      <c r="X10" s="105"/>
      <c r="Y10" s="105"/>
      <c r="Z10" s="105" t="s">
        <v>328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118</v>
      </c>
      <c r="B11" s="104" t="s">
        <v>269</v>
      </c>
      <c r="C11" s="103" t="s">
        <v>300</v>
      </c>
      <c r="D11" s="101">
        <f t="shared" si="1"/>
        <v>92577</v>
      </c>
      <c r="E11" s="101">
        <f t="shared" si="2"/>
        <v>3181</v>
      </c>
      <c r="F11" s="102">
        <f t="shared" si="3"/>
        <v>3.4360586322736744</v>
      </c>
      <c r="G11" s="101">
        <v>3181</v>
      </c>
      <c r="H11" s="101">
        <v>0</v>
      </c>
      <c r="I11" s="101">
        <f t="shared" si="4"/>
        <v>89396</v>
      </c>
      <c r="J11" s="102">
        <f t="shared" si="5"/>
        <v>96.56394136772633</v>
      </c>
      <c r="K11" s="101">
        <v>61795</v>
      </c>
      <c r="L11" s="102">
        <f t="shared" si="6"/>
        <v>66.74984067316936</v>
      </c>
      <c r="M11" s="101">
        <v>0</v>
      </c>
      <c r="N11" s="102">
        <f t="shared" si="7"/>
        <v>0</v>
      </c>
      <c r="O11" s="101">
        <v>27601</v>
      </c>
      <c r="P11" s="101">
        <v>27209</v>
      </c>
      <c r="Q11" s="102">
        <f t="shared" si="8"/>
        <v>29.81410069455696</v>
      </c>
      <c r="R11" s="101">
        <v>831</v>
      </c>
      <c r="S11" s="101" t="s">
        <v>328</v>
      </c>
      <c r="T11" s="101"/>
      <c r="U11" s="101"/>
      <c r="V11" s="101"/>
      <c r="W11" s="105" t="s">
        <v>328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118</v>
      </c>
      <c r="B12" s="104" t="s">
        <v>270</v>
      </c>
      <c r="C12" s="103" t="s">
        <v>301</v>
      </c>
      <c r="D12" s="101">
        <f t="shared" si="1"/>
        <v>104141</v>
      </c>
      <c r="E12" s="101">
        <f t="shared" si="2"/>
        <v>34181</v>
      </c>
      <c r="F12" s="102">
        <f t="shared" si="3"/>
        <v>32.8218473031755</v>
      </c>
      <c r="G12" s="101">
        <v>34181</v>
      </c>
      <c r="H12" s="101">
        <v>0</v>
      </c>
      <c r="I12" s="101">
        <f t="shared" si="4"/>
        <v>69960</v>
      </c>
      <c r="J12" s="102">
        <f t="shared" si="5"/>
        <v>67.1781526968245</v>
      </c>
      <c r="K12" s="101">
        <v>16694</v>
      </c>
      <c r="L12" s="102">
        <f t="shared" si="6"/>
        <v>16.030189838776273</v>
      </c>
      <c r="M12" s="101">
        <v>0</v>
      </c>
      <c r="N12" s="102">
        <f t="shared" si="7"/>
        <v>0</v>
      </c>
      <c r="O12" s="101">
        <v>53266</v>
      </c>
      <c r="P12" s="101">
        <v>17054</v>
      </c>
      <c r="Q12" s="102">
        <f t="shared" si="8"/>
        <v>51.147962858048224</v>
      </c>
      <c r="R12" s="101">
        <v>555</v>
      </c>
      <c r="S12" s="101" t="s">
        <v>328</v>
      </c>
      <c r="T12" s="101"/>
      <c r="U12" s="101"/>
      <c r="V12" s="101"/>
      <c r="W12" s="105" t="s">
        <v>328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118</v>
      </c>
      <c r="B13" s="104" t="s">
        <v>271</v>
      </c>
      <c r="C13" s="103" t="s">
        <v>302</v>
      </c>
      <c r="D13" s="101">
        <f t="shared" si="1"/>
        <v>39853</v>
      </c>
      <c r="E13" s="101">
        <f t="shared" si="2"/>
        <v>4021</v>
      </c>
      <c r="F13" s="102">
        <f t="shared" si="3"/>
        <v>10.089579203573132</v>
      </c>
      <c r="G13" s="101">
        <v>4021</v>
      </c>
      <c r="H13" s="101">
        <v>0</v>
      </c>
      <c r="I13" s="101">
        <f t="shared" si="4"/>
        <v>35832</v>
      </c>
      <c r="J13" s="102">
        <f t="shared" si="5"/>
        <v>89.91042079642688</v>
      </c>
      <c r="K13" s="101">
        <v>26620</v>
      </c>
      <c r="L13" s="102">
        <f t="shared" si="6"/>
        <v>66.79547336461495</v>
      </c>
      <c r="M13" s="101">
        <v>0</v>
      </c>
      <c r="N13" s="102">
        <f t="shared" si="7"/>
        <v>0</v>
      </c>
      <c r="O13" s="101">
        <v>9212</v>
      </c>
      <c r="P13" s="101">
        <v>1955</v>
      </c>
      <c r="Q13" s="102">
        <f t="shared" si="8"/>
        <v>23.11494743181191</v>
      </c>
      <c r="R13" s="101">
        <v>178</v>
      </c>
      <c r="S13" s="101" t="s">
        <v>328</v>
      </c>
      <c r="T13" s="101"/>
      <c r="U13" s="101"/>
      <c r="V13" s="101"/>
      <c r="W13" s="105" t="s">
        <v>328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118</v>
      </c>
      <c r="B14" s="104" t="s">
        <v>272</v>
      </c>
      <c r="C14" s="103" t="s">
        <v>303</v>
      </c>
      <c r="D14" s="101">
        <f t="shared" si="1"/>
        <v>31459</v>
      </c>
      <c r="E14" s="101">
        <f t="shared" si="2"/>
        <v>5596</v>
      </c>
      <c r="F14" s="102">
        <f t="shared" si="3"/>
        <v>17.788232302361802</v>
      </c>
      <c r="G14" s="101">
        <v>5322</v>
      </c>
      <c r="H14" s="101">
        <v>274</v>
      </c>
      <c r="I14" s="101">
        <f t="shared" si="4"/>
        <v>25863</v>
      </c>
      <c r="J14" s="102">
        <f t="shared" si="5"/>
        <v>82.2117676976382</v>
      </c>
      <c r="K14" s="101">
        <v>14177</v>
      </c>
      <c r="L14" s="102">
        <f t="shared" si="6"/>
        <v>45.06500524492196</v>
      </c>
      <c r="M14" s="101">
        <v>0</v>
      </c>
      <c r="N14" s="102">
        <f t="shared" si="7"/>
        <v>0</v>
      </c>
      <c r="O14" s="101">
        <v>11686</v>
      </c>
      <c r="P14" s="101">
        <v>1468</v>
      </c>
      <c r="Q14" s="102">
        <f t="shared" si="8"/>
        <v>37.14676245271624</v>
      </c>
      <c r="R14" s="101">
        <v>114</v>
      </c>
      <c r="S14" s="101" t="s">
        <v>328</v>
      </c>
      <c r="T14" s="101"/>
      <c r="U14" s="101"/>
      <c r="V14" s="101"/>
      <c r="W14" s="105" t="s">
        <v>328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118</v>
      </c>
      <c r="B15" s="104" t="s">
        <v>273</v>
      </c>
      <c r="C15" s="103" t="s">
        <v>304</v>
      </c>
      <c r="D15" s="101">
        <f t="shared" si="1"/>
        <v>61500</v>
      </c>
      <c r="E15" s="101">
        <f t="shared" si="2"/>
        <v>10467</v>
      </c>
      <c r="F15" s="102">
        <f t="shared" si="3"/>
        <v>17.01951219512195</v>
      </c>
      <c r="G15" s="101">
        <v>10328</v>
      </c>
      <c r="H15" s="101">
        <v>139</v>
      </c>
      <c r="I15" s="101">
        <f t="shared" si="4"/>
        <v>51033</v>
      </c>
      <c r="J15" s="102">
        <f t="shared" si="5"/>
        <v>82.98048780487804</v>
      </c>
      <c r="K15" s="101">
        <v>36089</v>
      </c>
      <c r="L15" s="102">
        <f t="shared" si="6"/>
        <v>58.68130081300813</v>
      </c>
      <c r="M15" s="101">
        <v>0</v>
      </c>
      <c r="N15" s="102">
        <f t="shared" si="7"/>
        <v>0</v>
      </c>
      <c r="O15" s="101">
        <v>14944</v>
      </c>
      <c r="P15" s="101">
        <v>11346</v>
      </c>
      <c r="Q15" s="102">
        <f t="shared" si="8"/>
        <v>24.29918699186992</v>
      </c>
      <c r="R15" s="101">
        <v>437</v>
      </c>
      <c r="S15" s="101" t="s">
        <v>328</v>
      </c>
      <c r="T15" s="101"/>
      <c r="U15" s="101"/>
      <c r="V15" s="101"/>
      <c r="W15" s="105"/>
      <c r="X15" s="105"/>
      <c r="Y15" s="105"/>
      <c r="Z15" s="105" t="s">
        <v>328</v>
      </c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118</v>
      </c>
      <c r="B16" s="104" t="s">
        <v>274</v>
      </c>
      <c r="C16" s="103" t="s">
        <v>305</v>
      </c>
      <c r="D16" s="101">
        <f t="shared" si="1"/>
        <v>43022</v>
      </c>
      <c r="E16" s="101">
        <f t="shared" si="2"/>
        <v>3301</v>
      </c>
      <c r="F16" s="102">
        <f t="shared" si="3"/>
        <v>7.672818557947096</v>
      </c>
      <c r="G16" s="101">
        <v>3301</v>
      </c>
      <c r="H16" s="101">
        <v>0</v>
      </c>
      <c r="I16" s="101">
        <f t="shared" si="4"/>
        <v>39721</v>
      </c>
      <c r="J16" s="102">
        <f t="shared" si="5"/>
        <v>92.3271814420529</v>
      </c>
      <c r="K16" s="101">
        <v>28688</v>
      </c>
      <c r="L16" s="102">
        <f t="shared" si="6"/>
        <v>66.68216261447631</v>
      </c>
      <c r="M16" s="101">
        <v>0</v>
      </c>
      <c r="N16" s="102">
        <f t="shared" si="7"/>
        <v>0</v>
      </c>
      <c r="O16" s="101">
        <v>11033</v>
      </c>
      <c r="P16" s="101">
        <v>755</v>
      </c>
      <c r="Q16" s="102">
        <f t="shared" si="8"/>
        <v>25.64501882757659</v>
      </c>
      <c r="R16" s="101">
        <v>173</v>
      </c>
      <c r="S16" s="101" t="s">
        <v>328</v>
      </c>
      <c r="T16" s="101"/>
      <c r="U16" s="101"/>
      <c r="V16" s="101"/>
      <c r="W16" s="105" t="s">
        <v>328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118</v>
      </c>
      <c r="B17" s="104" t="s">
        <v>275</v>
      </c>
      <c r="C17" s="103" t="s">
        <v>306</v>
      </c>
      <c r="D17" s="101">
        <f t="shared" si="1"/>
        <v>69694</v>
      </c>
      <c r="E17" s="101">
        <f t="shared" si="2"/>
        <v>11691</v>
      </c>
      <c r="F17" s="102">
        <f t="shared" si="3"/>
        <v>16.774758228828883</v>
      </c>
      <c r="G17" s="101">
        <v>11691</v>
      </c>
      <c r="H17" s="101">
        <v>0</v>
      </c>
      <c r="I17" s="101">
        <f t="shared" si="4"/>
        <v>58003</v>
      </c>
      <c r="J17" s="102">
        <f t="shared" si="5"/>
        <v>83.22524177117113</v>
      </c>
      <c r="K17" s="101">
        <v>24817</v>
      </c>
      <c r="L17" s="102">
        <f t="shared" si="6"/>
        <v>35.60851723247339</v>
      </c>
      <c r="M17" s="101">
        <v>0</v>
      </c>
      <c r="N17" s="102">
        <f t="shared" si="7"/>
        <v>0</v>
      </c>
      <c r="O17" s="101">
        <v>33186</v>
      </c>
      <c r="P17" s="101">
        <v>8991</v>
      </c>
      <c r="Q17" s="102">
        <f t="shared" si="8"/>
        <v>47.61672453869774</v>
      </c>
      <c r="R17" s="101">
        <v>302</v>
      </c>
      <c r="S17" s="101" t="s">
        <v>328</v>
      </c>
      <c r="T17" s="101"/>
      <c r="U17" s="101"/>
      <c r="V17" s="101"/>
      <c r="W17" s="105"/>
      <c r="X17" s="105"/>
      <c r="Y17" s="105"/>
      <c r="Z17" s="105" t="s">
        <v>328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118</v>
      </c>
      <c r="B18" s="104" t="s">
        <v>276</v>
      </c>
      <c r="C18" s="103" t="s">
        <v>307</v>
      </c>
      <c r="D18" s="101">
        <f t="shared" si="1"/>
        <v>84076</v>
      </c>
      <c r="E18" s="101">
        <f t="shared" si="2"/>
        <v>17694</v>
      </c>
      <c r="F18" s="102">
        <f t="shared" si="3"/>
        <v>21.045244778533707</v>
      </c>
      <c r="G18" s="101">
        <v>17694</v>
      </c>
      <c r="H18" s="101">
        <v>0</v>
      </c>
      <c r="I18" s="101">
        <f t="shared" si="4"/>
        <v>66382</v>
      </c>
      <c r="J18" s="102">
        <f t="shared" si="5"/>
        <v>78.95475522146629</v>
      </c>
      <c r="K18" s="101">
        <v>20265</v>
      </c>
      <c r="L18" s="102">
        <f t="shared" si="6"/>
        <v>24.10319234977877</v>
      </c>
      <c r="M18" s="101">
        <v>0</v>
      </c>
      <c r="N18" s="102">
        <f t="shared" si="7"/>
        <v>0</v>
      </c>
      <c r="O18" s="101">
        <v>46117</v>
      </c>
      <c r="P18" s="101">
        <v>5180</v>
      </c>
      <c r="Q18" s="102">
        <f t="shared" si="8"/>
        <v>54.85156287168752</v>
      </c>
      <c r="R18" s="101">
        <v>532</v>
      </c>
      <c r="S18" s="101" t="s">
        <v>328</v>
      </c>
      <c r="T18" s="101"/>
      <c r="U18" s="101"/>
      <c r="V18" s="101"/>
      <c r="W18" s="105"/>
      <c r="X18" s="105"/>
      <c r="Y18" s="105"/>
      <c r="Z18" s="105" t="s">
        <v>328</v>
      </c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118</v>
      </c>
      <c r="B19" s="104" t="s">
        <v>277</v>
      </c>
      <c r="C19" s="103" t="s">
        <v>308</v>
      </c>
      <c r="D19" s="101">
        <f t="shared" si="1"/>
        <v>49319</v>
      </c>
      <c r="E19" s="101">
        <f t="shared" si="2"/>
        <v>2227</v>
      </c>
      <c r="F19" s="102">
        <f t="shared" si="3"/>
        <v>4.515501125326953</v>
      </c>
      <c r="G19" s="101">
        <v>2227</v>
      </c>
      <c r="H19" s="101">
        <v>0</v>
      </c>
      <c r="I19" s="101">
        <f t="shared" si="4"/>
        <v>47092</v>
      </c>
      <c r="J19" s="102">
        <f t="shared" si="5"/>
        <v>95.48449887467305</v>
      </c>
      <c r="K19" s="101">
        <v>39562</v>
      </c>
      <c r="L19" s="102">
        <f t="shared" si="6"/>
        <v>80.21654940286706</v>
      </c>
      <c r="M19" s="101">
        <v>0</v>
      </c>
      <c r="N19" s="102">
        <f t="shared" si="7"/>
        <v>0</v>
      </c>
      <c r="O19" s="101">
        <v>7530</v>
      </c>
      <c r="P19" s="101">
        <v>5530</v>
      </c>
      <c r="Q19" s="102">
        <f t="shared" si="8"/>
        <v>15.267949471805997</v>
      </c>
      <c r="R19" s="101">
        <v>354</v>
      </c>
      <c r="S19" s="101" t="s">
        <v>328</v>
      </c>
      <c r="T19" s="101"/>
      <c r="U19" s="101"/>
      <c r="V19" s="101"/>
      <c r="W19" s="105" t="s">
        <v>328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118</v>
      </c>
      <c r="B20" s="104" t="s">
        <v>278</v>
      </c>
      <c r="C20" s="103" t="s">
        <v>309</v>
      </c>
      <c r="D20" s="101">
        <f t="shared" si="1"/>
        <v>37308</v>
      </c>
      <c r="E20" s="101">
        <f t="shared" si="2"/>
        <v>3178</v>
      </c>
      <c r="F20" s="102">
        <f t="shared" si="3"/>
        <v>8.51828026160609</v>
      </c>
      <c r="G20" s="101">
        <v>3178</v>
      </c>
      <c r="H20" s="101">
        <v>0</v>
      </c>
      <c r="I20" s="101">
        <f t="shared" si="4"/>
        <v>34130</v>
      </c>
      <c r="J20" s="102">
        <f t="shared" si="5"/>
        <v>91.4817197383939</v>
      </c>
      <c r="K20" s="101">
        <v>21040</v>
      </c>
      <c r="L20" s="102">
        <f t="shared" si="6"/>
        <v>56.39541117186663</v>
      </c>
      <c r="M20" s="101">
        <v>0</v>
      </c>
      <c r="N20" s="102">
        <f t="shared" si="7"/>
        <v>0</v>
      </c>
      <c r="O20" s="101">
        <v>13090</v>
      </c>
      <c r="P20" s="101">
        <v>11266</v>
      </c>
      <c r="Q20" s="102">
        <f t="shared" si="8"/>
        <v>35.086308566527286</v>
      </c>
      <c r="R20" s="101">
        <v>164</v>
      </c>
      <c r="S20" s="101" t="s">
        <v>328</v>
      </c>
      <c r="T20" s="101"/>
      <c r="U20" s="101"/>
      <c r="V20" s="101"/>
      <c r="W20" s="105" t="s">
        <v>328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118</v>
      </c>
      <c r="B21" s="104" t="s">
        <v>279</v>
      </c>
      <c r="C21" s="103" t="s">
        <v>310</v>
      </c>
      <c r="D21" s="101">
        <f t="shared" si="1"/>
        <v>56967</v>
      </c>
      <c r="E21" s="101">
        <f t="shared" si="2"/>
        <v>10055</v>
      </c>
      <c r="F21" s="102">
        <f t="shared" si="3"/>
        <v>17.65056962803026</v>
      </c>
      <c r="G21" s="101">
        <v>10055</v>
      </c>
      <c r="H21" s="101">
        <v>0</v>
      </c>
      <c r="I21" s="101">
        <f t="shared" si="4"/>
        <v>46912</v>
      </c>
      <c r="J21" s="102">
        <f t="shared" si="5"/>
        <v>82.34943037196973</v>
      </c>
      <c r="K21" s="101">
        <v>22082</v>
      </c>
      <c r="L21" s="102">
        <f t="shared" si="6"/>
        <v>38.76279249389998</v>
      </c>
      <c r="M21" s="101">
        <v>0</v>
      </c>
      <c r="N21" s="102">
        <f t="shared" si="7"/>
        <v>0</v>
      </c>
      <c r="O21" s="101">
        <v>24830</v>
      </c>
      <c r="P21" s="101">
        <v>6072</v>
      </c>
      <c r="Q21" s="102">
        <f t="shared" si="8"/>
        <v>43.58663787806976</v>
      </c>
      <c r="R21" s="101">
        <v>115</v>
      </c>
      <c r="S21" s="101" t="s">
        <v>328</v>
      </c>
      <c r="T21" s="101"/>
      <c r="U21" s="101"/>
      <c r="V21" s="101"/>
      <c r="W21" s="105" t="s">
        <v>328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118</v>
      </c>
      <c r="B22" s="104" t="s">
        <v>280</v>
      </c>
      <c r="C22" s="103" t="s">
        <v>311</v>
      </c>
      <c r="D22" s="101">
        <f t="shared" si="1"/>
        <v>208656</v>
      </c>
      <c r="E22" s="101">
        <f t="shared" si="2"/>
        <v>20396</v>
      </c>
      <c r="F22" s="102">
        <f t="shared" si="3"/>
        <v>9.77494057204202</v>
      </c>
      <c r="G22" s="101">
        <v>20396</v>
      </c>
      <c r="H22" s="101">
        <v>0</v>
      </c>
      <c r="I22" s="101">
        <f t="shared" si="4"/>
        <v>188260</v>
      </c>
      <c r="J22" s="102">
        <f t="shared" si="5"/>
        <v>90.22505942795797</v>
      </c>
      <c r="K22" s="101">
        <v>84666</v>
      </c>
      <c r="L22" s="102">
        <f t="shared" si="6"/>
        <v>40.57683459857373</v>
      </c>
      <c r="M22" s="101">
        <v>0</v>
      </c>
      <c r="N22" s="102">
        <f t="shared" si="7"/>
        <v>0</v>
      </c>
      <c r="O22" s="101">
        <v>103594</v>
      </c>
      <c r="P22" s="101">
        <v>58065</v>
      </c>
      <c r="Q22" s="102">
        <f t="shared" si="8"/>
        <v>49.648224829384255</v>
      </c>
      <c r="R22" s="101">
        <v>1227</v>
      </c>
      <c r="S22" s="101" t="s">
        <v>328</v>
      </c>
      <c r="T22" s="101"/>
      <c r="U22" s="101"/>
      <c r="V22" s="101"/>
      <c r="W22" s="105" t="s">
        <v>328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118</v>
      </c>
      <c r="B23" s="104" t="s">
        <v>281</v>
      </c>
      <c r="C23" s="103" t="s">
        <v>312</v>
      </c>
      <c r="D23" s="101">
        <f t="shared" si="1"/>
        <v>47161</v>
      </c>
      <c r="E23" s="101">
        <f t="shared" si="2"/>
        <v>11176</v>
      </c>
      <c r="F23" s="102">
        <f t="shared" si="3"/>
        <v>23.69754670172388</v>
      </c>
      <c r="G23" s="101">
        <v>11176</v>
      </c>
      <c r="H23" s="101">
        <v>0</v>
      </c>
      <c r="I23" s="101">
        <f t="shared" si="4"/>
        <v>35985</v>
      </c>
      <c r="J23" s="102">
        <f t="shared" si="5"/>
        <v>76.30245329827612</v>
      </c>
      <c r="K23" s="101">
        <v>13707</v>
      </c>
      <c r="L23" s="102">
        <f t="shared" si="6"/>
        <v>29.064269205487587</v>
      </c>
      <c r="M23" s="101">
        <v>0</v>
      </c>
      <c r="N23" s="102">
        <f t="shared" si="7"/>
        <v>0</v>
      </c>
      <c r="O23" s="101">
        <v>22278</v>
      </c>
      <c r="P23" s="101">
        <v>4875</v>
      </c>
      <c r="Q23" s="102">
        <f t="shared" si="8"/>
        <v>47.23818409278853</v>
      </c>
      <c r="R23" s="101">
        <v>149</v>
      </c>
      <c r="S23" s="101" t="s">
        <v>328</v>
      </c>
      <c r="T23" s="101"/>
      <c r="U23" s="101"/>
      <c r="V23" s="101"/>
      <c r="W23" s="105" t="s">
        <v>328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118</v>
      </c>
      <c r="B24" s="104" t="s">
        <v>282</v>
      </c>
      <c r="C24" s="103" t="s">
        <v>313</v>
      </c>
      <c r="D24" s="101">
        <f t="shared" si="1"/>
        <v>65850</v>
      </c>
      <c r="E24" s="101">
        <f t="shared" si="2"/>
        <v>17362</v>
      </c>
      <c r="F24" s="102">
        <f t="shared" si="3"/>
        <v>26.365983295368263</v>
      </c>
      <c r="G24" s="101">
        <v>17119</v>
      </c>
      <c r="H24" s="101">
        <v>243</v>
      </c>
      <c r="I24" s="101">
        <f t="shared" si="4"/>
        <v>48488</v>
      </c>
      <c r="J24" s="102">
        <f t="shared" si="5"/>
        <v>73.63401670463175</v>
      </c>
      <c r="K24" s="101">
        <v>18411</v>
      </c>
      <c r="L24" s="102">
        <f t="shared" si="6"/>
        <v>27.958997722095674</v>
      </c>
      <c r="M24" s="101">
        <v>0</v>
      </c>
      <c r="N24" s="102">
        <f t="shared" si="7"/>
        <v>0</v>
      </c>
      <c r="O24" s="101">
        <v>30077</v>
      </c>
      <c r="P24" s="101">
        <v>7759</v>
      </c>
      <c r="Q24" s="102">
        <f t="shared" si="8"/>
        <v>45.675018982536066</v>
      </c>
      <c r="R24" s="101">
        <v>444</v>
      </c>
      <c r="S24" s="101" t="s">
        <v>328</v>
      </c>
      <c r="T24" s="101"/>
      <c r="U24" s="101"/>
      <c r="V24" s="101"/>
      <c r="W24" s="105" t="s">
        <v>328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118</v>
      </c>
      <c r="B25" s="104" t="s">
        <v>283</v>
      </c>
      <c r="C25" s="103" t="s">
        <v>314</v>
      </c>
      <c r="D25" s="101">
        <f t="shared" si="1"/>
        <v>42470</v>
      </c>
      <c r="E25" s="101">
        <f t="shared" si="2"/>
        <v>2411</v>
      </c>
      <c r="F25" s="102">
        <f t="shared" si="3"/>
        <v>5.67694843418884</v>
      </c>
      <c r="G25" s="101">
        <v>2411</v>
      </c>
      <c r="H25" s="101">
        <v>0</v>
      </c>
      <c r="I25" s="101">
        <f t="shared" si="4"/>
        <v>40059</v>
      </c>
      <c r="J25" s="102">
        <f t="shared" si="5"/>
        <v>94.32305156581116</v>
      </c>
      <c r="K25" s="101">
        <v>27493</v>
      </c>
      <c r="L25" s="102">
        <f t="shared" si="6"/>
        <v>64.73510713444784</v>
      </c>
      <c r="M25" s="101">
        <v>0</v>
      </c>
      <c r="N25" s="102">
        <f t="shared" si="7"/>
        <v>0</v>
      </c>
      <c r="O25" s="101">
        <v>12566</v>
      </c>
      <c r="P25" s="101">
        <v>403</v>
      </c>
      <c r="Q25" s="102">
        <f t="shared" si="8"/>
        <v>29.587944431363315</v>
      </c>
      <c r="R25" s="101">
        <v>217</v>
      </c>
      <c r="S25" s="101" t="s">
        <v>328</v>
      </c>
      <c r="T25" s="101"/>
      <c r="U25" s="101"/>
      <c r="V25" s="101"/>
      <c r="W25" s="105" t="s">
        <v>328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118</v>
      </c>
      <c r="B26" s="104" t="s">
        <v>284</v>
      </c>
      <c r="C26" s="103" t="s">
        <v>315</v>
      </c>
      <c r="D26" s="101">
        <f t="shared" si="1"/>
        <v>61999</v>
      </c>
      <c r="E26" s="101">
        <f t="shared" si="2"/>
        <v>6298</v>
      </c>
      <c r="F26" s="102">
        <f t="shared" si="3"/>
        <v>10.158228358521912</v>
      </c>
      <c r="G26" s="101">
        <v>6298</v>
      </c>
      <c r="H26" s="101">
        <v>0</v>
      </c>
      <c r="I26" s="101">
        <f t="shared" si="4"/>
        <v>55701</v>
      </c>
      <c r="J26" s="102">
        <f t="shared" si="5"/>
        <v>89.84177164147809</v>
      </c>
      <c r="K26" s="101">
        <v>41273</v>
      </c>
      <c r="L26" s="102">
        <f t="shared" si="6"/>
        <v>66.57042855529927</v>
      </c>
      <c r="M26" s="101">
        <v>0</v>
      </c>
      <c r="N26" s="102">
        <f t="shared" si="7"/>
        <v>0</v>
      </c>
      <c r="O26" s="101">
        <v>14428</v>
      </c>
      <c r="P26" s="101">
        <v>4888</v>
      </c>
      <c r="Q26" s="102">
        <f t="shared" si="8"/>
        <v>23.27134308617881</v>
      </c>
      <c r="R26" s="101">
        <v>775</v>
      </c>
      <c r="S26" s="101" t="s">
        <v>328</v>
      </c>
      <c r="T26" s="101"/>
      <c r="U26" s="101"/>
      <c r="V26" s="101"/>
      <c r="W26" s="105" t="s">
        <v>328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118</v>
      </c>
      <c r="B27" s="104" t="s">
        <v>285</v>
      </c>
      <c r="C27" s="103" t="s">
        <v>316</v>
      </c>
      <c r="D27" s="101">
        <f t="shared" si="1"/>
        <v>32522</v>
      </c>
      <c r="E27" s="101">
        <f t="shared" si="2"/>
        <v>5812</v>
      </c>
      <c r="F27" s="102">
        <f t="shared" si="3"/>
        <v>17.870979644548306</v>
      </c>
      <c r="G27" s="101">
        <v>5812</v>
      </c>
      <c r="H27" s="101">
        <v>0</v>
      </c>
      <c r="I27" s="101">
        <f t="shared" si="4"/>
        <v>26710</v>
      </c>
      <c r="J27" s="102">
        <f t="shared" si="5"/>
        <v>82.1290203554517</v>
      </c>
      <c r="K27" s="101">
        <v>14055</v>
      </c>
      <c r="L27" s="102">
        <f t="shared" si="6"/>
        <v>43.21689932968452</v>
      </c>
      <c r="M27" s="101">
        <v>0</v>
      </c>
      <c r="N27" s="102">
        <f t="shared" si="7"/>
        <v>0</v>
      </c>
      <c r="O27" s="101">
        <v>12655</v>
      </c>
      <c r="P27" s="101">
        <v>6281</v>
      </c>
      <c r="Q27" s="102">
        <f t="shared" si="8"/>
        <v>38.91212102576717</v>
      </c>
      <c r="R27" s="101">
        <v>137</v>
      </c>
      <c r="S27" s="101" t="s">
        <v>328</v>
      </c>
      <c r="T27" s="101"/>
      <c r="U27" s="101"/>
      <c r="V27" s="101"/>
      <c r="W27" s="105" t="s">
        <v>328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118</v>
      </c>
      <c r="B28" s="104" t="s">
        <v>286</v>
      </c>
      <c r="C28" s="103" t="s">
        <v>317</v>
      </c>
      <c r="D28" s="101">
        <f t="shared" si="1"/>
        <v>13995</v>
      </c>
      <c r="E28" s="101">
        <f t="shared" si="2"/>
        <v>956</v>
      </c>
      <c r="F28" s="102">
        <f t="shared" si="3"/>
        <v>6.831011075384066</v>
      </c>
      <c r="G28" s="101">
        <v>956</v>
      </c>
      <c r="H28" s="101">
        <v>0</v>
      </c>
      <c r="I28" s="101">
        <f t="shared" si="4"/>
        <v>13039</v>
      </c>
      <c r="J28" s="102">
        <f t="shared" si="5"/>
        <v>93.16898892461593</v>
      </c>
      <c r="K28" s="101">
        <v>9027</v>
      </c>
      <c r="L28" s="102">
        <f t="shared" si="6"/>
        <v>64.5016077170418</v>
      </c>
      <c r="M28" s="101">
        <v>0</v>
      </c>
      <c r="N28" s="102">
        <f t="shared" si="7"/>
        <v>0</v>
      </c>
      <c r="O28" s="101">
        <v>4012</v>
      </c>
      <c r="P28" s="101">
        <v>1326</v>
      </c>
      <c r="Q28" s="102">
        <f t="shared" si="8"/>
        <v>28.667381207574135</v>
      </c>
      <c r="R28" s="101">
        <v>123</v>
      </c>
      <c r="S28" s="101" t="s">
        <v>328</v>
      </c>
      <c r="T28" s="101"/>
      <c r="U28" s="101"/>
      <c r="V28" s="101"/>
      <c r="W28" s="105" t="s">
        <v>328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118</v>
      </c>
      <c r="B29" s="104" t="s">
        <v>287</v>
      </c>
      <c r="C29" s="103" t="s">
        <v>318</v>
      </c>
      <c r="D29" s="101">
        <f t="shared" si="1"/>
        <v>8731</v>
      </c>
      <c r="E29" s="101">
        <f t="shared" si="2"/>
        <v>480</v>
      </c>
      <c r="F29" s="102">
        <f t="shared" si="3"/>
        <v>5.497652044439354</v>
      </c>
      <c r="G29" s="101">
        <v>480</v>
      </c>
      <c r="H29" s="101">
        <v>0</v>
      </c>
      <c r="I29" s="101">
        <f t="shared" si="4"/>
        <v>8251</v>
      </c>
      <c r="J29" s="102">
        <f t="shared" si="5"/>
        <v>94.50234795556065</v>
      </c>
      <c r="K29" s="101">
        <v>7140</v>
      </c>
      <c r="L29" s="102">
        <f t="shared" si="6"/>
        <v>81.77757416103539</v>
      </c>
      <c r="M29" s="101">
        <v>0</v>
      </c>
      <c r="N29" s="102">
        <f t="shared" si="7"/>
        <v>0</v>
      </c>
      <c r="O29" s="101">
        <v>1111</v>
      </c>
      <c r="P29" s="101">
        <v>5</v>
      </c>
      <c r="Q29" s="102">
        <f t="shared" si="8"/>
        <v>12.724773794525253</v>
      </c>
      <c r="R29" s="101">
        <v>20</v>
      </c>
      <c r="S29" s="101" t="s">
        <v>328</v>
      </c>
      <c r="T29" s="101"/>
      <c r="U29" s="101"/>
      <c r="V29" s="101"/>
      <c r="W29" s="105" t="s">
        <v>328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118</v>
      </c>
      <c r="B30" s="104" t="s">
        <v>288</v>
      </c>
      <c r="C30" s="103" t="s">
        <v>319</v>
      </c>
      <c r="D30" s="101">
        <f t="shared" si="1"/>
        <v>13312</v>
      </c>
      <c r="E30" s="101">
        <f t="shared" si="2"/>
        <v>1332</v>
      </c>
      <c r="F30" s="102">
        <f t="shared" si="3"/>
        <v>10.006009615384617</v>
      </c>
      <c r="G30" s="101">
        <v>1329</v>
      </c>
      <c r="H30" s="101">
        <v>3</v>
      </c>
      <c r="I30" s="101">
        <f t="shared" si="4"/>
        <v>11980</v>
      </c>
      <c r="J30" s="102">
        <f t="shared" si="5"/>
        <v>89.99399038461539</v>
      </c>
      <c r="K30" s="101">
        <v>2816</v>
      </c>
      <c r="L30" s="102">
        <f t="shared" si="6"/>
        <v>21.153846153846153</v>
      </c>
      <c r="M30" s="101">
        <v>0</v>
      </c>
      <c r="N30" s="102">
        <f t="shared" si="7"/>
        <v>0</v>
      </c>
      <c r="O30" s="101">
        <v>9164</v>
      </c>
      <c r="P30" s="101">
        <v>3427</v>
      </c>
      <c r="Q30" s="102">
        <f t="shared" si="8"/>
        <v>68.84014423076923</v>
      </c>
      <c r="R30" s="101">
        <v>57</v>
      </c>
      <c r="S30" s="101" t="s">
        <v>328</v>
      </c>
      <c r="T30" s="101"/>
      <c r="U30" s="101"/>
      <c r="V30" s="101"/>
      <c r="W30" s="105" t="s">
        <v>328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118</v>
      </c>
      <c r="B31" s="104" t="s">
        <v>289</v>
      </c>
      <c r="C31" s="103" t="s">
        <v>320</v>
      </c>
      <c r="D31" s="101">
        <f t="shared" si="1"/>
        <v>14414</v>
      </c>
      <c r="E31" s="101">
        <f t="shared" si="2"/>
        <v>168</v>
      </c>
      <c r="F31" s="102">
        <f t="shared" si="3"/>
        <v>1.1655335090883863</v>
      </c>
      <c r="G31" s="101">
        <v>168</v>
      </c>
      <c r="H31" s="101">
        <v>0</v>
      </c>
      <c r="I31" s="101">
        <f t="shared" si="4"/>
        <v>14246</v>
      </c>
      <c r="J31" s="102">
        <f t="shared" si="5"/>
        <v>98.83446649091161</v>
      </c>
      <c r="K31" s="101">
        <v>8547</v>
      </c>
      <c r="L31" s="102">
        <f t="shared" si="6"/>
        <v>59.296517274871654</v>
      </c>
      <c r="M31" s="101">
        <v>0</v>
      </c>
      <c r="N31" s="102">
        <f t="shared" si="7"/>
        <v>0</v>
      </c>
      <c r="O31" s="101">
        <v>5699</v>
      </c>
      <c r="P31" s="101">
        <v>5439</v>
      </c>
      <c r="Q31" s="102">
        <f t="shared" si="8"/>
        <v>39.53794921603996</v>
      </c>
      <c r="R31" s="101">
        <v>47</v>
      </c>
      <c r="S31" s="101" t="s">
        <v>328</v>
      </c>
      <c r="T31" s="101"/>
      <c r="U31" s="101"/>
      <c r="V31" s="101"/>
      <c r="W31" s="105" t="s">
        <v>328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118</v>
      </c>
      <c r="B32" s="104" t="s">
        <v>290</v>
      </c>
      <c r="C32" s="103" t="s">
        <v>321</v>
      </c>
      <c r="D32" s="101">
        <f t="shared" si="1"/>
        <v>5290</v>
      </c>
      <c r="E32" s="101">
        <f t="shared" si="2"/>
        <v>133</v>
      </c>
      <c r="F32" s="102">
        <f t="shared" si="3"/>
        <v>2.5141776937618148</v>
      </c>
      <c r="G32" s="101">
        <v>133</v>
      </c>
      <c r="H32" s="101">
        <v>0</v>
      </c>
      <c r="I32" s="101">
        <f t="shared" si="4"/>
        <v>5157</v>
      </c>
      <c r="J32" s="102">
        <f t="shared" si="5"/>
        <v>97.48582230623819</v>
      </c>
      <c r="K32" s="101">
        <v>2571</v>
      </c>
      <c r="L32" s="102">
        <f t="shared" si="6"/>
        <v>48.60113421550095</v>
      </c>
      <c r="M32" s="101">
        <v>0</v>
      </c>
      <c r="N32" s="102">
        <f t="shared" si="7"/>
        <v>0</v>
      </c>
      <c r="O32" s="101">
        <v>2586</v>
      </c>
      <c r="P32" s="101">
        <v>2210</v>
      </c>
      <c r="Q32" s="102">
        <f t="shared" si="8"/>
        <v>48.884688090737235</v>
      </c>
      <c r="R32" s="101">
        <v>14</v>
      </c>
      <c r="S32" s="101" t="s">
        <v>328</v>
      </c>
      <c r="T32" s="101"/>
      <c r="U32" s="101"/>
      <c r="V32" s="101"/>
      <c r="W32" s="105" t="s">
        <v>328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118</v>
      </c>
      <c r="B33" s="104" t="s">
        <v>291</v>
      </c>
      <c r="C33" s="103" t="s">
        <v>322</v>
      </c>
      <c r="D33" s="101">
        <f t="shared" si="1"/>
        <v>5236</v>
      </c>
      <c r="E33" s="101">
        <f t="shared" si="2"/>
        <v>481</v>
      </c>
      <c r="F33" s="102">
        <f t="shared" si="3"/>
        <v>9.186401833460657</v>
      </c>
      <c r="G33" s="101">
        <v>481</v>
      </c>
      <c r="H33" s="101">
        <v>0</v>
      </c>
      <c r="I33" s="101">
        <f t="shared" si="4"/>
        <v>4755</v>
      </c>
      <c r="J33" s="102">
        <f t="shared" si="5"/>
        <v>90.81359816653935</v>
      </c>
      <c r="K33" s="101">
        <v>3960</v>
      </c>
      <c r="L33" s="102">
        <f t="shared" si="6"/>
        <v>75.63025210084034</v>
      </c>
      <c r="M33" s="101">
        <v>0</v>
      </c>
      <c r="N33" s="102">
        <f t="shared" si="7"/>
        <v>0</v>
      </c>
      <c r="O33" s="101">
        <v>795</v>
      </c>
      <c r="P33" s="101">
        <v>650</v>
      </c>
      <c r="Q33" s="102">
        <f t="shared" si="8"/>
        <v>15.183346065699007</v>
      </c>
      <c r="R33" s="101">
        <v>21</v>
      </c>
      <c r="S33" s="101" t="s">
        <v>328</v>
      </c>
      <c r="T33" s="101"/>
      <c r="U33" s="101"/>
      <c r="V33" s="101"/>
      <c r="W33" s="105" t="s">
        <v>328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118</v>
      </c>
      <c r="B34" s="104" t="s">
        <v>292</v>
      </c>
      <c r="C34" s="103" t="s">
        <v>323</v>
      </c>
      <c r="D34" s="101">
        <f t="shared" si="1"/>
        <v>8444</v>
      </c>
      <c r="E34" s="101">
        <f t="shared" si="2"/>
        <v>331</v>
      </c>
      <c r="F34" s="102">
        <f t="shared" si="3"/>
        <v>3.91994315490289</v>
      </c>
      <c r="G34" s="101">
        <v>331</v>
      </c>
      <c r="H34" s="101">
        <v>0</v>
      </c>
      <c r="I34" s="101">
        <f t="shared" si="4"/>
        <v>8113</v>
      </c>
      <c r="J34" s="102">
        <f t="shared" si="5"/>
        <v>96.0800568450971</v>
      </c>
      <c r="K34" s="101">
        <v>6138</v>
      </c>
      <c r="L34" s="102">
        <f t="shared" si="6"/>
        <v>72.69066792989105</v>
      </c>
      <c r="M34" s="101">
        <v>0</v>
      </c>
      <c r="N34" s="102">
        <f t="shared" si="7"/>
        <v>0</v>
      </c>
      <c r="O34" s="101">
        <v>1975</v>
      </c>
      <c r="P34" s="101">
        <v>553</v>
      </c>
      <c r="Q34" s="102">
        <f t="shared" si="8"/>
        <v>23.389388915206062</v>
      </c>
      <c r="R34" s="101">
        <v>71</v>
      </c>
      <c r="S34" s="101"/>
      <c r="T34" s="101"/>
      <c r="U34" s="101"/>
      <c r="V34" s="101" t="s">
        <v>328</v>
      </c>
      <c r="W34" s="105"/>
      <c r="X34" s="105"/>
      <c r="Y34" s="105"/>
      <c r="Z34" s="105" t="s">
        <v>328</v>
      </c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118</v>
      </c>
      <c r="B35" s="104" t="s">
        <v>293</v>
      </c>
      <c r="C35" s="103" t="s">
        <v>324</v>
      </c>
      <c r="D35" s="101">
        <f t="shared" si="1"/>
        <v>11375</v>
      </c>
      <c r="E35" s="101">
        <f t="shared" si="2"/>
        <v>2719</v>
      </c>
      <c r="F35" s="102">
        <f t="shared" si="3"/>
        <v>23.903296703296704</v>
      </c>
      <c r="G35" s="101">
        <v>2696</v>
      </c>
      <c r="H35" s="101">
        <v>23</v>
      </c>
      <c r="I35" s="101">
        <f t="shared" si="4"/>
        <v>8656</v>
      </c>
      <c r="J35" s="102">
        <f t="shared" si="5"/>
        <v>76.0967032967033</v>
      </c>
      <c r="K35" s="101">
        <v>4428</v>
      </c>
      <c r="L35" s="102">
        <f t="shared" si="6"/>
        <v>38.92747252747253</v>
      </c>
      <c r="M35" s="101">
        <v>0</v>
      </c>
      <c r="N35" s="102">
        <f t="shared" si="7"/>
        <v>0</v>
      </c>
      <c r="O35" s="101">
        <v>4228</v>
      </c>
      <c r="P35" s="101">
        <v>2965</v>
      </c>
      <c r="Q35" s="102">
        <f t="shared" si="8"/>
        <v>37.16923076923077</v>
      </c>
      <c r="R35" s="101">
        <v>104</v>
      </c>
      <c r="S35" s="101" t="s">
        <v>328</v>
      </c>
      <c r="T35" s="101"/>
      <c r="U35" s="101"/>
      <c r="V35" s="101"/>
      <c r="W35" s="105" t="s">
        <v>328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118</v>
      </c>
      <c r="B36" s="104" t="s">
        <v>294</v>
      </c>
      <c r="C36" s="103" t="s">
        <v>325</v>
      </c>
      <c r="D36" s="101">
        <f t="shared" si="1"/>
        <v>4950</v>
      </c>
      <c r="E36" s="101">
        <f t="shared" si="2"/>
        <v>20</v>
      </c>
      <c r="F36" s="102">
        <f t="shared" si="3"/>
        <v>0.40404040404040403</v>
      </c>
      <c r="G36" s="101">
        <v>18</v>
      </c>
      <c r="H36" s="101">
        <v>2</v>
      </c>
      <c r="I36" s="101">
        <f t="shared" si="4"/>
        <v>4930</v>
      </c>
      <c r="J36" s="102">
        <f t="shared" si="5"/>
        <v>99.5959595959596</v>
      </c>
      <c r="K36" s="101">
        <v>0</v>
      </c>
      <c r="L36" s="102">
        <f t="shared" si="6"/>
        <v>0</v>
      </c>
      <c r="M36" s="101">
        <v>0</v>
      </c>
      <c r="N36" s="102">
        <f t="shared" si="7"/>
        <v>0</v>
      </c>
      <c r="O36" s="101">
        <v>4930</v>
      </c>
      <c r="P36" s="101">
        <v>4559</v>
      </c>
      <c r="Q36" s="102">
        <f t="shared" si="8"/>
        <v>99.5959595959596</v>
      </c>
      <c r="R36" s="101">
        <v>16</v>
      </c>
      <c r="S36" s="101" t="s">
        <v>328</v>
      </c>
      <c r="T36" s="101"/>
      <c r="U36" s="101"/>
      <c r="V36" s="101"/>
      <c r="W36" s="105" t="s">
        <v>328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118</v>
      </c>
      <c r="B37" s="104" t="s">
        <v>295</v>
      </c>
      <c r="C37" s="103" t="s">
        <v>326</v>
      </c>
      <c r="D37" s="101">
        <f t="shared" si="1"/>
        <v>6905</v>
      </c>
      <c r="E37" s="101">
        <f t="shared" si="2"/>
        <v>1358</v>
      </c>
      <c r="F37" s="102">
        <f t="shared" si="3"/>
        <v>19.666908037653876</v>
      </c>
      <c r="G37" s="101">
        <v>1358</v>
      </c>
      <c r="H37" s="101">
        <v>0</v>
      </c>
      <c r="I37" s="101">
        <f t="shared" si="4"/>
        <v>5547</v>
      </c>
      <c r="J37" s="102">
        <f t="shared" si="5"/>
        <v>80.33309196234613</v>
      </c>
      <c r="K37" s="101">
        <v>3592</v>
      </c>
      <c r="L37" s="102">
        <f t="shared" si="6"/>
        <v>52.02027516292541</v>
      </c>
      <c r="M37" s="101">
        <v>0</v>
      </c>
      <c r="N37" s="102">
        <f t="shared" si="7"/>
        <v>0</v>
      </c>
      <c r="O37" s="101">
        <v>1955</v>
      </c>
      <c r="P37" s="101">
        <v>465</v>
      </c>
      <c r="Q37" s="102">
        <f t="shared" si="8"/>
        <v>28.31281679942071</v>
      </c>
      <c r="R37" s="101">
        <v>20</v>
      </c>
      <c r="S37" s="101" t="s">
        <v>328</v>
      </c>
      <c r="T37" s="101"/>
      <c r="U37" s="101"/>
      <c r="V37" s="101"/>
      <c r="W37" s="105" t="s">
        <v>328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118</v>
      </c>
      <c r="B38" s="104" t="s">
        <v>296</v>
      </c>
      <c r="C38" s="103" t="s">
        <v>327</v>
      </c>
      <c r="D38" s="101">
        <f t="shared" si="1"/>
        <v>366</v>
      </c>
      <c r="E38" s="101">
        <f t="shared" si="2"/>
        <v>0</v>
      </c>
      <c r="F38" s="102">
        <f t="shared" si="3"/>
        <v>0</v>
      </c>
      <c r="G38" s="101">
        <v>0</v>
      </c>
      <c r="H38" s="101">
        <v>0</v>
      </c>
      <c r="I38" s="101">
        <f t="shared" si="4"/>
        <v>366</v>
      </c>
      <c r="J38" s="102">
        <f t="shared" si="5"/>
        <v>100</v>
      </c>
      <c r="K38" s="101">
        <v>366</v>
      </c>
      <c r="L38" s="102">
        <f t="shared" si="6"/>
        <v>100</v>
      </c>
      <c r="M38" s="101">
        <v>0</v>
      </c>
      <c r="N38" s="102">
        <f t="shared" si="7"/>
        <v>0</v>
      </c>
      <c r="O38" s="101">
        <v>0</v>
      </c>
      <c r="P38" s="101">
        <v>0</v>
      </c>
      <c r="Q38" s="102">
        <f t="shared" si="8"/>
        <v>0</v>
      </c>
      <c r="R38" s="101">
        <v>2</v>
      </c>
      <c r="S38" s="101"/>
      <c r="T38" s="101"/>
      <c r="U38" s="101"/>
      <c r="V38" s="101" t="s">
        <v>328</v>
      </c>
      <c r="W38" s="105"/>
      <c r="X38" s="105"/>
      <c r="Y38" s="105"/>
      <c r="Z38" s="105" t="s">
        <v>328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330</v>
      </c>
      <c r="B7" s="109" t="s">
        <v>329</v>
      </c>
      <c r="C7" s="108" t="s">
        <v>331</v>
      </c>
      <c r="D7" s="110">
        <f aca="true" t="shared" si="0" ref="D7:AI7">SUM(D8:D38)</f>
        <v>633835</v>
      </c>
      <c r="E7" s="110">
        <f t="shared" si="0"/>
        <v>9030</v>
      </c>
      <c r="F7" s="110">
        <f t="shared" si="0"/>
        <v>9013</v>
      </c>
      <c r="G7" s="110">
        <f t="shared" si="0"/>
        <v>17</v>
      </c>
      <c r="H7" s="110">
        <f t="shared" si="0"/>
        <v>212502</v>
      </c>
      <c r="I7" s="110">
        <f t="shared" si="0"/>
        <v>154718</v>
      </c>
      <c r="J7" s="110">
        <f t="shared" si="0"/>
        <v>57784</v>
      </c>
      <c r="K7" s="110">
        <f t="shared" si="0"/>
        <v>412303</v>
      </c>
      <c r="L7" s="110">
        <f t="shared" si="0"/>
        <v>17554</v>
      </c>
      <c r="M7" s="110">
        <f t="shared" si="0"/>
        <v>394749</v>
      </c>
      <c r="N7" s="110">
        <f t="shared" si="0"/>
        <v>634601</v>
      </c>
      <c r="O7" s="110">
        <f t="shared" si="0"/>
        <v>180986</v>
      </c>
      <c r="P7" s="110">
        <f t="shared" si="0"/>
        <v>168904</v>
      </c>
      <c r="Q7" s="110">
        <f t="shared" si="0"/>
        <v>0</v>
      </c>
      <c r="R7" s="110">
        <f t="shared" si="0"/>
        <v>0</v>
      </c>
      <c r="S7" s="110">
        <f t="shared" si="0"/>
        <v>12082</v>
      </c>
      <c r="T7" s="110">
        <f t="shared" si="0"/>
        <v>0</v>
      </c>
      <c r="U7" s="110">
        <f t="shared" si="0"/>
        <v>0</v>
      </c>
      <c r="V7" s="110">
        <f t="shared" si="0"/>
        <v>453210</v>
      </c>
      <c r="W7" s="110">
        <f t="shared" si="0"/>
        <v>411085</v>
      </c>
      <c r="X7" s="110">
        <f t="shared" si="0"/>
        <v>328</v>
      </c>
      <c r="Y7" s="110">
        <f t="shared" si="0"/>
        <v>0</v>
      </c>
      <c r="Z7" s="110">
        <f t="shared" si="0"/>
        <v>41792</v>
      </c>
      <c r="AA7" s="110">
        <f t="shared" si="0"/>
        <v>0</v>
      </c>
      <c r="AB7" s="110">
        <f t="shared" si="0"/>
        <v>5</v>
      </c>
      <c r="AC7" s="110">
        <f t="shared" si="0"/>
        <v>405</v>
      </c>
      <c r="AD7" s="110">
        <f t="shared" si="0"/>
        <v>395</v>
      </c>
      <c r="AE7" s="110">
        <f t="shared" si="0"/>
        <v>10</v>
      </c>
      <c r="AF7" s="110">
        <f t="shared" si="0"/>
        <v>9175</v>
      </c>
      <c r="AG7" s="110">
        <f t="shared" si="0"/>
        <v>9175</v>
      </c>
      <c r="AH7" s="110">
        <f t="shared" si="0"/>
        <v>0</v>
      </c>
      <c r="AI7" s="110">
        <f t="shared" si="0"/>
        <v>0</v>
      </c>
      <c r="AJ7" s="110">
        <f aca="true" t="shared" si="1" ref="AJ7:BC7">SUM(AJ8:AJ38)</f>
        <v>13938</v>
      </c>
      <c r="AK7" s="110">
        <f t="shared" si="1"/>
        <v>5320</v>
      </c>
      <c r="AL7" s="110">
        <f t="shared" si="1"/>
        <v>831</v>
      </c>
      <c r="AM7" s="110">
        <f t="shared" si="1"/>
        <v>6915</v>
      </c>
      <c r="AN7" s="110">
        <f t="shared" si="1"/>
        <v>285</v>
      </c>
      <c r="AO7" s="110">
        <f t="shared" si="1"/>
        <v>0</v>
      </c>
      <c r="AP7" s="110">
        <f t="shared" si="1"/>
        <v>0</v>
      </c>
      <c r="AQ7" s="110">
        <f t="shared" si="1"/>
        <v>35</v>
      </c>
      <c r="AR7" s="110">
        <f t="shared" si="1"/>
        <v>552</v>
      </c>
      <c r="AS7" s="110">
        <f t="shared" si="1"/>
        <v>0</v>
      </c>
      <c r="AT7" s="110">
        <f t="shared" si="1"/>
        <v>1472</v>
      </c>
      <c r="AU7" s="110">
        <f t="shared" si="1"/>
        <v>556</v>
      </c>
      <c r="AV7" s="110">
        <f t="shared" si="1"/>
        <v>889</v>
      </c>
      <c r="AW7" s="110">
        <f t="shared" si="1"/>
        <v>27</v>
      </c>
      <c r="AX7" s="110">
        <f t="shared" si="1"/>
        <v>0</v>
      </c>
      <c r="AY7" s="110">
        <f t="shared" si="1"/>
        <v>0</v>
      </c>
      <c r="AZ7" s="110">
        <f t="shared" si="1"/>
        <v>1073</v>
      </c>
      <c r="BA7" s="110">
        <f t="shared" si="1"/>
        <v>1073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118</v>
      </c>
      <c r="B8" s="112" t="s">
        <v>266</v>
      </c>
      <c r="C8" s="111" t="s">
        <v>297</v>
      </c>
      <c r="D8" s="101">
        <f>SUM(E8,+H8,+K8)</f>
        <v>139535</v>
      </c>
      <c r="E8" s="101">
        <f>SUM(F8:G8)</f>
        <v>0</v>
      </c>
      <c r="F8" s="101">
        <v>0</v>
      </c>
      <c r="G8" s="101">
        <v>0</v>
      </c>
      <c r="H8" s="101">
        <f>SUM(I8:J8)</f>
        <v>32511</v>
      </c>
      <c r="I8" s="101">
        <v>32511</v>
      </c>
      <c r="J8" s="101">
        <v>0</v>
      </c>
      <c r="K8" s="101">
        <f>SUM(L8:M8)</f>
        <v>107024</v>
      </c>
      <c r="L8" s="101">
        <v>0</v>
      </c>
      <c r="M8" s="101">
        <v>107024</v>
      </c>
      <c r="N8" s="101">
        <f>SUM(O8,+V8,+AC8)</f>
        <v>139535</v>
      </c>
      <c r="O8" s="101">
        <f>SUM(P8:U8)</f>
        <v>32511</v>
      </c>
      <c r="P8" s="101">
        <v>29160</v>
      </c>
      <c r="Q8" s="101">
        <v>0</v>
      </c>
      <c r="R8" s="101">
        <v>0</v>
      </c>
      <c r="S8" s="101">
        <v>3351</v>
      </c>
      <c r="T8" s="101">
        <v>0</v>
      </c>
      <c r="U8" s="101">
        <v>0</v>
      </c>
      <c r="V8" s="101">
        <f>SUM(W8:AB8)</f>
        <v>107024</v>
      </c>
      <c r="W8" s="101">
        <v>82404</v>
      </c>
      <c r="X8" s="101">
        <v>0</v>
      </c>
      <c r="Y8" s="101">
        <v>0</v>
      </c>
      <c r="Z8" s="101">
        <v>24620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3570</v>
      </c>
      <c r="AG8" s="101">
        <v>3570</v>
      </c>
      <c r="AH8" s="101">
        <v>0</v>
      </c>
      <c r="AI8" s="101">
        <v>0</v>
      </c>
      <c r="AJ8" s="101">
        <f>SUM(AK8:AS8)</f>
        <v>3755</v>
      </c>
      <c r="AK8" s="101">
        <v>185</v>
      </c>
      <c r="AL8" s="101">
        <v>0</v>
      </c>
      <c r="AM8" s="101">
        <v>3570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56</v>
      </c>
      <c r="BA8" s="101">
        <v>56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118</v>
      </c>
      <c r="B9" s="112" t="s">
        <v>267</v>
      </c>
      <c r="C9" s="111" t="s">
        <v>298</v>
      </c>
      <c r="D9" s="101">
        <f aca="true" t="shared" si="2" ref="D9:D38">SUM(E9,+H9,+K9)</f>
        <v>27463</v>
      </c>
      <c r="E9" s="101">
        <f aca="true" t="shared" si="3" ref="E9:E38">SUM(F9:G9)</f>
        <v>0</v>
      </c>
      <c r="F9" s="101">
        <v>0</v>
      </c>
      <c r="G9" s="101">
        <v>0</v>
      </c>
      <c r="H9" s="101">
        <f aca="true" t="shared" si="4" ref="H9:H38">SUM(I9:J9)</f>
        <v>14818</v>
      </c>
      <c r="I9" s="101">
        <v>7097</v>
      </c>
      <c r="J9" s="101">
        <v>7721</v>
      </c>
      <c r="K9" s="101">
        <f aca="true" t="shared" si="5" ref="K9:K38">SUM(L9:M9)</f>
        <v>12645</v>
      </c>
      <c r="L9" s="101">
        <v>0</v>
      </c>
      <c r="M9" s="101">
        <v>12645</v>
      </c>
      <c r="N9" s="101">
        <f aca="true" t="shared" si="6" ref="N9:N38">SUM(O9,+V9,+AC9)</f>
        <v>27463</v>
      </c>
      <c r="O9" s="101">
        <f aca="true" t="shared" si="7" ref="O9:O38">SUM(P9:U9)</f>
        <v>7097</v>
      </c>
      <c r="P9" s="101">
        <v>3575</v>
      </c>
      <c r="Q9" s="101">
        <v>0</v>
      </c>
      <c r="R9" s="101">
        <v>0</v>
      </c>
      <c r="S9" s="101">
        <v>3522</v>
      </c>
      <c r="T9" s="101">
        <v>0</v>
      </c>
      <c r="U9" s="101">
        <v>0</v>
      </c>
      <c r="V9" s="101">
        <f aca="true" t="shared" si="8" ref="V9:V38">SUM(W9:AB9)</f>
        <v>20366</v>
      </c>
      <c r="W9" s="101">
        <v>7721</v>
      </c>
      <c r="X9" s="101">
        <v>0</v>
      </c>
      <c r="Y9" s="101">
        <v>0</v>
      </c>
      <c r="Z9" s="101">
        <v>12645</v>
      </c>
      <c r="AA9" s="101">
        <v>0</v>
      </c>
      <c r="AB9" s="101">
        <v>0</v>
      </c>
      <c r="AC9" s="101">
        <f aca="true" t="shared" si="9" ref="AC9:AC38">SUM(AD9:AE9)</f>
        <v>0</v>
      </c>
      <c r="AD9" s="101">
        <v>0</v>
      </c>
      <c r="AE9" s="101">
        <v>0</v>
      </c>
      <c r="AF9" s="101">
        <f aca="true" t="shared" si="10" ref="AF9:AF38">SUM(AG9:AI9)</f>
        <v>58</v>
      </c>
      <c r="AG9" s="101">
        <v>58</v>
      </c>
      <c r="AH9" s="101">
        <v>0</v>
      </c>
      <c r="AI9" s="101">
        <v>0</v>
      </c>
      <c r="AJ9" s="101">
        <f aca="true" t="shared" si="11" ref="AJ9:AJ38">SUM(AK9:AS9)</f>
        <v>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38">SUM(AU9:AY9)</f>
        <v>58</v>
      </c>
      <c r="AU9" s="101">
        <v>58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8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118</v>
      </c>
      <c r="B10" s="112" t="s">
        <v>268</v>
      </c>
      <c r="C10" s="111" t="s">
        <v>299</v>
      </c>
      <c r="D10" s="101">
        <f t="shared" si="2"/>
        <v>44571</v>
      </c>
      <c r="E10" s="101">
        <f t="shared" si="3"/>
        <v>18</v>
      </c>
      <c r="F10" s="101">
        <v>18</v>
      </c>
      <c r="G10" s="101">
        <v>0</v>
      </c>
      <c r="H10" s="101">
        <f t="shared" si="4"/>
        <v>9123</v>
      </c>
      <c r="I10" s="101">
        <v>9123</v>
      </c>
      <c r="J10" s="101">
        <v>0</v>
      </c>
      <c r="K10" s="101">
        <f t="shared" si="5"/>
        <v>35430</v>
      </c>
      <c r="L10" s="101">
        <v>3031</v>
      </c>
      <c r="M10" s="101">
        <v>32399</v>
      </c>
      <c r="N10" s="101">
        <f t="shared" si="6"/>
        <v>44571</v>
      </c>
      <c r="O10" s="101">
        <f t="shared" si="7"/>
        <v>12172</v>
      </c>
      <c r="P10" s="101">
        <v>12172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32399</v>
      </c>
      <c r="W10" s="101">
        <v>32399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57</v>
      </c>
      <c r="AG10" s="101">
        <v>57</v>
      </c>
      <c r="AH10" s="101">
        <v>0</v>
      </c>
      <c r="AI10" s="101">
        <v>0</v>
      </c>
      <c r="AJ10" s="101">
        <f t="shared" si="11"/>
        <v>57</v>
      </c>
      <c r="AK10" s="101">
        <v>57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57</v>
      </c>
      <c r="AU10" s="101">
        <v>57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118</v>
      </c>
      <c r="B11" s="112" t="s">
        <v>269</v>
      </c>
      <c r="C11" s="111" t="s">
        <v>300</v>
      </c>
      <c r="D11" s="101">
        <f t="shared" si="2"/>
        <v>23339</v>
      </c>
      <c r="E11" s="101">
        <f t="shared" si="3"/>
        <v>3401</v>
      </c>
      <c r="F11" s="101">
        <v>3401</v>
      </c>
      <c r="G11" s="101">
        <v>0</v>
      </c>
      <c r="H11" s="101">
        <f t="shared" si="4"/>
        <v>19938</v>
      </c>
      <c r="I11" s="101">
        <v>0</v>
      </c>
      <c r="J11" s="101">
        <v>19938</v>
      </c>
      <c r="K11" s="101">
        <f t="shared" si="5"/>
        <v>0</v>
      </c>
      <c r="L11" s="101">
        <v>0</v>
      </c>
      <c r="M11" s="101">
        <v>0</v>
      </c>
      <c r="N11" s="101">
        <f t="shared" si="6"/>
        <v>23372</v>
      </c>
      <c r="O11" s="101">
        <f t="shared" si="7"/>
        <v>3102</v>
      </c>
      <c r="P11" s="101">
        <v>3102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20270</v>
      </c>
      <c r="W11" s="101">
        <v>20270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959</v>
      </c>
      <c r="AG11" s="101">
        <v>959</v>
      </c>
      <c r="AH11" s="101">
        <v>0</v>
      </c>
      <c r="AI11" s="101">
        <v>0</v>
      </c>
      <c r="AJ11" s="101">
        <f t="shared" si="11"/>
        <v>959</v>
      </c>
      <c r="AK11" s="101">
        <v>0</v>
      </c>
      <c r="AL11" s="101">
        <v>0</v>
      </c>
      <c r="AM11" s="101">
        <v>959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118</v>
      </c>
      <c r="B12" s="112" t="s">
        <v>270</v>
      </c>
      <c r="C12" s="111" t="s">
        <v>301</v>
      </c>
      <c r="D12" s="101">
        <f t="shared" si="2"/>
        <v>49529</v>
      </c>
      <c r="E12" s="101">
        <f t="shared" si="3"/>
        <v>0</v>
      </c>
      <c r="F12" s="101">
        <v>0</v>
      </c>
      <c r="G12" s="101">
        <v>0</v>
      </c>
      <c r="H12" s="101">
        <f t="shared" si="4"/>
        <v>20274</v>
      </c>
      <c r="I12" s="101">
        <v>20274</v>
      </c>
      <c r="J12" s="101">
        <v>0</v>
      </c>
      <c r="K12" s="101">
        <f t="shared" si="5"/>
        <v>29255</v>
      </c>
      <c r="L12" s="101">
        <v>0</v>
      </c>
      <c r="M12" s="101">
        <v>29255</v>
      </c>
      <c r="N12" s="101">
        <f t="shared" si="6"/>
        <v>49857</v>
      </c>
      <c r="O12" s="101">
        <f t="shared" si="7"/>
        <v>20274</v>
      </c>
      <c r="P12" s="101">
        <v>20274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29583</v>
      </c>
      <c r="W12" s="101">
        <v>29255</v>
      </c>
      <c r="X12" s="101">
        <v>328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139</v>
      </c>
      <c r="AG12" s="101">
        <v>139</v>
      </c>
      <c r="AH12" s="101">
        <v>0</v>
      </c>
      <c r="AI12" s="101">
        <v>0</v>
      </c>
      <c r="AJ12" s="101">
        <f t="shared" si="11"/>
        <v>2471</v>
      </c>
      <c r="AK12" s="101">
        <v>2124</v>
      </c>
      <c r="AL12" s="101">
        <v>347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139</v>
      </c>
      <c r="AU12" s="101">
        <v>139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154</v>
      </c>
      <c r="BA12" s="101">
        <v>154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118</v>
      </c>
      <c r="B13" s="112" t="s">
        <v>271</v>
      </c>
      <c r="C13" s="111" t="s">
        <v>302</v>
      </c>
      <c r="D13" s="101">
        <f t="shared" si="2"/>
        <v>8629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8629</v>
      </c>
      <c r="L13" s="101">
        <v>2303</v>
      </c>
      <c r="M13" s="101">
        <v>6326</v>
      </c>
      <c r="N13" s="101">
        <f t="shared" si="6"/>
        <v>8629</v>
      </c>
      <c r="O13" s="101">
        <f t="shared" si="7"/>
        <v>2303</v>
      </c>
      <c r="P13" s="101">
        <v>2303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6326</v>
      </c>
      <c r="W13" s="101">
        <v>6326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29</v>
      </c>
      <c r="AG13" s="101">
        <v>29</v>
      </c>
      <c r="AH13" s="101">
        <v>0</v>
      </c>
      <c r="AI13" s="101">
        <v>0</v>
      </c>
      <c r="AJ13" s="101">
        <f t="shared" si="11"/>
        <v>92</v>
      </c>
      <c r="AK13" s="101">
        <v>92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29</v>
      </c>
      <c r="AU13" s="101">
        <v>29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118</v>
      </c>
      <c r="B14" s="112" t="s">
        <v>272</v>
      </c>
      <c r="C14" s="111" t="s">
        <v>303</v>
      </c>
      <c r="D14" s="101">
        <f t="shared" si="2"/>
        <v>9465</v>
      </c>
      <c r="E14" s="101">
        <f t="shared" si="3"/>
        <v>0</v>
      </c>
      <c r="F14" s="101">
        <v>0</v>
      </c>
      <c r="G14" s="101">
        <v>0</v>
      </c>
      <c r="H14" s="101">
        <f t="shared" si="4"/>
        <v>2513</v>
      </c>
      <c r="I14" s="101">
        <v>2513</v>
      </c>
      <c r="J14" s="101">
        <v>0</v>
      </c>
      <c r="K14" s="101">
        <f t="shared" si="5"/>
        <v>6952</v>
      </c>
      <c r="L14" s="101">
        <v>0</v>
      </c>
      <c r="M14" s="101">
        <v>6952</v>
      </c>
      <c r="N14" s="101">
        <f t="shared" si="6"/>
        <v>9594</v>
      </c>
      <c r="O14" s="101">
        <f t="shared" si="7"/>
        <v>2513</v>
      </c>
      <c r="P14" s="101">
        <v>2513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6952</v>
      </c>
      <c r="W14" s="101">
        <v>6952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129</v>
      </c>
      <c r="AD14" s="101">
        <v>129</v>
      </c>
      <c r="AE14" s="101">
        <v>0</v>
      </c>
      <c r="AF14" s="101">
        <f t="shared" si="10"/>
        <v>86</v>
      </c>
      <c r="AG14" s="101">
        <v>86</v>
      </c>
      <c r="AH14" s="101">
        <v>0</v>
      </c>
      <c r="AI14" s="101">
        <v>0</v>
      </c>
      <c r="AJ14" s="101">
        <f t="shared" si="11"/>
        <v>86</v>
      </c>
      <c r="AK14" s="101">
        <v>0</v>
      </c>
      <c r="AL14" s="101">
        <v>0</v>
      </c>
      <c r="AM14" s="101">
        <v>86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9</v>
      </c>
      <c r="AU14" s="101">
        <v>0</v>
      </c>
      <c r="AV14" s="101">
        <v>0</v>
      </c>
      <c r="AW14" s="101">
        <v>9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118</v>
      </c>
      <c r="B15" s="112" t="s">
        <v>273</v>
      </c>
      <c r="C15" s="111" t="s">
        <v>304</v>
      </c>
      <c r="D15" s="101">
        <f t="shared" si="2"/>
        <v>15432</v>
      </c>
      <c r="E15" s="101">
        <f t="shared" si="3"/>
        <v>13</v>
      </c>
      <c r="F15" s="101">
        <v>1</v>
      </c>
      <c r="G15" s="101">
        <v>12</v>
      </c>
      <c r="H15" s="101">
        <f t="shared" si="4"/>
        <v>6459</v>
      </c>
      <c r="I15" s="101">
        <v>6459</v>
      </c>
      <c r="J15" s="101">
        <v>0</v>
      </c>
      <c r="K15" s="101">
        <f t="shared" si="5"/>
        <v>8960</v>
      </c>
      <c r="L15" s="101">
        <v>0</v>
      </c>
      <c r="M15" s="101">
        <v>8960</v>
      </c>
      <c r="N15" s="101">
        <f t="shared" si="6"/>
        <v>15521</v>
      </c>
      <c r="O15" s="101">
        <f t="shared" si="7"/>
        <v>6460</v>
      </c>
      <c r="P15" s="101">
        <v>6460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8972</v>
      </c>
      <c r="W15" s="101">
        <v>8972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89</v>
      </c>
      <c r="AD15" s="101">
        <v>89</v>
      </c>
      <c r="AE15" s="101">
        <v>0</v>
      </c>
      <c r="AF15" s="101">
        <f t="shared" si="10"/>
        <v>644</v>
      </c>
      <c r="AG15" s="101">
        <v>644</v>
      </c>
      <c r="AH15" s="101">
        <v>0</v>
      </c>
      <c r="AI15" s="101">
        <v>0</v>
      </c>
      <c r="AJ15" s="101">
        <f t="shared" si="11"/>
        <v>644</v>
      </c>
      <c r="AK15" s="101">
        <v>0</v>
      </c>
      <c r="AL15" s="101">
        <v>0</v>
      </c>
      <c r="AM15" s="101">
        <v>14</v>
      </c>
      <c r="AN15" s="101">
        <v>127</v>
      </c>
      <c r="AO15" s="101">
        <v>0</v>
      </c>
      <c r="AP15" s="101">
        <v>0</v>
      </c>
      <c r="AQ15" s="101">
        <v>0</v>
      </c>
      <c r="AR15" s="101">
        <v>503</v>
      </c>
      <c r="AS15" s="101">
        <v>0</v>
      </c>
      <c r="AT15" s="101">
        <f t="shared" si="12"/>
        <v>2</v>
      </c>
      <c r="AU15" s="101">
        <v>0</v>
      </c>
      <c r="AV15" s="101">
        <v>0</v>
      </c>
      <c r="AW15" s="101">
        <v>2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118</v>
      </c>
      <c r="B16" s="112" t="s">
        <v>274</v>
      </c>
      <c r="C16" s="111" t="s">
        <v>305</v>
      </c>
      <c r="D16" s="101">
        <f t="shared" si="2"/>
        <v>7245</v>
      </c>
      <c r="E16" s="101">
        <f t="shared" si="3"/>
        <v>0</v>
      </c>
      <c r="F16" s="101">
        <v>0</v>
      </c>
      <c r="G16" s="101">
        <v>0</v>
      </c>
      <c r="H16" s="101">
        <f t="shared" si="4"/>
        <v>2718</v>
      </c>
      <c r="I16" s="101">
        <v>2718</v>
      </c>
      <c r="J16" s="101">
        <v>0</v>
      </c>
      <c r="K16" s="101">
        <f t="shared" si="5"/>
        <v>4527</v>
      </c>
      <c r="L16" s="101">
        <v>0</v>
      </c>
      <c r="M16" s="101">
        <v>4527</v>
      </c>
      <c r="N16" s="101">
        <f t="shared" si="6"/>
        <v>7245</v>
      </c>
      <c r="O16" s="101">
        <f t="shared" si="7"/>
        <v>2718</v>
      </c>
      <c r="P16" s="101">
        <v>0</v>
      </c>
      <c r="Q16" s="101">
        <v>0</v>
      </c>
      <c r="R16" s="101">
        <v>0</v>
      </c>
      <c r="S16" s="101">
        <v>2718</v>
      </c>
      <c r="T16" s="101">
        <v>0</v>
      </c>
      <c r="U16" s="101">
        <v>0</v>
      </c>
      <c r="V16" s="101">
        <f t="shared" si="8"/>
        <v>4527</v>
      </c>
      <c r="W16" s="101">
        <v>0</v>
      </c>
      <c r="X16" s="101">
        <v>0</v>
      </c>
      <c r="Y16" s="101">
        <v>0</v>
      </c>
      <c r="Z16" s="101">
        <v>4527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0</v>
      </c>
      <c r="AG16" s="101">
        <v>0</v>
      </c>
      <c r="AH16" s="101">
        <v>0</v>
      </c>
      <c r="AI16" s="101">
        <v>0</v>
      </c>
      <c r="AJ16" s="101">
        <f t="shared" si="11"/>
        <v>58</v>
      </c>
      <c r="AK16" s="101">
        <v>0</v>
      </c>
      <c r="AL16" s="101">
        <v>0</v>
      </c>
      <c r="AM16" s="101">
        <v>9</v>
      </c>
      <c r="AN16" s="101">
        <v>0</v>
      </c>
      <c r="AO16" s="101">
        <v>0</v>
      </c>
      <c r="AP16" s="101">
        <v>0</v>
      </c>
      <c r="AQ16" s="101">
        <v>0</v>
      </c>
      <c r="AR16" s="101">
        <v>49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118</v>
      </c>
      <c r="B17" s="112" t="s">
        <v>275</v>
      </c>
      <c r="C17" s="111" t="s">
        <v>306</v>
      </c>
      <c r="D17" s="101">
        <f t="shared" si="2"/>
        <v>32471</v>
      </c>
      <c r="E17" s="101">
        <f t="shared" si="3"/>
        <v>0</v>
      </c>
      <c r="F17" s="101">
        <v>0</v>
      </c>
      <c r="G17" s="101">
        <v>0</v>
      </c>
      <c r="H17" s="101">
        <f t="shared" si="4"/>
        <v>10135</v>
      </c>
      <c r="I17" s="101">
        <v>5228</v>
      </c>
      <c r="J17" s="101">
        <v>4907</v>
      </c>
      <c r="K17" s="101">
        <f t="shared" si="5"/>
        <v>22336</v>
      </c>
      <c r="L17" s="101">
        <v>4890</v>
      </c>
      <c r="M17" s="101">
        <v>17446</v>
      </c>
      <c r="N17" s="101">
        <f t="shared" si="6"/>
        <v>32471</v>
      </c>
      <c r="O17" s="101">
        <f t="shared" si="7"/>
        <v>10118</v>
      </c>
      <c r="P17" s="101">
        <v>10118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22353</v>
      </c>
      <c r="W17" s="101">
        <v>22353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169</v>
      </c>
      <c r="AG17" s="101">
        <v>169</v>
      </c>
      <c r="AH17" s="101">
        <v>0</v>
      </c>
      <c r="AI17" s="101">
        <v>0</v>
      </c>
      <c r="AJ17" s="101">
        <f t="shared" si="11"/>
        <v>169</v>
      </c>
      <c r="AK17" s="101">
        <v>0</v>
      </c>
      <c r="AL17" s="101">
        <v>0</v>
      </c>
      <c r="AM17" s="101">
        <v>169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8</v>
      </c>
      <c r="AU17" s="101">
        <v>0</v>
      </c>
      <c r="AV17" s="101">
        <v>0</v>
      </c>
      <c r="AW17" s="101">
        <v>8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118</v>
      </c>
      <c r="B18" s="112" t="s">
        <v>276</v>
      </c>
      <c r="C18" s="111" t="s">
        <v>307</v>
      </c>
      <c r="D18" s="101">
        <f t="shared" si="2"/>
        <v>30805</v>
      </c>
      <c r="E18" s="101">
        <f t="shared" si="3"/>
        <v>0</v>
      </c>
      <c r="F18" s="101">
        <v>0</v>
      </c>
      <c r="G18" s="101">
        <v>0</v>
      </c>
      <c r="H18" s="101">
        <f t="shared" si="4"/>
        <v>7544</v>
      </c>
      <c r="I18" s="101">
        <v>7544</v>
      </c>
      <c r="J18" s="101">
        <v>0</v>
      </c>
      <c r="K18" s="101">
        <f t="shared" si="5"/>
        <v>23261</v>
      </c>
      <c r="L18" s="101">
        <v>0</v>
      </c>
      <c r="M18" s="101">
        <v>23261</v>
      </c>
      <c r="N18" s="101">
        <f t="shared" si="6"/>
        <v>30805</v>
      </c>
      <c r="O18" s="101">
        <f t="shared" si="7"/>
        <v>7544</v>
      </c>
      <c r="P18" s="101">
        <v>7544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23261</v>
      </c>
      <c r="W18" s="101">
        <v>23261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70</v>
      </c>
      <c r="AG18" s="101">
        <v>70</v>
      </c>
      <c r="AH18" s="101">
        <v>0</v>
      </c>
      <c r="AI18" s="101">
        <v>0</v>
      </c>
      <c r="AJ18" s="101">
        <f t="shared" si="11"/>
        <v>1138</v>
      </c>
      <c r="AK18" s="101">
        <v>1138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70</v>
      </c>
      <c r="AU18" s="101">
        <v>70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118</v>
      </c>
      <c r="B19" s="112" t="s">
        <v>277</v>
      </c>
      <c r="C19" s="111" t="s">
        <v>308</v>
      </c>
      <c r="D19" s="101">
        <f t="shared" si="2"/>
        <v>11168</v>
      </c>
      <c r="E19" s="101">
        <f t="shared" si="3"/>
        <v>0</v>
      </c>
      <c r="F19" s="101">
        <v>0</v>
      </c>
      <c r="G19" s="101">
        <v>0</v>
      </c>
      <c r="H19" s="101">
        <f t="shared" si="4"/>
        <v>4019</v>
      </c>
      <c r="I19" s="101">
        <v>4019</v>
      </c>
      <c r="J19" s="101">
        <v>0</v>
      </c>
      <c r="K19" s="101">
        <f t="shared" si="5"/>
        <v>7149</v>
      </c>
      <c r="L19" s="101">
        <v>0</v>
      </c>
      <c r="M19" s="101">
        <v>7149</v>
      </c>
      <c r="N19" s="101">
        <f t="shared" si="6"/>
        <v>11168</v>
      </c>
      <c r="O19" s="101">
        <f t="shared" si="7"/>
        <v>4019</v>
      </c>
      <c r="P19" s="101">
        <v>4019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7149</v>
      </c>
      <c r="W19" s="101">
        <v>7149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51</v>
      </c>
      <c r="AG19" s="101">
        <v>51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51</v>
      </c>
      <c r="AU19" s="101">
        <v>51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118</v>
      </c>
      <c r="B20" s="112" t="s">
        <v>278</v>
      </c>
      <c r="C20" s="111" t="s">
        <v>309</v>
      </c>
      <c r="D20" s="101">
        <f t="shared" si="2"/>
        <v>9742</v>
      </c>
      <c r="E20" s="101">
        <f t="shared" si="3"/>
        <v>0</v>
      </c>
      <c r="F20" s="101">
        <v>0</v>
      </c>
      <c r="G20" s="101">
        <v>0</v>
      </c>
      <c r="H20" s="101">
        <f t="shared" si="4"/>
        <v>4276</v>
      </c>
      <c r="I20" s="101">
        <v>4276</v>
      </c>
      <c r="J20" s="101">
        <v>0</v>
      </c>
      <c r="K20" s="101">
        <f t="shared" si="5"/>
        <v>5466</v>
      </c>
      <c r="L20" s="101">
        <v>0</v>
      </c>
      <c r="M20" s="101">
        <v>5466</v>
      </c>
      <c r="N20" s="101">
        <f t="shared" si="6"/>
        <v>9742</v>
      </c>
      <c r="O20" s="101">
        <f t="shared" si="7"/>
        <v>4276</v>
      </c>
      <c r="P20" s="101">
        <v>4276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5466</v>
      </c>
      <c r="W20" s="101">
        <v>5466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109</v>
      </c>
      <c r="AG20" s="101">
        <v>109</v>
      </c>
      <c r="AH20" s="101">
        <v>0</v>
      </c>
      <c r="AI20" s="101">
        <v>0</v>
      </c>
      <c r="AJ20" s="101">
        <f t="shared" si="11"/>
        <v>109</v>
      </c>
      <c r="AK20" s="101">
        <v>0</v>
      </c>
      <c r="AL20" s="101">
        <v>0</v>
      </c>
      <c r="AM20" s="101">
        <v>109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3</v>
      </c>
      <c r="AU20" s="101">
        <v>0</v>
      </c>
      <c r="AV20" s="101">
        <v>0</v>
      </c>
      <c r="AW20" s="101">
        <v>3</v>
      </c>
      <c r="AX20" s="101">
        <v>0</v>
      </c>
      <c r="AY20" s="101">
        <v>0</v>
      </c>
      <c r="AZ20" s="101">
        <f t="shared" si="13"/>
        <v>108</v>
      </c>
      <c r="BA20" s="101">
        <v>108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118</v>
      </c>
      <c r="B21" s="112" t="s">
        <v>279</v>
      </c>
      <c r="C21" s="111" t="s">
        <v>310</v>
      </c>
      <c r="D21" s="101">
        <f t="shared" si="2"/>
        <v>18113</v>
      </c>
      <c r="E21" s="101">
        <f t="shared" si="3"/>
        <v>0</v>
      </c>
      <c r="F21" s="101">
        <v>0</v>
      </c>
      <c r="G21" s="101">
        <v>0</v>
      </c>
      <c r="H21" s="101">
        <f t="shared" si="4"/>
        <v>8469</v>
      </c>
      <c r="I21" s="101">
        <v>8469</v>
      </c>
      <c r="J21" s="101">
        <v>0</v>
      </c>
      <c r="K21" s="101">
        <f t="shared" si="5"/>
        <v>9644</v>
      </c>
      <c r="L21" s="101">
        <v>0</v>
      </c>
      <c r="M21" s="101">
        <v>9644</v>
      </c>
      <c r="N21" s="101">
        <f t="shared" si="6"/>
        <v>18113</v>
      </c>
      <c r="O21" s="101">
        <f t="shared" si="7"/>
        <v>8469</v>
      </c>
      <c r="P21" s="101">
        <v>8469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9644</v>
      </c>
      <c r="W21" s="101">
        <v>9644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77</v>
      </c>
      <c r="AG21" s="101">
        <v>77</v>
      </c>
      <c r="AH21" s="101">
        <v>0</v>
      </c>
      <c r="AI21" s="101">
        <v>0</v>
      </c>
      <c r="AJ21" s="101">
        <f t="shared" si="11"/>
        <v>454</v>
      </c>
      <c r="AK21" s="101">
        <v>454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77</v>
      </c>
      <c r="AU21" s="101">
        <v>77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118</v>
      </c>
      <c r="B22" s="112" t="s">
        <v>280</v>
      </c>
      <c r="C22" s="111" t="s">
        <v>311</v>
      </c>
      <c r="D22" s="101">
        <f t="shared" si="2"/>
        <v>72327</v>
      </c>
      <c r="E22" s="101">
        <f t="shared" si="3"/>
        <v>0</v>
      </c>
      <c r="F22" s="101">
        <v>0</v>
      </c>
      <c r="G22" s="101">
        <v>0</v>
      </c>
      <c r="H22" s="101">
        <f t="shared" si="4"/>
        <v>12539</v>
      </c>
      <c r="I22" s="101">
        <v>12539</v>
      </c>
      <c r="J22" s="101">
        <v>0</v>
      </c>
      <c r="K22" s="101">
        <f t="shared" si="5"/>
        <v>59788</v>
      </c>
      <c r="L22" s="101">
        <v>0</v>
      </c>
      <c r="M22" s="101">
        <v>59788</v>
      </c>
      <c r="N22" s="101">
        <f t="shared" si="6"/>
        <v>72327</v>
      </c>
      <c r="O22" s="101">
        <f t="shared" si="7"/>
        <v>12539</v>
      </c>
      <c r="P22" s="101">
        <v>12539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59788</v>
      </c>
      <c r="W22" s="101">
        <v>59788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58</v>
      </c>
      <c r="AG22" s="101">
        <v>58</v>
      </c>
      <c r="AH22" s="101">
        <v>0</v>
      </c>
      <c r="AI22" s="101">
        <v>0</v>
      </c>
      <c r="AJ22" s="101">
        <f t="shared" si="11"/>
        <v>1399</v>
      </c>
      <c r="AK22" s="101">
        <v>960</v>
      </c>
      <c r="AL22" s="101">
        <v>439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58</v>
      </c>
      <c r="AU22" s="101">
        <v>58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439</v>
      </c>
      <c r="BA22" s="101">
        <v>439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118</v>
      </c>
      <c r="B23" s="112" t="s">
        <v>281</v>
      </c>
      <c r="C23" s="111" t="s">
        <v>312</v>
      </c>
      <c r="D23" s="101">
        <f t="shared" si="2"/>
        <v>16033</v>
      </c>
      <c r="E23" s="101">
        <f t="shared" si="3"/>
        <v>0</v>
      </c>
      <c r="F23" s="101">
        <v>0</v>
      </c>
      <c r="G23" s="101">
        <v>0</v>
      </c>
      <c r="H23" s="101">
        <f t="shared" si="4"/>
        <v>5641</v>
      </c>
      <c r="I23" s="101">
        <v>5641</v>
      </c>
      <c r="J23" s="101">
        <v>0</v>
      </c>
      <c r="K23" s="101">
        <f t="shared" si="5"/>
        <v>10392</v>
      </c>
      <c r="L23" s="101">
        <v>0</v>
      </c>
      <c r="M23" s="101">
        <v>10392</v>
      </c>
      <c r="N23" s="101">
        <f t="shared" si="6"/>
        <v>16033</v>
      </c>
      <c r="O23" s="101">
        <f t="shared" si="7"/>
        <v>5641</v>
      </c>
      <c r="P23" s="101">
        <v>5641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10392</v>
      </c>
      <c r="W23" s="101">
        <v>10392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118</v>
      </c>
      <c r="B24" s="112" t="s">
        <v>282</v>
      </c>
      <c r="C24" s="111" t="s">
        <v>313</v>
      </c>
      <c r="D24" s="101">
        <f t="shared" si="2"/>
        <v>22098</v>
      </c>
      <c r="E24" s="101">
        <f t="shared" si="3"/>
        <v>0</v>
      </c>
      <c r="F24" s="101">
        <v>0</v>
      </c>
      <c r="G24" s="101">
        <v>0</v>
      </c>
      <c r="H24" s="101">
        <f t="shared" si="4"/>
        <v>11497</v>
      </c>
      <c r="I24" s="101">
        <v>11497</v>
      </c>
      <c r="J24" s="101">
        <v>0</v>
      </c>
      <c r="K24" s="101">
        <f t="shared" si="5"/>
        <v>10601</v>
      </c>
      <c r="L24" s="101">
        <v>0</v>
      </c>
      <c r="M24" s="101">
        <v>10601</v>
      </c>
      <c r="N24" s="101">
        <f t="shared" si="6"/>
        <v>22261</v>
      </c>
      <c r="O24" s="101">
        <f t="shared" si="7"/>
        <v>11497</v>
      </c>
      <c r="P24" s="101">
        <v>11497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10601</v>
      </c>
      <c r="W24" s="101">
        <v>10601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163</v>
      </c>
      <c r="AD24" s="101">
        <v>163</v>
      </c>
      <c r="AE24" s="101">
        <v>0</v>
      </c>
      <c r="AF24" s="101">
        <f t="shared" si="10"/>
        <v>696</v>
      </c>
      <c r="AG24" s="101">
        <v>696</v>
      </c>
      <c r="AH24" s="101">
        <v>0</v>
      </c>
      <c r="AI24" s="101">
        <v>0</v>
      </c>
      <c r="AJ24" s="101">
        <f t="shared" si="11"/>
        <v>741</v>
      </c>
      <c r="AK24" s="101">
        <v>0</v>
      </c>
      <c r="AL24" s="101">
        <v>45</v>
      </c>
      <c r="AM24" s="101">
        <v>696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45</v>
      </c>
      <c r="BA24" s="101">
        <v>45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118</v>
      </c>
      <c r="B25" s="112" t="s">
        <v>283</v>
      </c>
      <c r="C25" s="111" t="s">
        <v>314</v>
      </c>
      <c r="D25" s="101">
        <f t="shared" si="2"/>
        <v>4171</v>
      </c>
      <c r="E25" s="101">
        <f t="shared" si="3"/>
        <v>0</v>
      </c>
      <c r="F25" s="101">
        <v>0</v>
      </c>
      <c r="G25" s="101">
        <v>0</v>
      </c>
      <c r="H25" s="101">
        <f t="shared" si="4"/>
        <v>4171</v>
      </c>
      <c r="I25" s="101">
        <v>1808</v>
      </c>
      <c r="J25" s="101">
        <v>2363</v>
      </c>
      <c r="K25" s="101">
        <f t="shared" si="5"/>
        <v>0</v>
      </c>
      <c r="L25" s="101">
        <v>0</v>
      </c>
      <c r="M25" s="101">
        <v>0</v>
      </c>
      <c r="N25" s="101">
        <f t="shared" si="6"/>
        <v>4171</v>
      </c>
      <c r="O25" s="101">
        <f t="shared" si="7"/>
        <v>1808</v>
      </c>
      <c r="P25" s="101">
        <v>1808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2363</v>
      </c>
      <c r="W25" s="101">
        <v>2363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118</v>
      </c>
      <c r="B26" s="112" t="s">
        <v>284</v>
      </c>
      <c r="C26" s="111" t="s">
        <v>315</v>
      </c>
      <c r="D26" s="101">
        <f t="shared" si="2"/>
        <v>25417</v>
      </c>
      <c r="E26" s="101">
        <f t="shared" si="3"/>
        <v>0</v>
      </c>
      <c r="F26" s="101">
        <v>0</v>
      </c>
      <c r="G26" s="101">
        <v>0</v>
      </c>
      <c r="H26" s="101">
        <f t="shared" si="4"/>
        <v>6934</v>
      </c>
      <c r="I26" s="101">
        <v>5549</v>
      </c>
      <c r="J26" s="101">
        <v>1385</v>
      </c>
      <c r="K26" s="101">
        <f t="shared" si="5"/>
        <v>18483</v>
      </c>
      <c r="L26" s="101">
        <v>0</v>
      </c>
      <c r="M26" s="101">
        <v>18483</v>
      </c>
      <c r="N26" s="101">
        <f t="shared" si="6"/>
        <v>25417</v>
      </c>
      <c r="O26" s="101">
        <f t="shared" si="7"/>
        <v>5549</v>
      </c>
      <c r="P26" s="101">
        <v>5549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19868</v>
      </c>
      <c r="W26" s="101">
        <v>19868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144</v>
      </c>
      <c r="AG26" s="101">
        <v>144</v>
      </c>
      <c r="AH26" s="101">
        <v>0</v>
      </c>
      <c r="AI26" s="101">
        <v>0</v>
      </c>
      <c r="AJ26" s="101">
        <f t="shared" si="11"/>
        <v>144</v>
      </c>
      <c r="AK26" s="101">
        <v>0</v>
      </c>
      <c r="AL26" s="101">
        <v>0</v>
      </c>
      <c r="AM26" s="101">
        <v>144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118</v>
      </c>
      <c r="B27" s="112" t="s">
        <v>285</v>
      </c>
      <c r="C27" s="111" t="s">
        <v>316</v>
      </c>
      <c r="D27" s="101">
        <f t="shared" si="2"/>
        <v>9445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9445</v>
      </c>
      <c r="L27" s="101">
        <v>3562</v>
      </c>
      <c r="M27" s="101">
        <v>5883</v>
      </c>
      <c r="N27" s="101">
        <f t="shared" si="6"/>
        <v>9445</v>
      </c>
      <c r="O27" s="101">
        <f t="shared" si="7"/>
        <v>3562</v>
      </c>
      <c r="P27" s="101">
        <v>3562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5883</v>
      </c>
      <c r="W27" s="101">
        <v>5883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889</v>
      </c>
      <c r="AG27" s="101">
        <v>889</v>
      </c>
      <c r="AH27" s="101">
        <v>0</v>
      </c>
      <c r="AI27" s="101">
        <v>0</v>
      </c>
      <c r="AJ27" s="101">
        <f t="shared" si="11"/>
        <v>0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 t="shared" si="12"/>
        <v>889</v>
      </c>
      <c r="AU27" s="101">
        <v>0</v>
      </c>
      <c r="AV27" s="101">
        <v>889</v>
      </c>
      <c r="AW27" s="101">
        <v>0</v>
      </c>
      <c r="AX27" s="101">
        <v>0</v>
      </c>
      <c r="AY27" s="101">
        <v>0</v>
      </c>
      <c r="AZ27" s="101">
        <f t="shared" si="13"/>
        <v>77</v>
      </c>
      <c r="BA27" s="101">
        <v>77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118</v>
      </c>
      <c r="B28" s="112" t="s">
        <v>286</v>
      </c>
      <c r="C28" s="111" t="s">
        <v>317</v>
      </c>
      <c r="D28" s="101">
        <f t="shared" si="2"/>
        <v>4923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4923</v>
      </c>
      <c r="L28" s="101">
        <v>2649</v>
      </c>
      <c r="M28" s="101">
        <v>2274</v>
      </c>
      <c r="N28" s="101">
        <f t="shared" si="6"/>
        <v>4923</v>
      </c>
      <c r="O28" s="101">
        <f t="shared" si="7"/>
        <v>2649</v>
      </c>
      <c r="P28" s="101">
        <v>2649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2274</v>
      </c>
      <c r="W28" s="101">
        <v>2274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8</v>
      </c>
      <c r="AG28" s="101">
        <v>8</v>
      </c>
      <c r="AH28" s="101">
        <v>0</v>
      </c>
      <c r="AI28" s="101">
        <v>0</v>
      </c>
      <c r="AJ28" s="101">
        <f t="shared" si="11"/>
        <v>302</v>
      </c>
      <c r="AK28" s="101">
        <v>302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8</v>
      </c>
      <c r="AU28" s="101">
        <v>8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84</v>
      </c>
      <c r="BA28" s="101">
        <v>84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118</v>
      </c>
      <c r="B29" s="112" t="s">
        <v>287</v>
      </c>
      <c r="C29" s="111" t="s">
        <v>318</v>
      </c>
      <c r="D29" s="101">
        <f t="shared" si="2"/>
        <v>853</v>
      </c>
      <c r="E29" s="101">
        <f t="shared" si="3"/>
        <v>0</v>
      </c>
      <c r="F29" s="101">
        <v>0</v>
      </c>
      <c r="G29" s="101">
        <v>0</v>
      </c>
      <c r="H29" s="101">
        <f t="shared" si="4"/>
        <v>349</v>
      </c>
      <c r="I29" s="101">
        <v>349</v>
      </c>
      <c r="J29" s="101">
        <v>0</v>
      </c>
      <c r="K29" s="101">
        <f t="shared" si="5"/>
        <v>504</v>
      </c>
      <c r="L29" s="101">
        <v>0</v>
      </c>
      <c r="M29" s="101">
        <v>504</v>
      </c>
      <c r="N29" s="101">
        <f t="shared" si="6"/>
        <v>853</v>
      </c>
      <c r="O29" s="101">
        <f t="shared" si="7"/>
        <v>349</v>
      </c>
      <c r="P29" s="101">
        <v>349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504</v>
      </c>
      <c r="W29" s="101">
        <v>504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34</v>
      </c>
      <c r="AG29" s="101">
        <v>34</v>
      </c>
      <c r="AH29" s="101">
        <v>0</v>
      </c>
      <c r="AI29" s="101">
        <v>0</v>
      </c>
      <c r="AJ29" s="101">
        <f t="shared" si="11"/>
        <v>34</v>
      </c>
      <c r="AK29" s="101">
        <v>0</v>
      </c>
      <c r="AL29" s="101">
        <v>0</v>
      </c>
      <c r="AM29" s="101">
        <v>34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118</v>
      </c>
      <c r="B30" s="112" t="s">
        <v>288</v>
      </c>
      <c r="C30" s="111" t="s">
        <v>319</v>
      </c>
      <c r="D30" s="101">
        <f t="shared" si="2"/>
        <v>4015</v>
      </c>
      <c r="E30" s="101">
        <f t="shared" si="3"/>
        <v>0</v>
      </c>
      <c r="F30" s="101">
        <v>0</v>
      </c>
      <c r="G30" s="101">
        <v>0</v>
      </c>
      <c r="H30" s="101">
        <f t="shared" si="4"/>
        <v>1418</v>
      </c>
      <c r="I30" s="101">
        <v>1418</v>
      </c>
      <c r="J30" s="101">
        <v>0</v>
      </c>
      <c r="K30" s="101">
        <f t="shared" si="5"/>
        <v>2597</v>
      </c>
      <c r="L30" s="101">
        <v>0</v>
      </c>
      <c r="M30" s="101">
        <v>2597</v>
      </c>
      <c r="N30" s="101">
        <f t="shared" si="6"/>
        <v>4016</v>
      </c>
      <c r="O30" s="101">
        <f t="shared" si="7"/>
        <v>1418</v>
      </c>
      <c r="P30" s="101">
        <v>1418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2597</v>
      </c>
      <c r="W30" s="101">
        <v>2597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1</v>
      </c>
      <c r="AD30" s="101">
        <v>1</v>
      </c>
      <c r="AE30" s="101">
        <v>0</v>
      </c>
      <c r="AF30" s="101">
        <f t="shared" si="10"/>
        <v>37</v>
      </c>
      <c r="AG30" s="101">
        <v>37</v>
      </c>
      <c r="AH30" s="101">
        <v>0</v>
      </c>
      <c r="AI30" s="101">
        <v>0</v>
      </c>
      <c r="AJ30" s="101">
        <f t="shared" si="11"/>
        <v>37</v>
      </c>
      <c r="AK30" s="101">
        <v>0</v>
      </c>
      <c r="AL30" s="101">
        <v>0</v>
      </c>
      <c r="AM30" s="101">
        <v>37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4</v>
      </c>
      <c r="AU30" s="101">
        <v>0</v>
      </c>
      <c r="AV30" s="101">
        <v>0</v>
      </c>
      <c r="AW30" s="101">
        <v>4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118</v>
      </c>
      <c r="B31" s="112" t="s">
        <v>289</v>
      </c>
      <c r="C31" s="111" t="s">
        <v>320</v>
      </c>
      <c r="D31" s="101">
        <f t="shared" si="2"/>
        <v>6401</v>
      </c>
      <c r="E31" s="101">
        <f t="shared" si="3"/>
        <v>0</v>
      </c>
      <c r="F31" s="101">
        <v>0</v>
      </c>
      <c r="G31" s="101">
        <v>0</v>
      </c>
      <c r="H31" s="101">
        <f t="shared" si="4"/>
        <v>2327</v>
      </c>
      <c r="I31" s="101">
        <v>2327</v>
      </c>
      <c r="J31" s="101">
        <v>0</v>
      </c>
      <c r="K31" s="101">
        <f t="shared" si="5"/>
        <v>4074</v>
      </c>
      <c r="L31" s="101">
        <v>0</v>
      </c>
      <c r="M31" s="101">
        <v>4074</v>
      </c>
      <c r="N31" s="101">
        <f t="shared" si="6"/>
        <v>6401</v>
      </c>
      <c r="O31" s="101">
        <f t="shared" si="7"/>
        <v>2327</v>
      </c>
      <c r="P31" s="101">
        <v>2327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4074</v>
      </c>
      <c r="W31" s="101">
        <v>4074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112</v>
      </c>
      <c r="AG31" s="101">
        <v>112</v>
      </c>
      <c r="AH31" s="101">
        <v>0</v>
      </c>
      <c r="AI31" s="101">
        <v>0</v>
      </c>
      <c r="AJ31" s="101">
        <f t="shared" si="11"/>
        <v>112</v>
      </c>
      <c r="AK31" s="101">
        <v>0</v>
      </c>
      <c r="AL31" s="101">
        <v>0</v>
      </c>
      <c r="AM31" s="101">
        <v>77</v>
      </c>
      <c r="AN31" s="101">
        <v>0</v>
      </c>
      <c r="AO31" s="101">
        <v>0</v>
      </c>
      <c r="AP31" s="101">
        <v>0</v>
      </c>
      <c r="AQ31" s="101">
        <v>35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93</v>
      </c>
      <c r="BA31" s="101">
        <v>93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118</v>
      </c>
      <c r="B32" s="112" t="s">
        <v>290</v>
      </c>
      <c r="C32" s="111" t="s">
        <v>321</v>
      </c>
      <c r="D32" s="101">
        <f t="shared" si="2"/>
        <v>1282</v>
      </c>
      <c r="E32" s="101">
        <f t="shared" si="3"/>
        <v>0</v>
      </c>
      <c r="F32" s="101">
        <v>0</v>
      </c>
      <c r="G32" s="101">
        <v>0</v>
      </c>
      <c r="H32" s="101">
        <f t="shared" si="4"/>
        <v>1282</v>
      </c>
      <c r="I32" s="101">
        <v>82</v>
      </c>
      <c r="J32" s="101">
        <v>1200</v>
      </c>
      <c r="K32" s="101">
        <f t="shared" si="5"/>
        <v>0</v>
      </c>
      <c r="L32" s="101">
        <v>0</v>
      </c>
      <c r="M32" s="101">
        <v>0</v>
      </c>
      <c r="N32" s="101">
        <f t="shared" si="6"/>
        <v>1282</v>
      </c>
      <c r="O32" s="101">
        <f t="shared" si="7"/>
        <v>82</v>
      </c>
      <c r="P32" s="101">
        <v>82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1200</v>
      </c>
      <c r="W32" s="101">
        <v>1200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7</v>
      </c>
      <c r="AG32" s="101">
        <v>7</v>
      </c>
      <c r="AH32" s="101">
        <v>0</v>
      </c>
      <c r="AI32" s="101">
        <v>0</v>
      </c>
      <c r="AJ32" s="101">
        <f t="shared" si="11"/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7</v>
      </c>
      <c r="AU32" s="101">
        <v>7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118</v>
      </c>
      <c r="B33" s="112" t="s">
        <v>291</v>
      </c>
      <c r="C33" s="111" t="s">
        <v>322</v>
      </c>
      <c r="D33" s="101">
        <f t="shared" si="2"/>
        <v>837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837</v>
      </c>
      <c r="L33" s="101">
        <v>158</v>
      </c>
      <c r="M33" s="101">
        <v>679</v>
      </c>
      <c r="N33" s="101">
        <f t="shared" si="6"/>
        <v>837</v>
      </c>
      <c r="O33" s="101">
        <f t="shared" si="7"/>
        <v>158</v>
      </c>
      <c r="P33" s="101">
        <v>158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679</v>
      </c>
      <c r="W33" s="101">
        <v>679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8</v>
      </c>
      <c r="AG33" s="101">
        <v>8</v>
      </c>
      <c r="AH33" s="101">
        <v>0</v>
      </c>
      <c r="AI33" s="101">
        <v>0</v>
      </c>
      <c r="AJ33" s="101">
        <f t="shared" si="11"/>
        <v>8</v>
      </c>
      <c r="AK33" s="101">
        <v>8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2</v>
      </c>
      <c r="AU33" s="101">
        <v>2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118</v>
      </c>
      <c r="B34" s="112" t="s">
        <v>292</v>
      </c>
      <c r="C34" s="111" t="s">
        <v>323</v>
      </c>
      <c r="D34" s="101">
        <f t="shared" si="2"/>
        <v>6414</v>
      </c>
      <c r="E34" s="101">
        <f t="shared" si="3"/>
        <v>0</v>
      </c>
      <c r="F34" s="101">
        <v>0</v>
      </c>
      <c r="G34" s="101">
        <v>0</v>
      </c>
      <c r="H34" s="101">
        <f t="shared" si="4"/>
        <v>820</v>
      </c>
      <c r="I34" s="101">
        <v>820</v>
      </c>
      <c r="J34" s="101">
        <v>0</v>
      </c>
      <c r="K34" s="101">
        <f t="shared" si="5"/>
        <v>5594</v>
      </c>
      <c r="L34" s="101">
        <v>0</v>
      </c>
      <c r="M34" s="101">
        <v>5594</v>
      </c>
      <c r="N34" s="101">
        <f t="shared" si="6"/>
        <v>6414</v>
      </c>
      <c r="O34" s="101">
        <f t="shared" si="7"/>
        <v>820</v>
      </c>
      <c r="P34" s="101">
        <v>820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5594</v>
      </c>
      <c r="W34" s="101">
        <v>5594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36</v>
      </c>
      <c r="AG34" s="101">
        <v>36</v>
      </c>
      <c r="AH34" s="101">
        <v>0</v>
      </c>
      <c r="AI34" s="101">
        <v>0</v>
      </c>
      <c r="AJ34" s="101">
        <f t="shared" si="11"/>
        <v>36</v>
      </c>
      <c r="AK34" s="101">
        <v>0</v>
      </c>
      <c r="AL34" s="101">
        <v>0</v>
      </c>
      <c r="AM34" s="101">
        <v>36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118</v>
      </c>
      <c r="B35" s="112" t="s">
        <v>293</v>
      </c>
      <c r="C35" s="111" t="s">
        <v>324</v>
      </c>
      <c r="D35" s="101">
        <f t="shared" si="2"/>
        <v>4163</v>
      </c>
      <c r="E35" s="101">
        <f t="shared" si="3"/>
        <v>0</v>
      </c>
      <c r="F35" s="101">
        <v>0</v>
      </c>
      <c r="G35" s="101">
        <v>0</v>
      </c>
      <c r="H35" s="101">
        <f t="shared" si="4"/>
        <v>2457</v>
      </c>
      <c r="I35" s="101">
        <v>2457</v>
      </c>
      <c r="J35" s="101">
        <v>0</v>
      </c>
      <c r="K35" s="101">
        <f t="shared" si="5"/>
        <v>1706</v>
      </c>
      <c r="L35" s="101">
        <v>0</v>
      </c>
      <c r="M35" s="101">
        <v>1706</v>
      </c>
      <c r="N35" s="101">
        <f t="shared" si="6"/>
        <v>4175</v>
      </c>
      <c r="O35" s="101">
        <f t="shared" si="7"/>
        <v>2457</v>
      </c>
      <c r="P35" s="101">
        <v>2457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1706</v>
      </c>
      <c r="W35" s="101">
        <v>1706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12</v>
      </c>
      <c r="AD35" s="101">
        <v>12</v>
      </c>
      <c r="AE35" s="101">
        <v>0</v>
      </c>
      <c r="AF35" s="101">
        <f t="shared" si="10"/>
        <v>169</v>
      </c>
      <c r="AG35" s="101">
        <v>169</v>
      </c>
      <c r="AH35" s="101">
        <v>0</v>
      </c>
      <c r="AI35" s="101">
        <v>0</v>
      </c>
      <c r="AJ35" s="101">
        <f t="shared" si="11"/>
        <v>169</v>
      </c>
      <c r="AK35" s="101">
        <v>0</v>
      </c>
      <c r="AL35" s="101">
        <v>0</v>
      </c>
      <c r="AM35" s="101">
        <v>11</v>
      </c>
      <c r="AN35" s="101">
        <v>158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1</v>
      </c>
      <c r="AU35" s="101">
        <v>0</v>
      </c>
      <c r="AV35" s="101">
        <v>0</v>
      </c>
      <c r="AW35" s="101">
        <v>1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118</v>
      </c>
      <c r="B36" s="112" t="s">
        <v>294</v>
      </c>
      <c r="C36" s="111" t="s">
        <v>325</v>
      </c>
      <c r="D36" s="101">
        <f t="shared" si="2"/>
        <v>23372</v>
      </c>
      <c r="E36" s="101">
        <f t="shared" si="3"/>
        <v>3102</v>
      </c>
      <c r="F36" s="101">
        <v>3102</v>
      </c>
      <c r="G36" s="101">
        <v>0</v>
      </c>
      <c r="H36" s="101">
        <f t="shared" si="4"/>
        <v>20270</v>
      </c>
      <c r="I36" s="101">
        <v>0</v>
      </c>
      <c r="J36" s="101">
        <v>20270</v>
      </c>
      <c r="K36" s="101">
        <f t="shared" si="5"/>
        <v>0</v>
      </c>
      <c r="L36" s="101">
        <v>0</v>
      </c>
      <c r="M36" s="101">
        <v>0</v>
      </c>
      <c r="N36" s="101">
        <f t="shared" si="6"/>
        <v>23383</v>
      </c>
      <c r="O36" s="101">
        <f t="shared" si="7"/>
        <v>3102</v>
      </c>
      <c r="P36" s="101">
        <v>3102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20270</v>
      </c>
      <c r="W36" s="101">
        <v>20270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11</v>
      </c>
      <c r="AD36" s="101">
        <v>1</v>
      </c>
      <c r="AE36" s="101">
        <v>10</v>
      </c>
      <c r="AF36" s="101">
        <f t="shared" si="10"/>
        <v>959</v>
      </c>
      <c r="AG36" s="101">
        <v>959</v>
      </c>
      <c r="AH36" s="101">
        <v>0</v>
      </c>
      <c r="AI36" s="101">
        <v>0</v>
      </c>
      <c r="AJ36" s="101">
        <f t="shared" si="11"/>
        <v>959</v>
      </c>
      <c r="AK36" s="101">
        <v>0</v>
      </c>
      <c r="AL36" s="101">
        <v>0</v>
      </c>
      <c r="AM36" s="101">
        <v>959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118</v>
      </c>
      <c r="B37" s="112" t="s">
        <v>295</v>
      </c>
      <c r="C37" s="111" t="s">
        <v>326</v>
      </c>
      <c r="D37" s="101">
        <f t="shared" si="2"/>
        <v>4572</v>
      </c>
      <c r="E37" s="101">
        <f t="shared" si="3"/>
        <v>2491</v>
      </c>
      <c r="F37" s="101">
        <v>2491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2081</v>
      </c>
      <c r="L37" s="101">
        <v>961</v>
      </c>
      <c r="M37" s="101">
        <v>1120</v>
      </c>
      <c r="N37" s="101">
        <f t="shared" si="6"/>
        <v>4572</v>
      </c>
      <c r="O37" s="101">
        <f t="shared" si="7"/>
        <v>3452</v>
      </c>
      <c r="P37" s="101">
        <v>961</v>
      </c>
      <c r="Q37" s="101">
        <v>0</v>
      </c>
      <c r="R37" s="101">
        <v>0</v>
      </c>
      <c r="S37" s="101">
        <v>2491</v>
      </c>
      <c r="T37" s="101">
        <v>0</v>
      </c>
      <c r="U37" s="101">
        <v>0</v>
      </c>
      <c r="V37" s="101">
        <f t="shared" si="8"/>
        <v>1120</v>
      </c>
      <c r="W37" s="101">
        <v>1120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17</v>
      </c>
      <c r="BA37" s="101">
        <v>17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118</v>
      </c>
      <c r="B38" s="112" t="s">
        <v>296</v>
      </c>
      <c r="C38" s="111" t="s">
        <v>327</v>
      </c>
      <c r="D38" s="101">
        <f t="shared" si="2"/>
        <v>5</v>
      </c>
      <c r="E38" s="101">
        <f t="shared" si="3"/>
        <v>5</v>
      </c>
      <c r="F38" s="101">
        <v>0</v>
      </c>
      <c r="G38" s="101">
        <v>5</v>
      </c>
      <c r="H38" s="101">
        <f t="shared" si="4"/>
        <v>0</v>
      </c>
      <c r="I38" s="101">
        <v>0</v>
      </c>
      <c r="J38" s="101">
        <v>0</v>
      </c>
      <c r="K38" s="101">
        <f t="shared" si="5"/>
        <v>0</v>
      </c>
      <c r="L38" s="101">
        <v>0</v>
      </c>
      <c r="M38" s="101">
        <v>0</v>
      </c>
      <c r="N38" s="101">
        <f t="shared" si="6"/>
        <v>5</v>
      </c>
      <c r="O38" s="101">
        <f t="shared" si="7"/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5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5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0</v>
      </c>
      <c r="AG38" s="101">
        <v>0</v>
      </c>
      <c r="AH38" s="101">
        <v>0</v>
      </c>
      <c r="AI38" s="101">
        <v>0</v>
      </c>
      <c r="AJ38" s="101">
        <f t="shared" si="11"/>
        <v>5</v>
      </c>
      <c r="AK38" s="101">
        <v>0</v>
      </c>
      <c r="AL38" s="101">
        <v>0</v>
      </c>
      <c r="AM38" s="101">
        <v>5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332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15</v>
      </c>
      <c r="M2" s="19" t="str">
        <f>IF(L2&lt;&gt;"",VLOOKUP(L2,$AI$6:$AJ$52,2,FALSE),"-")</f>
        <v>新潟県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249627</v>
      </c>
      <c r="F7" s="164" t="s">
        <v>45</v>
      </c>
      <c r="G7" s="23" t="s">
        <v>46</v>
      </c>
      <c r="H7" s="37">
        <f aca="true" t="shared" si="0" ref="H7:H12">AD14</f>
        <v>168904</v>
      </c>
      <c r="I7" s="37">
        <f aca="true" t="shared" si="1" ref="I7:I12">AD24</f>
        <v>411085</v>
      </c>
      <c r="J7" s="37">
        <f aca="true" t="shared" si="2" ref="J7:J12">SUM(H7:I7)</f>
        <v>579989</v>
      </c>
      <c r="K7" s="38">
        <f aca="true" t="shared" si="3" ref="K7:K12">IF(J$13&gt;0,J7/J$13,0)</f>
        <v>0.91452642400772</v>
      </c>
      <c r="L7" s="39">
        <f>AD34</f>
        <v>9175</v>
      </c>
      <c r="M7" s="40">
        <f>AD37</f>
        <v>1073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249627</v>
      </c>
      <c r="AF7" s="28" t="str">
        <f>'水洗化人口等'!B7</f>
        <v>15000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684</v>
      </c>
      <c r="F8" s="165"/>
      <c r="G8" s="23" t="s">
        <v>48</v>
      </c>
      <c r="H8" s="37">
        <f t="shared" si="0"/>
        <v>0</v>
      </c>
      <c r="I8" s="37">
        <f t="shared" si="1"/>
        <v>328</v>
      </c>
      <c r="J8" s="37">
        <f t="shared" si="2"/>
        <v>328</v>
      </c>
      <c r="K8" s="38">
        <f t="shared" si="3"/>
        <v>0.0005171902692542999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684</v>
      </c>
      <c r="AF8" s="28" t="str">
        <f>'水洗化人口等'!B8</f>
        <v>15100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250311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1323170</v>
      </c>
      <c r="AF9" s="28" t="str">
        <f>'水洗化人口等'!B9</f>
        <v>15202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1323170</v>
      </c>
      <c r="F10" s="165"/>
      <c r="G10" s="23" t="s">
        <v>53</v>
      </c>
      <c r="H10" s="37">
        <f t="shared" si="0"/>
        <v>12082</v>
      </c>
      <c r="I10" s="37">
        <f t="shared" si="1"/>
        <v>41792</v>
      </c>
      <c r="J10" s="37">
        <f t="shared" si="2"/>
        <v>53874</v>
      </c>
      <c r="K10" s="38">
        <f t="shared" si="3"/>
        <v>0.08494850172501876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15204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838838</v>
      </c>
      <c r="AF11" s="28" t="str">
        <f>'水洗化人口等'!B11</f>
        <v>15205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838838</v>
      </c>
      <c r="F12" s="165"/>
      <c r="G12" s="23" t="s">
        <v>57</v>
      </c>
      <c r="H12" s="37">
        <f t="shared" si="0"/>
        <v>0</v>
      </c>
      <c r="I12" s="37">
        <f t="shared" si="1"/>
        <v>5</v>
      </c>
      <c r="J12" s="37">
        <f t="shared" si="2"/>
        <v>5</v>
      </c>
      <c r="K12" s="38">
        <f t="shared" si="3"/>
        <v>7.883998006925303E-06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273387</v>
      </c>
      <c r="AF12" s="28" t="str">
        <f>'水洗化人口等'!B12</f>
        <v>15206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2162008</v>
      </c>
      <c r="F13" s="166"/>
      <c r="G13" s="23" t="s">
        <v>49</v>
      </c>
      <c r="H13" s="37">
        <f>SUM(H7:H12)</f>
        <v>180986</v>
      </c>
      <c r="I13" s="37">
        <f>SUM(I7:I12)</f>
        <v>453210</v>
      </c>
      <c r="J13" s="37">
        <f>SUM(J7:J12)</f>
        <v>634196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14466</v>
      </c>
      <c r="AF13" s="28" t="str">
        <f>'水洗化人口等'!B13</f>
        <v>15208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2412319</v>
      </c>
      <c r="F14" s="167" t="s">
        <v>59</v>
      </c>
      <c r="G14" s="168"/>
      <c r="H14" s="37">
        <f>AD20</f>
        <v>395</v>
      </c>
      <c r="I14" s="37">
        <f>AD30</f>
        <v>10</v>
      </c>
      <c r="J14" s="37">
        <f>SUM(H14:I14)</f>
        <v>405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168904</v>
      </c>
      <c r="AF14" s="28" t="str">
        <f>'水洗化人口等'!B14</f>
        <v>15209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14466</v>
      </c>
      <c r="F15" s="156" t="s">
        <v>4</v>
      </c>
      <c r="G15" s="157"/>
      <c r="H15" s="47">
        <f>SUM(H13:H14)</f>
        <v>181381</v>
      </c>
      <c r="I15" s="47">
        <f>SUM(I13:I14)</f>
        <v>453220</v>
      </c>
      <c r="J15" s="47">
        <f>SUM(J13:J14)</f>
        <v>634601</v>
      </c>
      <c r="K15" s="48" t="s">
        <v>152</v>
      </c>
      <c r="L15" s="49">
        <f>SUM(L7:L9)</f>
        <v>9175</v>
      </c>
      <c r="M15" s="50">
        <f>SUM(M7:M9)</f>
        <v>1073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15210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15211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273387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12082</v>
      </c>
      <c r="AF17" s="28" t="str">
        <f>'水洗化人口等'!B17</f>
        <v>15212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15213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0.8962363601165517</v>
      </c>
      <c r="F19" s="167" t="s">
        <v>65</v>
      </c>
      <c r="G19" s="168"/>
      <c r="H19" s="37">
        <f>AD21</f>
        <v>9013</v>
      </c>
      <c r="I19" s="37">
        <f>AD31</f>
        <v>17</v>
      </c>
      <c r="J19" s="41">
        <f>SUM(H19:I19)</f>
        <v>9030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15216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0.10376363988344825</v>
      </c>
      <c r="F20" s="167" t="s">
        <v>67</v>
      </c>
      <c r="G20" s="168"/>
      <c r="H20" s="37">
        <f>AD22</f>
        <v>154718</v>
      </c>
      <c r="I20" s="37">
        <f>AD32</f>
        <v>57784</v>
      </c>
      <c r="J20" s="41">
        <f>SUM(H20:I20)</f>
        <v>212502</v>
      </c>
      <c r="AA20" s="20" t="s">
        <v>59</v>
      </c>
      <c r="AB20" s="81" t="s">
        <v>83</v>
      </c>
      <c r="AC20" s="81" t="s">
        <v>158</v>
      </c>
      <c r="AD20" s="28">
        <f ca="1" t="shared" si="4"/>
        <v>395</v>
      </c>
      <c r="AF20" s="28" t="str">
        <f>'水洗化人口等'!B20</f>
        <v>15217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0.5485054008197092</v>
      </c>
      <c r="F21" s="167" t="s">
        <v>69</v>
      </c>
      <c r="G21" s="168"/>
      <c r="H21" s="37">
        <f>AD23</f>
        <v>17554</v>
      </c>
      <c r="I21" s="37">
        <f>AD33</f>
        <v>394749</v>
      </c>
      <c r="J21" s="41">
        <f>SUM(H21:I21)</f>
        <v>412303</v>
      </c>
      <c r="AA21" s="20" t="s">
        <v>65</v>
      </c>
      <c r="AB21" s="81" t="s">
        <v>83</v>
      </c>
      <c r="AC21" s="81" t="s">
        <v>159</v>
      </c>
      <c r="AD21" s="28">
        <f ca="1" t="shared" si="4"/>
        <v>9013</v>
      </c>
      <c r="AF21" s="28" t="str">
        <f>'水洗化人口等'!B21</f>
        <v>15218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0.34773095929684256</v>
      </c>
      <c r="F22" s="156" t="s">
        <v>4</v>
      </c>
      <c r="G22" s="157"/>
      <c r="H22" s="47">
        <f>SUM(H19:H21)</f>
        <v>181285</v>
      </c>
      <c r="I22" s="47">
        <f>SUM(I19:I21)</f>
        <v>452550</v>
      </c>
      <c r="J22" s="52">
        <f>SUM(J19:J21)</f>
        <v>633835</v>
      </c>
      <c r="AA22" s="20" t="s">
        <v>67</v>
      </c>
      <c r="AB22" s="81" t="s">
        <v>83</v>
      </c>
      <c r="AC22" s="81" t="s">
        <v>160</v>
      </c>
      <c r="AD22" s="28">
        <f ca="1" t="shared" si="4"/>
        <v>154718</v>
      </c>
      <c r="AF22" s="28" t="str">
        <f>'水洗化人口等'!B22</f>
        <v>15222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0.11332953892084753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17554</v>
      </c>
      <c r="AF23" s="28" t="str">
        <f>'水洗化人口等'!B23</f>
        <v>15223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0.9972673993552021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411085</v>
      </c>
      <c r="AF24" s="28" t="str">
        <f>'水洗化人口等'!B24</f>
        <v>15224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0.0027326006447978713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328</v>
      </c>
      <c r="AF25" s="28" t="str">
        <f>'水洗化人口等'!B25</f>
        <v>15225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15226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5320</v>
      </c>
      <c r="J27" s="55">
        <f>AD49</f>
        <v>556</v>
      </c>
      <c r="AA27" s="20" t="s">
        <v>53</v>
      </c>
      <c r="AB27" s="81" t="s">
        <v>83</v>
      </c>
      <c r="AC27" s="81" t="s">
        <v>165</v>
      </c>
      <c r="AD27" s="28">
        <f ca="1" t="shared" si="4"/>
        <v>41792</v>
      </c>
      <c r="AF27" s="28" t="str">
        <f>'水洗化人口等'!B27</f>
        <v>15227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831</v>
      </c>
      <c r="J28" s="55">
        <f>AD50</f>
        <v>889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15307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6915</v>
      </c>
      <c r="J29" s="55">
        <f>AD51</f>
        <v>27</v>
      </c>
      <c r="AA29" s="20" t="s">
        <v>57</v>
      </c>
      <c r="AB29" s="81" t="s">
        <v>83</v>
      </c>
      <c r="AC29" s="81" t="s">
        <v>167</v>
      </c>
      <c r="AD29" s="28">
        <f ca="1" t="shared" si="4"/>
        <v>5</v>
      </c>
      <c r="AF29" s="28" t="str">
        <f>'水洗化人口等'!B29</f>
        <v>15342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285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10</v>
      </c>
      <c r="AF30" s="28" t="str">
        <f>'水洗化人口等'!B30</f>
        <v>15361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17</v>
      </c>
      <c r="AF31" s="28" t="str">
        <f>'水洗化人口等'!B31</f>
        <v>15385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57784</v>
      </c>
      <c r="AF32" s="28" t="str">
        <f>'水洗化人口等'!B32</f>
        <v>15405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35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394749</v>
      </c>
      <c r="AF33" s="28" t="str">
        <f>'水洗化人口等'!B33</f>
        <v>15441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552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9175</v>
      </c>
      <c r="AF34" s="28" t="str">
        <f>'水洗化人口等'!B34</f>
        <v>15461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0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15482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13938</v>
      </c>
      <c r="J36" s="57">
        <f>SUM(J27:J31)</f>
        <v>1472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15504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1073</v>
      </c>
      <c r="AF37" s="28" t="str">
        <f>'水洗化人口等'!B37</f>
        <v>15581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15586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5320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831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6915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285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35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552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0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556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889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27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2010-04-10T01:52:40Z</dcterms:modified>
  <cp:category/>
  <cp:version/>
  <cp:contentType/>
  <cp:contentStatus/>
</cp:coreProperties>
</file>