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<sst xmlns="http://schemas.openxmlformats.org/spreadsheetml/2006/main" count="751" uniqueCount="341">
  <si>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</si>
  <si>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</si>
  <si>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</si>
  <si>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</si>
  <si>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</si>
  <si>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</si>
  <si>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</si>
  <si>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</si>
  <si>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</si>
  <si>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</si>
  <si>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</si>
  <si>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</si>
  <si>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</si>
  <si>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</si>
  <si>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</si>
  <si>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</si>
  <si>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</si>
  <si>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</si>
  <si>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</si>
  <si>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</si>
  <si>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</si>
  <si>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</si>
  <si>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</si>
  <si>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</si>
  <si>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</si>
  <si>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</si>
  <si>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</si>
  <si>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</si>
  <si>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</si>
  <si>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</si>
  <si>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</si>
  <si>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</si>
  <si>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</si>
  <si>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</si>
  <si>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</si>
  <si>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</si>
  <si>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</si>
  <si>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</si>
  <si>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</si>
  <si>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</si>
  <si>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</si>
  <si>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</si>
  <si>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</si>
  <si>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</si>
  <si>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</si>
  <si>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</si>
  <si>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</si>
  <si>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</si>
  <si>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</si>
  <si>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</si>
  <si>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</si>
  <si>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</si>
  <si>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</si>
  <si>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</si>
  <si>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</si>
  <si>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</si>
  <si>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</si>
  <si>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</si>
  <si>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</si>
  <si>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</si>
  <si>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</si>
  <si>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</si>
  <si>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</si>
  <si>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</si>
  <si>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</si>
  <si>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</si>
  <si>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</si>
  <si>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</si>
  <si>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</si>
  <si>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</si>
  <si>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</si>
  <si>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</si>
  <si>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</si>
  <si>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</si>
  <si>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</si>
  <si>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</si>
  <si>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</si>
  <si>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</si>
  <si>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</si>
  <si>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</si>
  <si>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</si>
  <si>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</si>
  <si>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</si>
  <si>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</si>
  <si>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</si>
  <si>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</si>
  <si>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</si>
  <si>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</si>
  <si>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</si>
  <si>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</si>
  <si>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</si>
  <si>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</si>
  <si>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</si>
  <si>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</si>
  <si>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</si>
  <si>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</si>
  <si>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</si>
  <si>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</si>
  <si>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</si>
  <si>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</si>
  <si>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</si>
  <si>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</si>
  <si>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</si>
  <si>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</si>
  <si>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</si>
  <si>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</si>
  <si>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</si>
  <si>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</si>
  <si>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</si>
  <si>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</si>
  <si>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</si>
  <si>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</si>
  <si>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</si>
  <si>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</si>
  <si>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</si>
  <si>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</si>
  <si>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</si>
  <si>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</si>
  <si>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</si>
  <si>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</si>
  <si>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</si>
  <si>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</si>
  <si>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</si>
  <si>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</si>
  <si>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</si>
  <si>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</si>
  <si>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</si>
  <si>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</si>
  <si>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</si>
  <si>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</si>
  <si>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</si>
  <si>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</si>
  <si>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</si>
  <si>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</si>
  <si>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</si>
  <si>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</si>
  <si>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</si>
  <si>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</si>
  <si>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</si>
  <si>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</si>
  <si>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</si>
  <si>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</si>
  <si>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</si>
  <si>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</si>
  <si>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</si>
  <si>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</si>
  <si>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</si>
  <si>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</si>
  <si>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</si>
  <si>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</si>
  <si>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</si>
  <si>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</si>
  <si>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</si>
  <si>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</si>
  <si>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</si>
  <si>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</si>
  <si>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</si>
  <si>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</si>
  <si>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</si>
  <si>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</si>
  <si>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</si>
  <si>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</si>
  <si>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</si>
  <si>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</si>
  <si>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</si>
  <si>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</si>
  <si>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</si>
  <si>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</si>
  <si>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</si>
  <si>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</si>
  <si>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</si>
  <si>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</si>
  <si>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</si>
  <si>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</si>
  <si>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</si>
  <si>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</si>
  <si>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</si>
  <si>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</si>
  <si>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</si>
  <si>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</si>
  <si>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</si>
  <si>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</si>
  <si>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</si>
  <si>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</si>
  <si>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</si>
  <si>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</si>
  <si>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</si>
  <si>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</si>
  <si>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</si>
  <si>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</si>
  <si>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</si>
  <si>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</si>
  <si>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</si>
  <si>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</si>
  <si>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</si>
  <si>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</si>
  <si>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</si>
  <si>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</si>
  <si>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</si>
  <si>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</si>
  <si>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</si>
  <si>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</si>
  <si>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</si>
  <si>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</si>
  <si>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</si>
  <si>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</si>
  <si>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</si>
  <si>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</si>
  <si>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</si>
  <si>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</si>
  <si>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</si>
  <si>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</si>
  <si>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</si>
  <si>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</si>
  <si>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</si>
  <si>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</si>
  <si>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</si>
  <si>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</si>
  <si>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</si>
  <si>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</si>
  <si>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</si>
  <si>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</si>
  <si>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</si>
  <si>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</si>
  <si>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</si>
  <si>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</si>
  <si>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</si>
  <si>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</si>
  <si>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</si>
  <si>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</si>
  <si>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</si>
  <si>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</si>
  <si>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</si>
  <si>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</si>
  <si>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</si>
  <si>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</si>
  <si>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</si>
  <si>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</si>
  <si>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</si>
  <si>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</si>
  <si>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</si>
  <si>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</si>
  <si>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</si>
  <si>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</si>
  <si>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</si>
  <si>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</si>
  <si>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</si>
  <si>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</si>
  <si>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</si>
  <si>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</si>
  <si>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</si>
  <si>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</si>
  <si>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</si>
  <si>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</si>
  <si>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</si>
  <si>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</si>
  <si>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</si>
  <si>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</si>
  <si>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</si>
  <si>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</si>
  <si>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</si>
  <si>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</si>
  <si>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</si>
  <si>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</si>
  <si>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</si>
  <si>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</si>
  <si>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14100</t>
  </si>
  <si>
    <t>14130</t>
  </si>
  <si>
    <t>14201</t>
  </si>
  <si>
    <t>14203</t>
  </si>
  <si>
    <t>14204</t>
  </si>
  <si>
    <t>14205</t>
  </si>
  <si>
    <t>14206</t>
  </si>
  <si>
    <t>14207</t>
  </si>
  <si>
    <t>14208</t>
  </si>
  <si>
    <t>14209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</si>
  <si>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</si>
  <si>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</si>
  <si>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</si>
  <si>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</si>
  <si>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</si>
  <si>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</si>
  <si>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</si>
  <si>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</si>
  <si>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</si>
  <si>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14301</t>
  </si>
  <si>
    <t>14321</t>
  </si>
  <si>
    <t>14341</t>
  </si>
  <si>
    <t>14342</t>
  </si>
  <si>
    <t>14361</t>
  </si>
  <si>
    <t>14362</t>
  </si>
  <si>
    <t>14364</t>
  </si>
  <si>
    <t>14366</t>
  </si>
  <si>
    <t>14382</t>
  </si>
  <si>
    <t>14383</t>
  </si>
  <si>
    <t>14384</t>
  </si>
  <si>
    <t>14401</t>
  </si>
  <si>
    <t>14402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</si>
  <si>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</si>
  <si>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</si>
  <si>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</si>
  <si>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</si>
  <si>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</si>
  <si>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</si>
  <si>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</si>
  <si>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</si>
  <si>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</si>
  <si>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</si>
  <si>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</si>
  <si>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</si>
  <si>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</si>
  <si>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</si>
  <si>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</si>
  <si>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</si>
  <si>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</si>
  <si>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</si>
  <si>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</si>
  <si>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</si>
  <si>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</si>
  <si>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</si>
  <si>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</si>
  <si>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</si>
  <si>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</si>
  <si>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</si>
  <si>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</si>
  <si>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</si>
  <si>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</si>
  <si>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</si>
  <si>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</si>
  <si>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</si>
  <si>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○</t>
  </si>
  <si>
    <t>14363</t>
  </si>
  <si>
    <t>神奈川県</t>
  </si>
  <si>
    <t>松田町</t>
  </si>
  <si>
    <t>神奈川県</t>
  </si>
  <si>
    <t>松田町</t>
  </si>
  <si>
    <t>14363</t>
  </si>
  <si>
    <t>合計</t>
  </si>
  <si>
    <t>神奈川県</t>
  </si>
  <si>
    <t>14000</t>
  </si>
  <si>
    <t>14000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</si>
</sst>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6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5" t="s">
        <v>260</v>
      </c>
      <c r="B2" s="121" t="s">
        <v>259</v>
      </c>
      <c r="C2" s="124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8" t="s">
        <v>1</v>
      </c>
      <c r="T2" s="129"/>
      <c r="U2" s="129"/>
      <c r="V2" s="130"/>
      <c r="W2" s="134" t="s">
        <v>2</v>
      </c>
      <c r="X2" s="129"/>
      <c r="Y2" s="129"/>
      <c r="Z2" s="130"/>
    </row>
    <row r="3" spans="1:26" s="67" customFormat="1" ht="18.75" customHeight="1">
      <c r="A3" s="119"/>
      <c r="B3" s="122"/>
      <c r="C3" s="125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1"/>
      <c r="T3" s="132"/>
      <c r="U3" s="132"/>
      <c r="V3" s="133"/>
      <c r="W3" s="131"/>
      <c r="X3" s="132"/>
      <c r="Y3" s="132"/>
      <c r="Z3" s="133"/>
    </row>
    <row r="4" spans="1:26" s="67" customFormat="1" ht="26.25" customHeight="1">
      <c r="A4" s="119"/>
      <c r="B4" s="122"/>
      <c r="C4" s="125"/>
      <c r="D4" s="88"/>
      <c r="E4" s="114" t="s">
        <v>4</v>
      </c>
      <c r="F4" s="117" t="s">
        <v>247</v>
      </c>
      <c r="G4" s="117" t="s">
        <v>248</v>
      </c>
      <c r="H4" s="117" t="s">
        <v>249</v>
      </c>
      <c r="I4" s="114" t="s">
        <v>4</v>
      </c>
      <c r="J4" s="117" t="s">
        <v>250</v>
      </c>
      <c r="K4" s="117" t="s">
        <v>251</v>
      </c>
      <c r="L4" s="117" t="s">
        <v>252</v>
      </c>
      <c r="M4" s="117" t="s">
        <v>263</v>
      </c>
      <c r="N4" s="117" t="s">
        <v>264</v>
      </c>
      <c r="O4" s="127" t="s">
        <v>253</v>
      </c>
      <c r="P4" s="91"/>
      <c r="Q4" s="117" t="s">
        <v>254</v>
      </c>
      <c r="R4" s="92"/>
      <c r="S4" s="117" t="s">
        <v>5</v>
      </c>
      <c r="T4" s="117" t="s">
        <v>6</v>
      </c>
      <c r="U4" s="115" t="s">
        <v>7</v>
      </c>
      <c r="V4" s="115" t="s">
        <v>8</v>
      </c>
      <c r="W4" s="117" t="s">
        <v>5</v>
      </c>
      <c r="X4" s="117" t="s">
        <v>6</v>
      </c>
      <c r="Y4" s="115" t="s">
        <v>7</v>
      </c>
      <c r="Z4" s="115" t="s">
        <v>8</v>
      </c>
    </row>
    <row r="5" spans="1:26" s="67" customFormat="1" ht="23.25" customHeight="1">
      <c r="A5" s="119"/>
      <c r="B5" s="122"/>
      <c r="C5" s="125"/>
      <c r="D5" s="88"/>
      <c r="E5" s="114"/>
      <c r="F5" s="118"/>
      <c r="G5" s="118"/>
      <c r="H5" s="118"/>
      <c r="I5" s="114"/>
      <c r="J5" s="118"/>
      <c r="K5" s="118"/>
      <c r="L5" s="118"/>
      <c r="M5" s="118"/>
      <c r="N5" s="118"/>
      <c r="O5" s="118"/>
      <c r="P5" s="93" t="s">
        <v>9</v>
      </c>
      <c r="Q5" s="118"/>
      <c r="R5" s="94"/>
      <c r="S5" s="118"/>
      <c r="T5" s="118"/>
      <c r="U5" s="116"/>
      <c r="V5" s="116"/>
      <c r="W5" s="118"/>
      <c r="X5" s="118"/>
      <c r="Y5" s="116"/>
      <c r="Z5" s="116"/>
    </row>
    <row r="6" spans="1:26" s="6" customFormat="1" ht="18" customHeight="1">
      <c r="A6" s="120"/>
      <c r="B6" s="123"/>
      <c r="C6" s="126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338</v>
      </c>
      <c r="B7" s="100" t="s">
        <v>339</v>
      </c>
      <c r="C7" s="99" t="s">
        <v>337</v>
      </c>
      <c r="D7" s="101">
        <f>SUM(D8:D40)</f>
        <v>8922100</v>
      </c>
      <c r="E7" s="101">
        <f>SUM(E8:E40)</f>
        <v>71250</v>
      </c>
      <c r="F7" s="102">
        <f>IF(D7&gt;0,E7/D7*100,0)</f>
        <v>0.798578809921431</v>
      </c>
      <c r="G7" s="101">
        <f>SUM(G8:G40)</f>
        <v>71056</v>
      </c>
      <c r="H7" s="101">
        <f>SUM(H8:H40)</f>
        <v>194</v>
      </c>
      <c r="I7" s="101">
        <f>SUM(I8:I40)</f>
        <v>8850850</v>
      </c>
      <c r="J7" s="102">
        <f>IF($D7&gt;0,I7/$D7*100,0)</f>
        <v>99.20142119007856</v>
      </c>
      <c r="K7" s="101">
        <f>SUM(K8:K40)</f>
        <v>8287697</v>
      </c>
      <c r="L7" s="102">
        <f>IF($D7&gt;0,K7/$D7*100,0)</f>
        <v>92.88953273332511</v>
      </c>
      <c r="M7" s="101">
        <f>SUM(M8:M40)</f>
        <v>0</v>
      </c>
      <c r="N7" s="102">
        <f>IF($D7&gt;0,M7/$D7*100,0)</f>
        <v>0</v>
      </c>
      <c r="O7" s="101">
        <f>SUM(O8:O40)</f>
        <v>563153</v>
      </c>
      <c r="P7" s="101">
        <f>SUM(P8:P40)</f>
        <v>142581</v>
      </c>
      <c r="Q7" s="102">
        <f>IF($D7&gt;0,O7/$D7*100,0)</f>
        <v>6.311888456753454</v>
      </c>
      <c r="R7" s="101">
        <f>SUM(R8:R40)</f>
        <v>170535</v>
      </c>
      <c r="S7" s="101">
        <f aca="true" t="shared" si="0" ref="S7:Z7">COUNTIF(S8:S40,"○")</f>
        <v>6</v>
      </c>
      <c r="T7" s="101">
        <f t="shared" si="0"/>
        <v>26</v>
      </c>
      <c r="U7" s="101">
        <f t="shared" si="0"/>
        <v>1</v>
      </c>
      <c r="V7" s="101">
        <f t="shared" si="0"/>
        <v>0</v>
      </c>
      <c r="W7" s="101">
        <f t="shared" si="0"/>
        <v>11</v>
      </c>
      <c r="X7" s="101">
        <f t="shared" si="0"/>
        <v>1</v>
      </c>
      <c r="Y7" s="101">
        <f t="shared" si="0"/>
        <v>1</v>
      </c>
      <c r="Z7" s="101">
        <f t="shared" si="0"/>
        <v>20</v>
      </c>
    </row>
    <row r="8" spans="1:58" ht="12" customHeight="1">
      <c r="A8" s="103" t="s">
        <v>119</v>
      </c>
      <c r="B8" s="104" t="s">
        <v>266</v>
      </c>
      <c r="C8" s="103" t="s">
        <v>298</v>
      </c>
      <c r="D8" s="101">
        <f>+SUM(E8,+I8)</f>
        <v>3673036</v>
      </c>
      <c r="E8" s="101">
        <f>+SUM(G8,+H8)</f>
        <v>8746</v>
      </c>
      <c r="F8" s="102">
        <f>IF(D8&gt;0,E8/D8*100,0)</f>
        <v>0.23811364767456675</v>
      </c>
      <c r="G8" s="101">
        <v>8746</v>
      </c>
      <c r="H8" s="101">
        <v>0</v>
      </c>
      <c r="I8" s="101">
        <f>+SUM(K8,+M8,+O8)</f>
        <v>3664290</v>
      </c>
      <c r="J8" s="102">
        <f>IF($D8&gt;0,I8/$D8*100,0)</f>
        <v>99.76188635232543</v>
      </c>
      <c r="K8" s="101">
        <v>3643180</v>
      </c>
      <c r="L8" s="102">
        <f>IF($D8&gt;0,K8/$D8*100,0)</f>
        <v>99.18715743597394</v>
      </c>
      <c r="M8" s="101">
        <v>0</v>
      </c>
      <c r="N8" s="102">
        <f>IF($D8&gt;0,M8/$D8*100,0)</f>
        <v>0</v>
      </c>
      <c r="O8" s="101">
        <v>21110</v>
      </c>
      <c r="P8" s="101">
        <v>6699</v>
      </c>
      <c r="Q8" s="102">
        <f>IF($D8&gt;0,O8/$D8*100,0)</f>
        <v>0.5747289163514869</v>
      </c>
      <c r="R8" s="101">
        <v>76962</v>
      </c>
      <c r="S8" s="101" t="s">
        <v>330</v>
      </c>
      <c r="T8" s="101"/>
      <c r="U8" s="101"/>
      <c r="V8" s="101"/>
      <c r="W8" s="105"/>
      <c r="X8" s="105"/>
      <c r="Y8" s="105" t="s">
        <v>330</v>
      </c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119</v>
      </c>
      <c r="B9" s="104" t="s">
        <v>267</v>
      </c>
      <c r="C9" s="103" t="s">
        <v>299</v>
      </c>
      <c r="D9" s="101">
        <f aca="true" t="shared" si="1" ref="D9:D40">+SUM(E9,+I9)</f>
        <v>1358292</v>
      </c>
      <c r="E9" s="101">
        <f aca="true" t="shared" si="2" ref="E9:E40">+SUM(G9,+H9)</f>
        <v>13027</v>
      </c>
      <c r="F9" s="102">
        <f aca="true" t="shared" si="3" ref="F9:F40">IF(D9&gt;0,E9/D9*100,0)</f>
        <v>0.959072128820607</v>
      </c>
      <c r="G9" s="101">
        <v>13027</v>
      </c>
      <c r="H9" s="101">
        <v>0</v>
      </c>
      <c r="I9" s="101">
        <f aca="true" t="shared" si="4" ref="I9:I40">+SUM(K9,+M9,+O9)</f>
        <v>1345265</v>
      </c>
      <c r="J9" s="102">
        <f aca="true" t="shared" si="5" ref="J9:J40">IF($D9&gt;0,I9/$D9*100,0)</f>
        <v>99.04092787117939</v>
      </c>
      <c r="K9" s="101">
        <v>1334483</v>
      </c>
      <c r="L9" s="102">
        <f aca="true" t="shared" si="6" ref="L9:L40">IF($D9&gt;0,K9/$D9*100,0)</f>
        <v>98.24713684539113</v>
      </c>
      <c r="M9" s="101">
        <v>0</v>
      </c>
      <c r="N9" s="102">
        <f aca="true" t="shared" si="7" ref="N9:N40">IF($D9&gt;0,M9/$D9*100,0)</f>
        <v>0</v>
      </c>
      <c r="O9" s="101">
        <v>10782</v>
      </c>
      <c r="P9" s="101">
        <v>3564</v>
      </c>
      <c r="Q9" s="102">
        <f aca="true" t="shared" si="8" ref="Q9:Q40">IF($D9&gt;0,O9/$D9*100,0)</f>
        <v>0.7937910257882694</v>
      </c>
      <c r="R9" s="101">
        <v>31978</v>
      </c>
      <c r="S9" s="101"/>
      <c r="T9" s="101"/>
      <c r="U9" s="101" t="s">
        <v>330</v>
      </c>
      <c r="V9" s="101"/>
      <c r="W9" s="105" t="s">
        <v>330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119</v>
      </c>
      <c r="B10" s="104" t="s">
        <v>268</v>
      </c>
      <c r="C10" s="103" t="s">
        <v>300</v>
      </c>
      <c r="D10" s="101">
        <f t="shared" si="1"/>
        <v>427960</v>
      </c>
      <c r="E10" s="101">
        <f t="shared" si="2"/>
        <v>1788</v>
      </c>
      <c r="F10" s="102">
        <f t="shared" si="3"/>
        <v>0.4177960557061408</v>
      </c>
      <c r="G10" s="101">
        <v>1788</v>
      </c>
      <c r="H10" s="101">
        <v>0</v>
      </c>
      <c r="I10" s="101">
        <f t="shared" si="4"/>
        <v>426172</v>
      </c>
      <c r="J10" s="102">
        <f t="shared" si="5"/>
        <v>99.58220394429385</v>
      </c>
      <c r="K10" s="101">
        <v>398125</v>
      </c>
      <c r="L10" s="102">
        <f t="shared" si="6"/>
        <v>93.02855407047387</v>
      </c>
      <c r="M10" s="101">
        <v>0</v>
      </c>
      <c r="N10" s="102">
        <f t="shared" si="7"/>
        <v>0</v>
      </c>
      <c r="O10" s="101">
        <v>28047</v>
      </c>
      <c r="P10" s="101">
        <v>4567</v>
      </c>
      <c r="Q10" s="102">
        <f t="shared" si="8"/>
        <v>6.5536498738199835</v>
      </c>
      <c r="R10" s="101">
        <v>4995</v>
      </c>
      <c r="S10" s="101"/>
      <c r="T10" s="101" t="s">
        <v>330</v>
      </c>
      <c r="U10" s="101"/>
      <c r="V10" s="101"/>
      <c r="W10" s="105" t="s">
        <v>330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119</v>
      </c>
      <c r="B11" s="104" t="s">
        <v>269</v>
      </c>
      <c r="C11" s="103" t="s">
        <v>301</v>
      </c>
      <c r="D11" s="101">
        <f t="shared" si="1"/>
        <v>258038</v>
      </c>
      <c r="E11" s="101">
        <f t="shared" si="2"/>
        <v>3546</v>
      </c>
      <c r="F11" s="102">
        <f t="shared" si="3"/>
        <v>1.3742162007146235</v>
      </c>
      <c r="G11" s="101">
        <v>3488</v>
      </c>
      <c r="H11" s="101">
        <v>58</v>
      </c>
      <c r="I11" s="101">
        <f t="shared" si="4"/>
        <v>254492</v>
      </c>
      <c r="J11" s="102">
        <f t="shared" si="5"/>
        <v>98.62578379928537</v>
      </c>
      <c r="K11" s="101">
        <v>223976</v>
      </c>
      <c r="L11" s="102">
        <f t="shared" si="6"/>
        <v>86.7996186608174</v>
      </c>
      <c r="M11" s="101">
        <v>0</v>
      </c>
      <c r="N11" s="102">
        <f t="shared" si="7"/>
        <v>0</v>
      </c>
      <c r="O11" s="101">
        <v>30516</v>
      </c>
      <c r="P11" s="101">
        <v>2212</v>
      </c>
      <c r="Q11" s="102">
        <f t="shared" si="8"/>
        <v>11.826165138467976</v>
      </c>
      <c r="R11" s="101">
        <v>4917</v>
      </c>
      <c r="S11" s="101"/>
      <c r="T11" s="101" t="s">
        <v>330</v>
      </c>
      <c r="U11" s="101"/>
      <c r="V11" s="101"/>
      <c r="W11" s="105"/>
      <c r="X11" s="105"/>
      <c r="Y11" s="105"/>
      <c r="Z11" s="105" t="s">
        <v>330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119</v>
      </c>
      <c r="B12" s="104" t="s">
        <v>270</v>
      </c>
      <c r="C12" s="103" t="s">
        <v>302</v>
      </c>
      <c r="D12" s="101">
        <f t="shared" si="1"/>
        <v>176380</v>
      </c>
      <c r="E12" s="101">
        <f t="shared" si="2"/>
        <v>819</v>
      </c>
      <c r="F12" s="102">
        <f t="shared" si="3"/>
        <v>0.4643383603583173</v>
      </c>
      <c r="G12" s="101">
        <v>819</v>
      </c>
      <c r="H12" s="101">
        <v>0</v>
      </c>
      <c r="I12" s="101">
        <f t="shared" si="4"/>
        <v>175561</v>
      </c>
      <c r="J12" s="102">
        <f t="shared" si="5"/>
        <v>99.53566163964169</v>
      </c>
      <c r="K12" s="101">
        <v>157209</v>
      </c>
      <c r="L12" s="102">
        <f t="shared" si="6"/>
        <v>89.13085383830366</v>
      </c>
      <c r="M12" s="101">
        <v>0</v>
      </c>
      <c r="N12" s="102">
        <f t="shared" si="7"/>
        <v>0</v>
      </c>
      <c r="O12" s="101">
        <v>18352</v>
      </c>
      <c r="P12" s="101">
        <v>1517</v>
      </c>
      <c r="Q12" s="102">
        <f t="shared" si="8"/>
        <v>10.40480780133802</v>
      </c>
      <c r="R12" s="101">
        <v>1231</v>
      </c>
      <c r="S12" s="101"/>
      <c r="T12" s="101" t="s">
        <v>330</v>
      </c>
      <c r="U12" s="101"/>
      <c r="V12" s="101"/>
      <c r="W12" s="105"/>
      <c r="X12" s="105"/>
      <c r="Y12" s="105"/>
      <c r="Z12" s="105" t="s">
        <v>330</v>
      </c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119</v>
      </c>
      <c r="B13" s="104" t="s">
        <v>271</v>
      </c>
      <c r="C13" s="103" t="s">
        <v>303</v>
      </c>
      <c r="D13" s="101">
        <f t="shared" si="1"/>
        <v>401179</v>
      </c>
      <c r="E13" s="101">
        <f t="shared" si="2"/>
        <v>3785</v>
      </c>
      <c r="F13" s="102">
        <f t="shared" si="3"/>
        <v>0.9434691247547853</v>
      </c>
      <c r="G13" s="101">
        <v>3785</v>
      </c>
      <c r="H13" s="101">
        <v>0</v>
      </c>
      <c r="I13" s="101">
        <f t="shared" si="4"/>
        <v>397394</v>
      </c>
      <c r="J13" s="102">
        <f t="shared" si="5"/>
        <v>99.05653087524522</v>
      </c>
      <c r="K13" s="101">
        <v>364955</v>
      </c>
      <c r="L13" s="102">
        <f t="shared" si="6"/>
        <v>90.97061411489634</v>
      </c>
      <c r="M13" s="101">
        <v>0</v>
      </c>
      <c r="N13" s="102">
        <f t="shared" si="7"/>
        <v>0</v>
      </c>
      <c r="O13" s="101">
        <v>32439</v>
      </c>
      <c r="P13" s="101">
        <v>2632</v>
      </c>
      <c r="Q13" s="102">
        <f t="shared" si="8"/>
        <v>8.085916760348871</v>
      </c>
      <c r="R13" s="101">
        <v>4283</v>
      </c>
      <c r="S13" s="101"/>
      <c r="T13" s="101" t="s">
        <v>330</v>
      </c>
      <c r="U13" s="101"/>
      <c r="V13" s="101"/>
      <c r="W13" s="105" t="s">
        <v>330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119</v>
      </c>
      <c r="B14" s="104" t="s">
        <v>272</v>
      </c>
      <c r="C14" s="103" t="s">
        <v>304</v>
      </c>
      <c r="D14" s="101">
        <f t="shared" si="1"/>
        <v>198698</v>
      </c>
      <c r="E14" s="101">
        <f t="shared" si="2"/>
        <v>4991</v>
      </c>
      <c r="F14" s="102">
        <f t="shared" si="3"/>
        <v>2.511852157545622</v>
      </c>
      <c r="G14" s="101">
        <v>4991</v>
      </c>
      <c r="H14" s="101">
        <v>0</v>
      </c>
      <c r="I14" s="101">
        <f t="shared" si="4"/>
        <v>193707</v>
      </c>
      <c r="J14" s="102">
        <f t="shared" si="5"/>
        <v>97.48814784245438</v>
      </c>
      <c r="K14" s="101">
        <v>143000</v>
      </c>
      <c r="L14" s="102">
        <f t="shared" si="6"/>
        <v>71.96851503286395</v>
      </c>
      <c r="M14" s="101">
        <v>0</v>
      </c>
      <c r="N14" s="102">
        <f t="shared" si="7"/>
        <v>0</v>
      </c>
      <c r="O14" s="101">
        <v>50707</v>
      </c>
      <c r="P14" s="101">
        <v>4991</v>
      </c>
      <c r="Q14" s="102">
        <f t="shared" si="8"/>
        <v>25.51963280959043</v>
      </c>
      <c r="R14" s="101">
        <v>1929</v>
      </c>
      <c r="S14" s="101"/>
      <c r="T14" s="101" t="s">
        <v>330</v>
      </c>
      <c r="U14" s="101"/>
      <c r="V14" s="101"/>
      <c r="W14" s="105" t="s">
        <v>330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119</v>
      </c>
      <c r="B15" s="104" t="s">
        <v>273</v>
      </c>
      <c r="C15" s="103" t="s">
        <v>305</v>
      </c>
      <c r="D15" s="101">
        <f t="shared" si="1"/>
        <v>233206</v>
      </c>
      <c r="E15" s="101">
        <f t="shared" si="2"/>
        <v>1942</v>
      </c>
      <c r="F15" s="102">
        <f t="shared" si="3"/>
        <v>0.8327401524832122</v>
      </c>
      <c r="G15" s="101">
        <v>1942</v>
      </c>
      <c r="H15" s="101">
        <v>0</v>
      </c>
      <c r="I15" s="101">
        <f t="shared" si="4"/>
        <v>231264</v>
      </c>
      <c r="J15" s="102">
        <f t="shared" si="5"/>
        <v>99.16725984751679</v>
      </c>
      <c r="K15" s="101">
        <v>212626</v>
      </c>
      <c r="L15" s="102">
        <f t="shared" si="6"/>
        <v>91.17518417193384</v>
      </c>
      <c r="M15" s="101">
        <v>0</v>
      </c>
      <c r="N15" s="102">
        <f t="shared" si="7"/>
        <v>0</v>
      </c>
      <c r="O15" s="101">
        <v>18638</v>
      </c>
      <c r="P15" s="101">
        <v>4720</v>
      </c>
      <c r="Q15" s="102">
        <f t="shared" si="8"/>
        <v>7.992075675582962</v>
      </c>
      <c r="R15" s="101">
        <v>1556</v>
      </c>
      <c r="S15" s="101"/>
      <c r="T15" s="101" t="s">
        <v>330</v>
      </c>
      <c r="U15" s="101"/>
      <c r="V15" s="101"/>
      <c r="W15" s="105" t="s">
        <v>330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119</v>
      </c>
      <c r="B16" s="104" t="s">
        <v>274</v>
      </c>
      <c r="C16" s="103" t="s">
        <v>306</v>
      </c>
      <c r="D16" s="101">
        <f t="shared" si="1"/>
        <v>60114</v>
      </c>
      <c r="E16" s="101">
        <f t="shared" si="2"/>
        <v>280</v>
      </c>
      <c r="F16" s="102">
        <f t="shared" si="3"/>
        <v>0.4657816814718701</v>
      </c>
      <c r="G16" s="101">
        <v>280</v>
      </c>
      <c r="H16" s="101">
        <v>0</v>
      </c>
      <c r="I16" s="101">
        <f t="shared" si="4"/>
        <v>59834</v>
      </c>
      <c r="J16" s="102">
        <f t="shared" si="5"/>
        <v>99.53421831852813</v>
      </c>
      <c r="K16" s="101">
        <v>59108</v>
      </c>
      <c r="L16" s="102">
        <f t="shared" si="6"/>
        <v>98.32651295871177</v>
      </c>
      <c r="M16" s="101">
        <v>0</v>
      </c>
      <c r="N16" s="102">
        <f t="shared" si="7"/>
        <v>0</v>
      </c>
      <c r="O16" s="101">
        <v>726</v>
      </c>
      <c r="P16" s="101">
        <v>0</v>
      </c>
      <c r="Q16" s="102">
        <f t="shared" si="8"/>
        <v>1.207705359816349</v>
      </c>
      <c r="R16" s="101">
        <v>441</v>
      </c>
      <c r="S16" s="101"/>
      <c r="T16" s="101" t="s">
        <v>330</v>
      </c>
      <c r="U16" s="101"/>
      <c r="V16" s="101"/>
      <c r="W16" s="105" t="s">
        <v>330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119</v>
      </c>
      <c r="B17" s="104" t="s">
        <v>275</v>
      </c>
      <c r="C17" s="103" t="s">
        <v>307</v>
      </c>
      <c r="D17" s="101">
        <f t="shared" si="1"/>
        <v>693965</v>
      </c>
      <c r="E17" s="101">
        <f t="shared" si="2"/>
        <v>6478</v>
      </c>
      <c r="F17" s="102">
        <f t="shared" si="3"/>
        <v>0.9334764721563767</v>
      </c>
      <c r="G17" s="101">
        <v>6478</v>
      </c>
      <c r="H17" s="101">
        <v>0</v>
      </c>
      <c r="I17" s="101">
        <f t="shared" si="4"/>
        <v>687487</v>
      </c>
      <c r="J17" s="102">
        <f t="shared" si="5"/>
        <v>99.06652352784361</v>
      </c>
      <c r="K17" s="101">
        <v>647712</v>
      </c>
      <c r="L17" s="102">
        <f t="shared" si="6"/>
        <v>93.33496646084457</v>
      </c>
      <c r="M17" s="101">
        <v>0</v>
      </c>
      <c r="N17" s="102">
        <f t="shared" si="7"/>
        <v>0</v>
      </c>
      <c r="O17" s="101">
        <v>39775</v>
      </c>
      <c r="P17" s="101">
        <v>8502</v>
      </c>
      <c r="Q17" s="102">
        <f t="shared" si="8"/>
        <v>5.731557066999056</v>
      </c>
      <c r="R17" s="101">
        <v>10994</v>
      </c>
      <c r="S17" s="101" t="s">
        <v>330</v>
      </c>
      <c r="T17" s="101"/>
      <c r="U17" s="101"/>
      <c r="V17" s="101"/>
      <c r="W17" s="105" t="s">
        <v>330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119</v>
      </c>
      <c r="B18" s="104" t="s">
        <v>276</v>
      </c>
      <c r="C18" s="103" t="s">
        <v>308</v>
      </c>
      <c r="D18" s="101">
        <f t="shared" si="1"/>
        <v>49014</v>
      </c>
      <c r="E18" s="101">
        <f t="shared" si="2"/>
        <v>5047</v>
      </c>
      <c r="F18" s="102">
        <f t="shared" si="3"/>
        <v>10.297057983433305</v>
      </c>
      <c r="G18" s="101">
        <v>5047</v>
      </c>
      <c r="H18" s="101">
        <v>0</v>
      </c>
      <c r="I18" s="101">
        <f t="shared" si="4"/>
        <v>43967</v>
      </c>
      <c r="J18" s="102">
        <f t="shared" si="5"/>
        <v>89.7029420165667</v>
      </c>
      <c r="K18" s="101">
        <v>13264</v>
      </c>
      <c r="L18" s="102">
        <f t="shared" si="6"/>
        <v>27.061655853429635</v>
      </c>
      <c r="M18" s="101">
        <v>0</v>
      </c>
      <c r="N18" s="102">
        <f t="shared" si="7"/>
        <v>0</v>
      </c>
      <c r="O18" s="101">
        <v>30703</v>
      </c>
      <c r="P18" s="101">
        <v>11205</v>
      </c>
      <c r="Q18" s="102">
        <f t="shared" si="8"/>
        <v>62.64128616313707</v>
      </c>
      <c r="R18" s="101">
        <v>249</v>
      </c>
      <c r="S18" s="101"/>
      <c r="T18" s="101" t="s">
        <v>330</v>
      </c>
      <c r="U18" s="101"/>
      <c r="V18" s="101"/>
      <c r="W18" s="105" t="s">
        <v>330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119</v>
      </c>
      <c r="B19" s="104" t="s">
        <v>277</v>
      </c>
      <c r="C19" s="103" t="s">
        <v>309</v>
      </c>
      <c r="D19" s="101">
        <f t="shared" si="1"/>
        <v>169777</v>
      </c>
      <c r="E19" s="101">
        <f t="shared" si="2"/>
        <v>2009</v>
      </c>
      <c r="F19" s="102">
        <f t="shared" si="3"/>
        <v>1.183316939279172</v>
      </c>
      <c r="G19" s="101">
        <v>1999</v>
      </c>
      <c r="H19" s="101">
        <v>10</v>
      </c>
      <c r="I19" s="101">
        <f t="shared" si="4"/>
        <v>167768</v>
      </c>
      <c r="J19" s="102">
        <f t="shared" si="5"/>
        <v>98.81668306072082</v>
      </c>
      <c r="K19" s="101">
        <v>113727</v>
      </c>
      <c r="L19" s="102">
        <f t="shared" si="6"/>
        <v>66.98610530283842</v>
      </c>
      <c r="M19" s="101">
        <v>0</v>
      </c>
      <c r="N19" s="102">
        <f t="shared" si="7"/>
        <v>0</v>
      </c>
      <c r="O19" s="101">
        <v>54041</v>
      </c>
      <c r="P19" s="101">
        <v>34632</v>
      </c>
      <c r="Q19" s="102">
        <f t="shared" si="8"/>
        <v>31.8305777578824</v>
      </c>
      <c r="R19" s="101">
        <v>3656</v>
      </c>
      <c r="S19" s="101" t="s">
        <v>330</v>
      </c>
      <c r="T19" s="101"/>
      <c r="U19" s="101"/>
      <c r="V19" s="101"/>
      <c r="W19" s="105"/>
      <c r="X19" s="105"/>
      <c r="Y19" s="105"/>
      <c r="Z19" s="105" t="s">
        <v>330</v>
      </c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119</v>
      </c>
      <c r="B20" s="104" t="s">
        <v>278</v>
      </c>
      <c r="C20" s="103" t="s">
        <v>310</v>
      </c>
      <c r="D20" s="101">
        <f t="shared" si="1"/>
        <v>220033</v>
      </c>
      <c r="E20" s="101">
        <f t="shared" si="2"/>
        <v>2238</v>
      </c>
      <c r="F20" s="102">
        <f t="shared" si="3"/>
        <v>1.01712015924884</v>
      </c>
      <c r="G20" s="101">
        <v>2238</v>
      </c>
      <c r="H20" s="101">
        <v>0</v>
      </c>
      <c r="I20" s="101">
        <f t="shared" si="4"/>
        <v>217795</v>
      </c>
      <c r="J20" s="102">
        <f t="shared" si="5"/>
        <v>98.98287984075115</v>
      </c>
      <c r="K20" s="101">
        <v>193729</v>
      </c>
      <c r="L20" s="102">
        <f t="shared" si="6"/>
        <v>88.04542954920397</v>
      </c>
      <c r="M20" s="101">
        <v>0</v>
      </c>
      <c r="N20" s="102">
        <f t="shared" si="7"/>
        <v>0</v>
      </c>
      <c r="O20" s="101">
        <v>24066</v>
      </c>
      <c r="P20" s="101">
        <v>12857</v>
      </c>
      <c r="Q20" s="102">
        <f t="shared" si="8"/>
        <v>10.937450291547176</v>
      </c>
      <c r="R20" s="101">
        <v>6039</v>
      </c>
      <c r="S20" s="101"/>
      <c r="T20" s="101" t="s">
        <v>330</v>
      </c>
      <c r="U20" s="101"/>
      <c r="V20" s="101"/>
      <c r="W20" s="105"/>
      <c r="X20" s="105"/>
      <c r="Y20" s="105"/>
      <c r="Z20" s="105" t="s">
        <v>330</v>
      </c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119</v>
      </c>
      <c r="B21" s="104" t="s">
        <v>279</v>
      </c>
      <c r="C21" s="103" t="s">
        <v>311</v>
      </c>
      <c r="D21" s="101">
        <f t="shared" si="1"/>
        <v>220747</v>
      </c>
      <c r="E21" s="101">
        <f t="shared" si="2"/>
        <v>1353</v>
      </c>
      <c r="F21" s="102">
        <f t="shared" si="3"/>
        <v>0.6129188618644874</v>
      </c>
      <c r="G21" s="101">
        <v>1353</v>
      </c>
      <c r="H21" s="101">
        <v>0</v>
      </c>
      <c r="I21" s="101">
        <f t="shared" si="4"/>
        <v>219394</v>
      </c>
      <c r="J21" s="102">
        <f t="shared" si="5"/>
        <v>99.38708113813551</v>
      </c>
      <c r="K21" s="101">
        <v>195577</v>
      </c>
      <c r="L21" s="102">
        <f t="shared" si="6"/>
        <v>88.59780653870722</v>
      </c>
      <c r="M21" s="101">
        <v>0</v>
      </c>
      <c r="N21" s="102">
        <f t="shared" si="7"/>
        <v>0</v>
      </c>
      <c r="O21" s="101">
        <v>23817</v>
      </c>
      <c r="P21" s="101">
        <v>4520</v>
      </c>
      <c r="Q21" s="102">
        <f t="shared" si="8"/>
        <v>10.789274599428305</v>
      </c>
      <c r="R21" s="101">
        <v>6553</v>
      </c>
      <c r="S21" s="101"/>
      <c r="T21" s="101" t="s">
        <v>330</v>
      </c>
      <c r="U21" s="101"/>
      <c r="V21" s="101"/>
      <c r="W21" s="105"/>
      <c r="X21" s="105"/>
      <c r="Y21" s="105"/>
      <c r="Z21" s="105" t="s">
        <v>330</v>
      </c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119</v>
      </c>
      <c r="B22" s="104" t="s">
        <v>280</v>
      </c>
      <c r="C22" s="103" t="s">
        <v>312</v>
      </c>
      <c r="D22" s="101">
        <f t="shared" si="1"/>
        <v>97669</v>
      </c>
      <c r="E22" s="101">
        <f t="shared" si="2"/>
        <v>2125</v>
      </c>
      <c r="F22" s="102">
        <f t="shared" si="3"/>
        <v>2.175715938527066</v>
      </c>
      <c r="G22" s="101">
        <v>2025</v>
      </c>
      <c r="H22" s="101">
        <v>100</v>
      </c>
      <c r="I22" s="101">
        <f t="shared" si="4"/>
        <v>95544</v>
      </c>
      <c r="J22" s="102">
        <f t="shared" si="5"/>
        <v>97.82428406147294</v>
      </c>
      <c r="K22" s="101">
        <v>70518</v>
      </c>
      <c r="L22" s="102">
        <f t="shared" si="6"/>
        <v>72.20100543673018</v>
      </c>
      <c r="M22" s="101">
        <v>0</v>
      </c>
      <c r="N22" s="102">
        <f t="shared" si="7"/>
        <v>0</v>
      </c>
      <c r="O22" s="101">
        <v>25026</v>
      </c>
      <c r="P22" s="101">
        <v>6553</v>
      </c>
      <c r="Q22" s="102">
        <f t="shared" si="8"/>
        <v>25.623278624742753</v>
      </c>
      <c r="R22" s="101">
        <v>1654</v>
      </c>
      <c r="S22" s="101"/>
      <c r="T22" s="101" t="s">
        <v>330</v>
      </c>
      <c r="U22" s="101"/>
      <c r="V22" s="101"/>
      <c r="W22" s="105" t="s">
        <v>330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119</v>
      </c>
      <c r="B23" s="104" t="s">
        <v>281</v>
      </c>
      <c r="C23" s="103" t="s">
        <v>313</v>
      </c>
      <c r="D23" s="101">
        <f t="shared" si="1"/>
        <v>126677</v>
      </c>
      <c r="E23" s="101">
        <f t="shared" si="2"/>
        <v>1709</v>
      </c>
      <c r="F23" s="102">
        <f t="shared" si="3"/>
        <v>1.349100468119706</v>
      </c>
      <c r="G23" s="101">
        <v>1709</v>
      </c>
      <c r="H23" s="101">
        <v>0</v>
      </c>
      <c r="I23" s="101">
        <f t="shared" si="4"/>
        <v>124968</v>
      </c>
      <c r="J23" s="102">
        <f t="shared" si="5"/>
        <v>98.6508995318803</v>
      </c>
      <c r="K23" s="101">
        <v>119256</v>
      </c>
      <c r="L23" s="102">
        <f t="shared" si="6"/>
        <v>94.14179369577745</v>
      </c>
      <c r="M23" s="101">
        <v>0</v>
      </c>
      <c r="N23" s="102">
        <f t="shared" si="7"/>
        <v>0</v>
      </c>
      <c r="O23" s="101">
        <v>5712</v>
      </c>
      <c r="P23" s="101">
        <v>0</v>
      </c>
      <c r="Q23" s="102">
        <f t="shared" si="8"/>
        <v>4.509105836102844</v>
      </c>
      <c r="R23" s="101">
        <v>2198</v>
      </c>
      <c r="S23" s="101"/>
      <c r="T23" s="101" t="s">
        <v>330</v>
      </c>
      <c r="U23" s="101"/>
      <c r="V23" s="101"/>
      <c r="W23" s="105"/>
      <c r="X23" s="105"/>
      <c r="Y23" s="105"/>
      <c r="Z23" s="105" t="s">
        <v>330</v>
      </c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119</v>
      </c>
      <c r="B24" s="104" t="s">
        <v>282</v>
      </c>
      <c r="C24" s="103" t="s">
        <v>314</v>
      </c>
      <c r="D24" s="101">
        <f t="shared" si="1"/>
        <v>126616</v>
      </c>
      <c r="E24" s="101">
        <f t="shared" si="2"/>
        <v>990</v>
      </c>
      <c r="F24" s="102">
        <f t="shared" si="3"/>
        <v>0.781891704050041</v>
      </c>
      <c r="G24" s="101">
        <v>990</v>
      </c>
      <c r="H24" s="101">
        <v>0</v>
      </c>
      <c r="I24" s="101">
        <f t="shared" si="4"/>
        <v>125626</v>
      </c>
      <c r="J24" s="102">
        <f t="shared" si="5"/>
        <v>99.21810829594996</v>
      </c>
      <c r="K24" s="101">
        <v>110033</v>
      </c>
      <c r="L24" s="102">
        <f t="shared" si="6"/>
        <v>86.90291906236179</v>
      </c>
      <c r="M24" s="101">
        <v>0</v>
      </c>
      <c r="N24" s="102">
        <f t="shared" si="7"/>
        <v>0</v>
      </c>
      <c r="O24" s="101">
        <v>15593</v>
      </c>
      <c r="P24" s="101">
        <v>3854</v>
      </c>
      <c r="Q24" s="102">
        <f t="shared" si="8"/>
        <v>12.315189233588173</v>
      </c>
      <c r="R24" s="101">
        <v>2587</v>
      </c>
      <c r="S24" s="101"/>
      <c r="T24" s="101" t="s">
        <v>330</v>
      </c>
      <c r="U24" s="101"/>
      <c r="V24" s="101"/>
      <c r="W24" s="105"/>
      <c r="X24" s="105"/>
      <c r="Y24" s="105"/>
      <c r="Z24" s="105" t="s">
        <v>330</v>
      </c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119</v>
      </c>
      <c r="B25" s="104" t="s">
        <v>283</v>
      </c>
      <c r="C25" s="103" t="s">
        <v>315</v>
      </c>
      <c r="D25" s="101">
        <f t="shared" si="1"/>
        <v>44041</v>
      </c>
      <c r="E25" s="101">
        <f t="shared" si="2"/>
        <v>1792</v>
      </c>
      <c r="F25" s="102">
        <f t="shared" si="3"/>
        <v>4.0689357644013535</v>
      </c>
      <c r="G25" s="101">
        <v>1792</v>
      </c>
      <c r="H25" s="101">
        <v>0</v>
      </c>
      <c r="I25" s="101">
        <f t="shared" si="4"/>
        <v>42249</v>
      </c>
      <c r="J25" s="102">
        <f t="shared" si="5"/>
        <v>95.93106423559865</v>
      </c>
      <c r="K25" s="101">
        <v>23847</v>
      </c>
      <c r="L25" s="102">
        <f t="shared" si="6"/>
        <v>54.14727186031199</v>
      </c>
      <c r="M25" s="101">
        <v>0</v>
      </c>
      <c r="N25" s="102">
        <f t="shared" si="7"/>
        <v>0</v>
      </c>
      <c r="O25" s="101">
        <v>18402</v>
      </c>
      <c r="P25" s="101">
        <v>5137</v>
      </c>
      <c r="Q25" s="102">
        <f t="shared" si="8"/>
        <v>41.783792375286666</v>
      </c>
      <c r="R25" s="101">
        <v>336</v>
      </c>
      <c r="S25" s="101"/>
      <c r="T25" s="101" t="s">
        <v>330</v>
      </c>
      <c r="U25" s="101"/>
      <c r="V25" s="101"/>
      <c r="W25" s="105"/>
      <c r="X25" s="105"/>
      <c r="Y25" s="105"/>
      <c r="Z25" s="105" t="s">
        <v>330</v>
      </c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119</v>
      </c>
      <c r="B26" s="104" t="s">
        <v>284</v>
      </c>
      <c r="C26" s="103" t="s">
        <v>316</v>
      </c>
      <c r="D26" s="101">
        <f t="shared" si="1"/>
        <v>80956</v>
      </c>
      <c r="E26" s="101">
        <f t="shared" si="2"/>
        <v>1310</v>
      </c>
      <c r="F26" s="102">
        <f t="shared" si="3"/>
        <v>1.6181629527150552</v>
      </c>
      <c r="G26" s="101">
        <v>1310</v>
      </c>
      <c r="H26" s="101">
        <v>0</v>
      </c>
      <c r="I26" s="101">
        <f t="shared" si="4"/>
        <v>79646</v>
      </c>
      <c r="J26" s="102">
        <f t="shared" si="5"/>
        <v>98.38183704728495</v>
      </c>
      <c r="K26" s="101">
        <v>74185</v>
      </c>
      <c r="L26" s="102">
        <f t="shared" si="6"/>
        <v>91.63619744058501</v>
      </c>
      <c r="M26" s="101">
        <v>0</v>
      </c>
      <c r="N26" s="102">
        <f t="shared" si="7"/>
        <v>0</v>
      </c>
      <c r="O26" s="101">
        <v>5461</v>
      </c>
      <c r="P26" s="101">
        <v>2574</v>
      </c>
      <c r="Q26" s="102">
        <f t="shared" si="8"/>
        <v>6.745639606699935</v>
      </c>
      <c r="R26" s="101">
        <v>3252</v>
      </c>
      <c r="S26" s="101"/>
      <c r="T26" s="101" t="s">
        <v>330</v>
      </c>
      <c r="U26" s="101"/>
      <c r="V26" s="101"/>
      <c r="W26" s="105"/>
      <c r="X26" s="105"/>
      <c r="Y26" s="105"/>
      <c r="Z26" s="105" t="s">
        <v>330</v>
      </c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119</v>
      </c>
      <c r="B27" s="104" t="s">
        <v>285</v>
      </c>
      <c r="C27" s="103" t="s">
        <v>317</v>
      </c>
      <c r="D27" s="101">
        <f t="shared" si="1"/>
        <v>32234</v>
      </c>
      <c r="E27" s="101">
        <f t="shared" si="2"/>
        <v>327</v>
      </c>
      <c r="F27" s="102">
        <f t="shared" si="3"/>
        <v>1.014456784761432</v>
      </c>
      <c r="G27" s="101">
        <v>301</v>
      </c>
      <c r="H27" s="101">
        <v>26</v>
      </c>
      <c r="I27" s="101">
        <f t="shared" si="4"/>
        <v>31907</v>
      </c>
      <c r="J27" s="102">
        <f t="shared" si="5"/>
        <v>98.98554321523856</v>
      </c>
      <c r="K27" s="101">
        <v>13834</v>
      </c>
      <c r="L27" s="102">
        <f t="shared" si="6"/>
        <v>42.9174163926289</v>
      </c>
      <c r="M27" s="101">
        <v>0</v>
      </c>
      <c r="N27" s="102">
        <f t="shared" si="7"/>
        <v>0</v>
      </c>
      <c r="O27" s="101">
        <v>18073</v>
      </c>
      <c r="P27" s="101">
        <v>4991</v>
      </c>
      <c r="Q27" s="102">
        <f t="shared" si="8"/>
        <v>56.06812682260966</v>
      </c>
      <c r="R27" s="101">
        <v>242</v>
      </c>
      <c r="S27" s="101"/>
      <c r="T27" s="101" t="s">
        <v>330</v>
      </c>
      <c r="U27" s="101"/>
      <c r="V27" s="101"/>
      <c r="W27" s="105"/>
      <c r="X27" s="105" t="s">
        <v>330</v>
      </c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119</v>
      </c>
      <c r="B28" s="104" t="s">
        <v>286</v>
      </c>
      <c r="C28" s="103" t="s">
        <v>318</v>
      </c>
      <c r="D28" s="101">
        <f t="shared" si="1"/>
        <v>47480</v>
      </c>
      <c r="E28" s="101">
        <f t="shared" si="2"/>
        <v>959</v>
      </c>
      <c r="F28" s="102">
        <f t="shared" si="3"/>
        <v>2.019797809604044</v>
      </c>
      <c r="G28" s="101">
        <v>959</v>
      </c>
      <c r="H28" s="101">
        <v>0</v>
      </c>
      <c r="I28" s="101">
        <f t="shared" si="4"/>
        <v>46521</v>
      </c>
      <c r="J28" s="102">
        <f t="shared" si="5"/>
        <v>97.98020219039596</v>
      </c>
      <c r="K28" s="101">
        <v>40396</v>
      </c>
      <c r="L28" s="102">
        <f t="shared" si="6"/>
        <v>85.08003369839933</v>
      </c>
      <c r="M28" s="101">
        <v>0</v>
      </c>
      <c r="N28" s="102">
        <f t="shared" si="7"/>
        <v>0</v>
      </c>
      <c r="O28" s="101">
        <v>6125</v>
      </c>
      <c r="P28" s="101">
        <v>3125</v>
      </c>
      <c r="Q28" s="102">
        <f t="shared" si="8"/>
        <v>12.90016849199663</v>
      </c>
      <c r="R28" s="101">
        <v>701</v>
      </c>
      <c r="S28" s="101"/>
      <c r="T28" s="101" t="s">
        <v>330</v>
      </c>
      <c r="U28" s="101"/>
      <c r="V28" s="101"/>
      <c r="W28" s="105"/>
      <c r="X28" s="105"/>
      <c r="Y28" s="105"/>
      <c r="Z28" s="105" t="s">
        <v>330</v>
      </c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119</v>
      </c>
      <c r="B29" s="104" t="s">
        <v>287</v>
      </c>
      <c r="C29" s="103" t="s">
        <v>319</v>
      </c>
      <c r="D29" s="101">
        <f t="shared" si="1"/>
        <v>33590</v>
      </c>
      <c r="E29" s="101">
        <f t="shared" si="2"/>
        <v>1062</v>
      </c>
      <c r="F29" s="102">
        <f t="shared" si="3"/>
        <v>3.161655254540042</v>
      </c>
      <c r="G29" s="101">
        <v>1062</v>
      </c>
      <c r="H29" s="101">
        <v>0</v>
      </c>
      <c r="I29" s="101">
        <f t="shared" si="4"/>
        <v>32528</v>
      </c>
      <c r="J29" s="102">
        <f t="shared" si="5"/>
        <v>96.83834474545996</v>
      </c>
      <c r="K29" s="101">
        <v>11879</v>
      </c>
      <c r="L29" s="102">
        <f t="shared" si="6"/>
        <v>35.364691872581126</v>
      </c>
      <c r="M29" s="101">
        <v>0</v>
      </c>
      <c r="N29" s="102">
        <f t="shared" si="7"/>
        <v>0</v>
      </c>
      <c r="O29" s="101">
        <v>20649</v>
      </c>
      <c r="P29" s="101">
        <v>0</v>
      </c>
      <c r="Q29" s="102">
        <f t="shared" si="8"/>
        <v>61.47365287287884</v>
      </c>
      <c r="R29" s="101">
        <v>136</v>
      </c>
      <c r="S29" s="101"/>
      <c r="T29" s="101" t="s">
        <v>330</v>
      </c>
      <c r="U29" s="101"/>
      <c r="V29" s="101"/>
      <c r="W29" s="105"/>
      <c r="X29" s="105"/>
      <c r="Y29" s="105"/>
      <c r="Z29" s="105" t="s">
        <v>330</v>
      </c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119</v>
      </c>
      <c r="B30" s="104" t="s">
        <v>288</v>
      </c>
      <c r="C30" s="103" t="s">
        <v>320</v>
      </c>
      <c r="D30" s="101">
        <f t="shared" si="1"/>
        <v>30135</v>
      </c>
      <c r="E30" s="101">
        <f t="shared" si="2"/>
        <v>832</v>
      </c>
      <c r="F30" s="102">
        <f t="shared" si="3"/>
        <v>2.7609092417454786</v>
      </c>
      <c r="G30" s="101">
        <v>832</v>
      </c>
      <c r="H30" s="101">
        <v>0</v>
      </c>
      <c r="I30" s="101">
        <f t="shared" si="4"/>
        <v>29303</v>
      </c>
      <c r="J30" s="102">
        <f t="shared" si="5"/>
        <v>97.23909075825452</v>
      </c>
      <c r="K30" s="101">
        <v>15131</v>
      </c>
      <c r="L30" s="102">
        <f t="shared" si="6"/>
        <v>50.21071843371495</v>
      </c>
      <c r="M30" s="101">
        <v>0</v>
      </c>
      <c r="N30" s="102">
        <f t="shared" si="7"/>
        <v>0</v>
      </c>
      <c r="O30" s="101">
        <v>14172</v>
      </c>
      <c r="P30" s="101">
        <v>2039</v>
      </c>
      <c r="Q30" s="102">
        <f t="shared" si="8"/>
        <v>47.028372324539575</v>
      </c>
      <c r="R30" s="101">
        <v>167</v>
      </c>
      <c r="S30" s="101" t="s">
        <v>330</v>
      </c>
      <c r="T30" s="101"/>
      <c r="U30" s="101"/>
      <c r="V30" s="101"/>
      <c r="W30" s="105"/>
      <c r="X30" s="105"/>
      <c r="Y30" s="105"/>
      <c r="Z30" s="105" t="s">
        <v>330</v>
      </c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119</v>
      </c>
      <c r="B31" s="104" t="s">
        <v>289</v>
      </c>
      <c r="C31" s="103" t="s">
        <v>321</v>
      </c>
      <c r="D31" s="101">
        <f t="shared" si="1"/>
        <v>9951</v>
      </c>
      <c r="E31" s="101">
        <f t="shared" si="2"/>
        <v>160</v>
      </c>
      <c r="F31" s="102">
        <f t="shared" si="3"/>
        <v>1.60787860516531</v>
      </c>
      <c r="G31" s="101">
        <v>160</v>
      </c>
      <c r="H31" s="101">
        <v>0</v>
      </c>
      <c r="I31" s="101">
        <f t="shared" si="4"/>
        <v>9791</v>
      </c>
      <c r="J31" s="102">
        <f t="shared" si="5"/>
        <v>98.39212139483469</v>
      </c>
      <c r="K31" s="101">
        <v>3462</v>
      </c>
      <c r="L31" s="102">
        <f t="shared" si="6"/>
        <v>34.7904733192644</v>
      </c>
      <c r="M31" s="101">
        <v>0</v>
      </c>
      <c r="N31" s="102">
        <f t="shared" si="7"/>
        <v>0</v>
      </c>
      <c r="O31" s="101">
        <v>6329</v>
      </c>
      <c r="P31" s="101">
        <v>0</v>
      </c>
      <c r="Q31" s="102">
        <f t="shared" si="8"/>
        <v>63.601648075570296</v>
      </c>
      <c r="R31" s="101">
        <v>99</v>
      </c>
      <c r="S31" s="101"/>
      <c r="T31" s="101" t="s">
        <v>330</v>
      </c>
      <c r="U31" s="101"/>
      <c r="V31" s="101"/>
      <c r="W31" s="105"/>
      <c r="X31" s="105"/>
      <c r="Y31" s="105"/>
      <c r="Z31" s="105" t="s">
        <v>330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119</v>
      </c>
      <c r="B32" s="104" t="s">
        <v>290</v>
      </c>
      <c r="C32" s="103" t="s">
        <v>322</v>
      </c>
      <c r="D32" s="101">
        <f t="shared" si="1"/>
        <v>18059</v>
      </c>
      <c r="E32" s="101">
        <f t="shared" si="2"/>
        <v>218</v>
      </c>
      <c r="F32" s="102">
        <f t="shared" si="3"/>
        <v>1.2071543274821417</v>
      </c>
      <c r="G32" s="101">
        <v>218</v>
      </c>
      <c r="H32" s="101">
        <v>0</v>
      </c>
      <c r="I32" s="101">
        <f t="shared" si="4"/>
        <v>17841</v>
      </c>
      <c r="J32" s="102">
        <f t="shared" si="5"/>
        <v>98.79284567251786</v>
      </c>
      <c r="K32" s="101">
        <v>14790</v>
      </c>
      <c r="L32" s="102">
        <f t="shared" si="6"/>
        <v>81.89822249293981</v>
      </c>
      <c r="M32" s="101">
        <v>0</v>
      </c>
      <c r="N32" s="102">
        <f t="shared" si="7"/>
        <v>0</v>
      </c>
      <c r="O32" s="101">
        <v>3051</v>
      </c>
      <c r="P32" s="101">
        <v>734</v>
      </c>
      <c r="Q32" s="102">
        <f t="shared" si="8"/>
        <v>16.89462317957805</v>
      </c>
      <c r="R32" s="101">
        <v>67</v>
      </c>
      <c r="S32" s="101"/>
      <c r="T32" s="101" t="s">
        <v>330</v>
      </c>
      <c r="U32" s="101"/>
      <c r="V32" s="101"/>
      <c r="W32" s="105"/>
      <c r="X32" s="105"/>
      <c r="Y32" s="105"/>
      <c r="Z32" s="105" t="s">
        <v>330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332</v>
      </c>
      <c r="B33" s="104" t="s">
        <v>331</v>
      </c>
      <c r="C33" s="103" t="s">
        <v>333</v>
      </c>
      <c r="D33" s="101">
        <f t="shared" si="1"/>
        <v>12125</v>
      </c>
      <c r="E33" s="101">
        <f t="shared" si="2"/>
        <v>534</v>
      </c>
      <c r="F33" s="102">
        <f t="shared" si="3"/>
        <v>4.4041237113402065</v>
      </c>
      <c r="G33" s="101">
        <v>534</v>
      </c>
      <c r="H33" s="101">
        <v>0</v>
      </c>
      <c r="I33" s="101">
        <f t="shared" si="4"/>
        <v>11591</v>
      </c>
      <c r="J33" s="102">
        <f t="shared" si="5"/>
        <v>95.5958762886598</v>
      </c>
      <c r="K33" s="101">
        <v>8672</v>
      </c>
      <c r="L33" s="102">
        <f t="shared" si="6"/>
        <v>71.52164948453608</v>
      </c>
      <c r="M33" s="101">
        <v>0</v>
      </c>
      <c r="N33" s="102">
        <f t="shared" si="7"/>
        <v>0</v>
      </c>
      <c r="O33" s="101">
        <v>2919</v>
      </c>
      <c r="P33" s="101">
        <v>379</v>
      </c>
      <c r="Q33" s="102">
        <f t="shared" si="8"/>
        <v>24.07422680412371</v>
      </c>
      <c r="R33" s="101">
        <v>57</v>
      </c>
      <c r="S33" s="101"/>
      <c r="T33" s="101" t="s">
        <v>330</v>
      </c>
      <c r="U33" s="101"/>
      <c r="V33" s="101"/>
      <c r="W33" s="105"/>
      <c r="X33" s="105"/>
      <c r="Y33" s="105"/>
      <c r="Z33" s="105" t="s">
        <v>330</v>
      </c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119</v>
      </c>
      <c r="B34" s="104" t="s">
        <v>291</v>
      </c>
      <c r="C34" s="103" t="s">
        <v>323</v>
      </c>
      <c r="D34" s="101">
        <f t="shared" si="1"/>
        <v>12388</v>
      </c>
      <c r="E34" s="101">
        <f t="shared" si="2"/>
        <v>1046</v>
      </c>
      <c r="F34" s="102">
        <f t="shared" si="3"/>
        <v>8.443655150145302</v>
      </c>
      <c r="G34" s="101">
        <v>1046</v>
      </c>
      <c r="H34" s="101">
        <v>0</v>
      </c>
      <c r="I34" s="101">
        <f t="shared" si="4"/>
        <v>11342</v>
      </c>
      <c r="J34" s="102">
        <f t="shared" si="5"/>
        <v>91.5563448498547</v>
      </c>
      <c r="K34" s="101">
        <v>7403</v>
      </c>
      <c r="L34" s="102">
        <f t="shared" si="6"/>
        <v>59.759444623829516</v>
      </c>
      <c r="M34" s="101">
        <v>0</v>
      </c>
      <c r="N34" s="102">
        <f t="shared" si="7"/>
        <v>0</v>
      </c>
      <c r="O34" s="101">
        <v>3939</v>
      </c>
      <c r="P34" s="101">
        <v>678</v>
      </c>
      <c r="Q34" s="102">
        <f t="shared" si="8"/>
        <v>31.796900226025187</v>
      </c>
      <c r="R34" s="101">
        <v>61</v>
      </c>
      <c r="S34" s="101"/>
      <c r="T34" s="101" t="s">
        <v>330</v>
      </c>
      <c r="U34" s="101"/>
      <c r="V34" s="101"/>
      <c r="W34" s="105"/>
      <c r="X34" s="105"/>
      <c r="Y34" s="105"/>
      <c r="Z34" s="105" t="s">
        <v>330</v>
      </c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119</v>
      </c>
      <c r="B35" s="104" t="s">
        <v>292</v>
      </c>
      <c r="C35" s="103" t="s">
        <v>324</v>
      </c>
      <c r="D35" s="101">
        <f t="shared" si="1"/>
        <v>16205</v>
      </c>
      <c r="E35" s="101">
        <f t="shared" si="2"/>
        <v>539</v>
      </c>
      <c r="F35" s="102">
        <f t="shared" si="3"/>
        <v>3.326133909287257</v>
      </c>
      <c r="G35" s="101">
        <v>539</v>
      </c>
      <c r="H35" s="101">
        <v>0</v>
      </c>
      <c r="I35" s="101">
        <f t="shared" si="4"/>
        <v>15666</v>
      </c>
      <c r="J35" s="102">
        <f t="shared" si="5"/>
        <v>96.67386609071275</v>
      </c>
      <c r="K35" s="101">
        <v>9328</v>
      </c>
      <c r="L35" s="102">
        <f t="shared" si="6"/>
        <v>57.56248071582844</v>
      </c>
      <c r="M35" s="101">
        <v>0</v>
      </c>
      <c r="N35" s="102">
        <f t="shared" si="7"/>
        <v>0</v>
      </c>
      <c r="O35" s="101">
        <v>6338</v>
      </c>
      <c r="P35" s="101">
        <v>2072</v>
      </c>
      <c r="Q35" s="102">
        <f t="shared" si="8"/>
        <v>39.11138537488429</v>
      </c>
      <c r="R35" s="101">
        <v>153</v>
      </c>
      <c r="S35" s="101"/>
      <c r="T35" s="101" t="s">
        <v>330</v>
      </c>
      <c r="U35" s="101"/>
      <c r="V35" s="101"/>
      <c r="W35" s="105"/>
      <c r="X35" s="105"/>
      <c r="Y35" s="105"/>
      <c r="Z35" s="105" t="s">
        <v>330</v>
      </c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119</v>
      </c>
      <c r="B36" s="104" t="s">
        <v>293</v>
      </c>
      <c r="C36" s="103" t="s">
        <v>325</v>
      </c>
      <c r="D36" s="101">
        <f t="shared" si="1"/>
        <v>13540</v>
      </c>
      <c r="E36" s="101">
        <f t="shared" si="2"/>
        <v>245</v>
      </c>
      <c r="F36" s="102">
        <f t="shared" si="3"/>
        <v>1.809453471196455</v>
      </c>
      <c r="G36" s="101">
        <v>245</v>
      </c>
      <c r="H36" s="101">
        <v>0</v>
      </c>
      <c r="I36" s="101">
        <f t="shared" si="4"/>
        <v>13295</v>
      </c>
      <c r="J36" s="102">
        <f t="shared" si="5"/>
        <v>98.19054652880355</v>
      </c>
      <c r="K36" s="101">
        <v>6425</v>
      </c>
      <c r="L36" s="102">
        <f t="shared" si="6"/>
        <v>47.4519940915805</v>
      </c>
      <c r="M36" s="101">
        <v>0</v>
      </c>
      <c r="N36" s="102">
        <f t="shared" si="7"/>
        <v>0</v>
      </c>
      <c r="O36" s="101">
        <v>6870</v>
      </c>
      <c r="P36" s="101">
        <v>0</v>
      </c>
      <c r="Q36" s="102">
        <f t="shared" si="8"/>
        <v>50.73855243722304</v>
      </c>
      <c r="R36" s="101">
        <v>154</v>
      </c>
      <c r="S36" s="101"/>
      <c r="T36" s="101" t="s">
        <v>330</v>
      </c>
      <c r="U36" s="101"/>
      <c r="V36" s="101"/>
      <c r="W36" s="105"/>
      <c r="X36" s="105"/>
      <c r="Y36" s="105"/>
      <c r="Z36" s="105" t="s">
        <v>330</v>
      </c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  <row r="37" spans="1:58" ht="12" customHeight="1">
      <c r="A37" s="103" t="s">
        <v>119</v>
      </c>
      <c r="B37" s="104" t="s">
        <v>294</v>
      </c>
      <c r="C37" s="103" t="s">
        <v>326</v>
      </c>
      <c r="D37" s="101">
        <f t="shared" si="1"/>
        <v>8612</v>
      </c>
      <c r="E37" s="101">
        <f t="shared" si="2"/>
        <v>320</v>
      </c>
      <c r="F37" s="102">
        <f t="shared" si="3"/>
        <v>3.715745471435207</v>
      </c>
      <c r="G37" s="101">
        <v>320</v>
      </c>
      <c r="H37" s="101">
        <v>0</v>
      </c>
      <c r="I37" s="101">
        <f t="shared" si="4"/>
        <v>8292</v>
      </c>
      <c r="J37" s="102">
        <f t="shared" si="5"/>
        <v>96.28425452856479</v>
      </c>
      <c r="K37" s="101">
        <v>411</v>
      </c>
      <c r="L37" s="102">
        <f t="shared" si="6"/>
        <v>4.772410589874593</v>
      </c>
      <c r="M37" s="101">
        <v>0</v>
      </c>
      <c r="N37" s="102">
        <f t="shared" si="7"/>
        <v>0</v>
      </c>
      <c r="O37" s="101">
        <v>7881</v>
      </c>
      <c r="P37" s="101">
        <v>1082</v>
      </c>
      <c r="Q37" s="102">
        <f t="shared" si="8"/>
        <v>91.51184393869019</v>
      </c>
      <c r="R37" s="101">
        <v>63</v>
      </c>
      <c r="S37" s="101"/>
      <c r="T37" s="101" t="s">
        <v>330</v>
      </c>
      <c r="U37" s="101"/>
      <c r="V37" s="101"/>
      <c r="W37" s="105"/>
      <c r="X37" s="105"/>
      <c r="Y37" s="105"/>
      <c r="Z37" s="105" t="s">
        <v>330</v>
      </c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</row>
    <row r="38" spans="1:58" ht="12" customHeight="1">
      <c r="A38" s="103" t="s">
        <v>119</v>
      </c>
      <c r="B38" s="104" t="s">
        <v>295</v>
      </c>
      <c r="C38" s="103" t="s">
        <v>327</v>
      </c>
      <c r="D38" s="101">
        <f t="shared" si="1"/>
        <v>26983</v>
      </c>
      <c r="E38" s="101">
        <f t="shared" si="2"/>
        <v>174</v>
      </c>
      <c r="F38" s="102">
        <f t="shared" si="3"/>
        <v>0.6448504614016233</v>
      </c>
      <c r="G38" s="101">
        <v>174</v>
      </c>
      <c r="H38" s="101">
        <v>0</v>
      </c>
      <c r="I38" s="101">
        <f t="shared" si="4"/>
        <v>26809</v>
      </c>
      <c r="J38" s="102">
        <f t="shared" si="5"/>
        <v>99.35514953859837</v>
      </c>
      <c r="K38" s="101">
        <v>20228</v>
      </c>
      <c r="L38" s="102">
        <f t="shared" si="6"/>
        <v>74.96571915650595</v>
      </c>
      <c r="M38" s="101">
        <v>0</v>
      </c>
      <c r="N38" s="102">
        <f t="shared" si="7"/>
        <v>0</v>
      </c>
      <c r="O38" s="101">
        <v>6581</v>
      </c>
      <c r="P38" s="101">
        <v>4948</v>
      </c>
      <c r="Q38" s="102">
        <f t="shared" si="8"/>
        <v>24.389430382092428</v>
      </c>
      <c r="R38" s="101">
        <v>0</v>
      </c>
      <c r="S38" s="101"/>
      <c r="T38" s="101" t="s">
        <v>330</v>
      </c>
      <c r="U38" s="101"/>
      <c r="V38" s="101"/>
      <c r="W38" s="105"/>
      <c r="X38" s="105"/>
      <c r="Y38" s="105"/>
      <c r="Z38" s="105" t="s">
        <v>330</v>
      </c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</row>
    <row r="39" spans="1:58" ht="12" customHeight="1">
      <c r="A39" s="103" t="s">
        <v>119</v>
      </c>
      <c r="B39" s="104" t="s">
        <v>296</v>
      </c>
      <c r="C39" s="103" t="s">
        <v>328</v>
      </c>
      <c r="D39" s="101">
        <f t="shared" si="1"/>
        <v>41046</v>
      </c>
      <c r="E39" s="101">
        <f t="shared" si="2"/>
        <v>831</v>
      </c>
      <c r="F39" s="102">
        <f t="shared" si="3"/>
        <v>2.024557813185207</v>
      </c>
      <c r="G39" s="101">
        <v>831</v>
      </c>
      <c r="H39" s="101">
        <v>0</v>
      </c>
      <c r="I39" s="101">
        <f t="shared" si="4"/>
        <v>40215</v>
      </c>
      <c r="J39" s="102">
        <f t="shared" si="5"/>
        <v>97.9754421868148</v>
      </c>
      <c r="K39" s="101">
        <v>34167</v>
      </c>
      <c r="L39" s="102">
        <f t="shared" si="6"/>
        <v>83.24075427569069</v>
      </c>
      <c r="M39" s="101">
        <v>0</v>
      </c>
      <c r="N39" s="102">
        <f t="shared" si="7"/>
        <v>0</v>
      </c>
      <c r="O39" s="101">
        <v>6048</v>
      </c>
      <c r="P39" s="101">
        <v>1731</v>
      </c>
      <c r="Q39" s="102">
        <f t="shared" si="8"/>
        <v>14.734687911124105</v>
      </c>
      <c r="R39" s="101">
        <v>2807</v>
      </c>
      <c r="S39" s="101" t="s">
        <v>330</v>
      </c>
      <c r="T39" s="101"/>
      <c r="U39" s="101"/>
      <c r="V39" s="101"/>
      <c r="W39" s="105" t="s">
        <v>330</v>
      </c>
      <c r="X39" s="105"/>
      <c r="Y39" s="105"/>
      <c r="Z39" s="105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</row>
    <row r="40" spans="1:58" ht="12" customHeight="1">
      <c r="A40" s="103" t="s">
        <v>119</v>
      </c>
      <c r="B40" s="104" t="s">
        <v>297</v>
      </c>
      <c r="C40" s="103" t="s">
        <v>329</v>
      </c>
      <c r="D40" s="101">
        <f t="shared" si="1"/>
        <v>3354</v>
      </c>
      <c r="E40" s="101">
        <f t="shared" si="2"/>
        <v>28</v>
      </c>
      <c r="F40" s="102">
        <f t="shared" si="3"/>
        <v>0.8348240906380441</v>
      </c>
      <c r="G40" s="101">
        <v>28</v>
      </c>
      <c r="H40" s="101">
        <v>0</v>
      </c>
      <c r="I40" s="101">
        <f t="shared" si="4"/>
        <v>3326</v>
      </c>
      <c r="J40" s="102">
        <f t="shared" si="5"/>
        <v>99.16517590936196</v>
      </c>
      <c r="K40" s="101">
        <v>3061</v>
      </c>
      <c r="L40" s="102">
        <f t="shared" si="6"/>
        <v>91.26416219439474</v>
      </c>
      <c r="M40" s="101">
        <v>0</v>
      </c>
      <c r="N40" s="102">
        <f t="shared" si="7"/>
        <v>0</v>
      </c>
      <c r="O40" s="101">
        <v>265</v>
      </c>
      <c r="P40" s="101">
        <v>66</v>
      </c>
      <c r="Q40" s="102">
        <f t="shared" si="8"/>
        <v>7.9010137149672035</v>
      </c>
      <c r="R40" s="101">
        <v>18</v>
      </c>
      <c r="S40" s="101" t="s">
        <v>330</v>
      </c>
      <c r="T40" s="101"/>
      <c r="U40" s="101"/>
      <c r="V40" s="101"/>
      <c r="W40" s="105" t="s">
        <v>330</v>
      </c>
      <c r="X40" s="105"/>
      <c r="Y40" s="105"/>
      <c r="Z40" s="105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5" t="s">
        <v>260</v>
      </c>
      <c r="B2" s="148" t="s">
        <v>259</v>
      </c>
      <c r="C2" s="151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5" t="s">
        <v>13</v>
      </c>
      <c r="AG2" s="136"/>
      <c r="AH2" s="136"/>
      <c r="AI2" s="137"/>
      <c r="AJ2" s="135" t="s">
        <v>135</v>
      </c>
      <c r="AK2" s="136"/>
      <c r="AL2" s="136"/>
      <c r="AM2" s="136"/>
      <c r="AN2" s="136"/>
      <c r="AO2" s="136"/>
      <c r="AP2" s="136"/>
      <c r="AQ2" s="136"/>
      <c r="AR2" s="136"/>
      <c r="AS2" s="137"/>
      <c r="AT2" s="156" t="s">
        <v>14</v>
      </c>
      <c r="AU2" s="143"/>
      <c r="AV2" s="143"/>
      <c r="AW2" s="143"/>
      <c r="AX2" s="143"/>
      <c r="AY2" s="143"/>
      <c r="AZ2" s="135" t="s">
        <v>15</v>
      </c>
      <c r="BA2" s="136"/>
      <c r="BB2" s="136"/>
      <c r="BC2" s="137"/>
    </row>
    <row r="3" spans="1:55" s="67" customFormat="1" ht="26.25" customHeight="1">
      <c r="A3" s="146"/>
      <c r="B3" s="149"/>
      <c r="C3" s="152"/>
      <c r="D3" s="70" t="s">
        <v>16</v>
      </c>
      <c r="E3" s="138" t="s">
        <v>17</v>
      </c>
      <c r="F3" s="136"/>
      <c r="G3" s="137"/>
      <c r="H3" s="139" t="s">
        <v>18</v>
      </c>
      <c r="I3" s="140"/>
      <c r="J3" s="141"/>
      <c r="K3" s="138" t="s">
        <v>19</v>
      </c>
      <c r="L3" s="140"/>
      <c r="M3" s="141"/>
      <c r="N3" s="70" t="s">
        <v>16</v>
      </c>
      <c r="O3" s="138" t="s">
        <v>133</v>
      </c>
      <c r="P3" s="154"/>
      <c r="Q3" s="154"/>
      <c r="R3" s="154"/>
      <c r="S3" s="154"/>
      <c r="T3" s="154"/>
      <c r="U3" s="155"/>
      <c r="V3" s="138" t="s">
        <v>134</v>
      </c>
      <c r="W3" s="154"/>
      <c r="X3" s="154"/>
      <c r="Y3" s="154"/>
      <c r="Z3" s="154"/>
      <c r="AA3" s="154"/>
      <c r="AB3" s="155"/>
      <c r="AC3" s="16" t="s">
        <v>20</v>
      </c>
      <c r="AD3" s="68"/>
      <c r="AE3" s="69"/>
      <c r="AF3" s="142" t="s">
        <v>16</v>
      </c>
      <c r="AG3" s="143" t="s">
        <v>21</v>
      </c>
      <c r="AH3" s="143" t="s">
        <v>22</v>
      </c>
      <c r="AI3" s="143" t="s">
        <v>23</v>
      </c>
      <c r="AJ3" s="144" t="s">
        <v>16</v>
      </c>
      <c r="AK3" s="143" t="s">
        <v>24</v>
      </c>
      <c r="AL3" s="143" t="s">
        <v>25</v>
      </c>
      <c r="AM3" s="143" t="s">
        <v>26</v>
      </c>
      <c r="AN3" s="143" t="s">
        <v>22</v>
      </c>
      <c r="AO3" s="143" t="s">
        <v>27</v>
      </c>
      <c r="AP3" s="143" t="s">
        <v>28</v>
      </c>
      <c r="AQ3" s="143" t="s">
        <v>29</v>
      </c>
      <c r="AR3" s="143" t="s">
        <v>30</v>
      </c>
      <c r="AS3" s="143" t="s">
        <v>31</v>
      </c>
      <c r="AT3" s="142" t="s">
        <v>16</v>
      </c>
      <c r="AU3" s="143" t="s">
        <v>24</v>
      </c>
      <c r="AV3" s="143" t="s">
        <v>25</v>
      </c>
      <c r="AW3" s="143" t="s">
        <v>26</v>
      </c>
      <c r="AX3" s="143" t="s">
        <v>22</v>
      </c>
      <c r="AY3" s="143" t="s">
        <v>27</v>
      </c>
      <c r="AZ3" s="142" t="s">
        <v>16</v>
      </c>
      <c r="BA3" s="143" t="s">
        <v>21</v>
      </c>
      <c r="BB3" s="143" t="s">
        <v>22</v>
      </c>
      <c r="BC3" s="143" t="s">
        <v>23</v>
      </c>
    </row>
    <row r="4" spans="1:55" s="67" customFormat="1" ht="26.25" customHeight="1">
      <c r="A4" s="146"/>
      <c r="B4" s="149"/>
      <c r="C4" s="152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2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2"/>
      <c r="AU4" s="144"/>
      <c r="AV4" s="144"/>
      <c r="AW4" s="144"/>
      <c r="AX4" s="144"/>
      <c r="AY4" s="144"/>
      <c r="AZ4" s="142"/>
      <c r="BA4" s="144"/>
      <c r="BB4" s="144"/>
      <c r="BC4" s="144"/>
    </row>
    <row r="5" spans="1:55" s="78" customFormat="1" ht="23.25" customHeight="1">
      <c r="A5" s="146"/>
      <c r="B5" s="149"/>
      <c r="C5" s="152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4"/>
      <c r="AM5" s="71"/>
      <c r="AN5" s="71"/>
      <c r="AO5" s="71"/>
      <c r="AP5" s="71"/>
      <c r="AQ5" s="71"/>
      <c r="AR5" s="71"/>
      <c r="AS5" s="71"/>
      <c r="AT5" s="71"/>
      <c r="AU5" s="71"/>
      <c r="AV5" s="144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7"/>
      <c r="B6" s="150"/>
      <c r="C6" s="153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338</v>
      </c>
      <c r="B7" s="109" t="s">
        <v>339</v>
      </c>
      <c r="C7" s="108" t="s">
        <v>337</v>
      </c>
      <c r="D7" s="110">
        <f aca="true" t="shared" si="0" ref="D7:AI7">SUM(D8:D40)</f>
        <v>405895</v>
      </c>
      <c r="E7" s="110">
        <f t="shared" si="0"/>
        <v>72176</v>
      </c>
      <c r="F7" s="110">
        <f t="shared" si="0"/>
        <v>26831</v>
      </c>
      <c r="G7" s="110">
        <f t="shared" si="0"/>
        <v>45345</v>
      </c>
      <c r="H7" s="110">
        <f t="shared" si="0"/>
        <v>123412</v>
      </c>
      <c r="I7" s="110">
        <f t="shared" si="0"/>
        <v>37594</v>
      </c>
      <c r="J7" s="110">
        <f t="shared" si="0"/>
        <v>85818</v>
      </c>
      <c r="K7" s="110">
        <f t="shared" si="0"/>
        <v>210307</v>
      </c>
      <c r="L7" s="110">
        <f t="shared" si="0"/>
        <v>4104</v>
      </c>
      <c r="M7" s="110">
        <f t="shared" si="0"/>
        <v>206203</v>
      </c>
      <c r="N7" s="110">
        <f t="shared" si="0"/>
        <v>406092</v>
      </c>
      <c r="O7" s="110">
        <f t="shared" si="0"/>
        <v>68529</v>
      </c>
      <c r="P7" s="110">
        <f t="shared" si="0"/>
        <v>36244</v>
      </c>
      <c r="Q7" s="110">
        <f t="shared" si="0"/>
        <v>0</v>
      </c>
      <c r="R7" s="110">
        <f t="shared" si="0"/>
        <v>0</v>
      </c>
      <c r="S7" s="110">
        <f t="shared" si="0"/>
        <v>32285</v>
      </c>
      <c r="T7" s="110">
        <f t="shared" si="0"/>
        <v>0</v>
      </c>
      <c r="U7" s="110">
        <f t="shared" si="0"/>
        <v>0</v>
      </c>
      <c r="V7" s="110">
        <f t="shared" si="0"/>
        <v>337366</v>
      </c>
      <c r="W7" s="110">
        <f t="shared" si="0"/>
        <v>192222</v>
      </c>
      <c r="X7" s="110">
        <f t="shared" si="0"/>
        <v>0</v>
      </c>
      <c r="Y7" s="110">
        <f t="shared" si="0"/>
        <v>0</v>
      </c>
      <c r="Z7" s="110">
        <f t="shared" si="0"/>
        <v>145144</v>
      </c>
      <c r="AA7" s="110">
        <f t="shared" si="0"/>
        <v>0</v>
      </c>
      <c r="AB7" s="110">
        <f t="shared" si="0"/>
        <v>0</v>
      </c>
      <c r="AC7" s="110">
        <f t="shared" si="0"/>
        <v>197</v>
      </c>
      <c r="AD7" s="110">
        <f t="shared" si="0"/>
        <v>197</v>
      </c>
      <c r="AE7" s="110">
        <f t="shared" si="0"/>
        <v>0</v>
      </c>
      <c r="AF7" s="110">
        <f t="shared" si="0"/>
        <v>5546</v>
      </c>
      <c r="AG7" s="110">
        <f t="shared" si="0"/>
        <v>5546</v>
      </c>
      <c r="AH7" s="110">
        <f t="shared" si="0"/>
        <v>0</v>
      </c>
      <c r="AI7" s="110">
        <f t="shared" si="0"/>
        <v>0</v>
      </c>
      <c r="AJ7" s="110">
        <f aca="true" t="shared" si="1" ref="AJ7:BC7">SUM(AJ8:AJ40)</f>
        <v>18311</v>
      </c>
      <c r="AK7" s="110">
        <f t="shared" si="1"/>
        <v>12779</v>
      </c>
      <c r="AL7" s="110">
        <f t="shared" si="1"/>
        <v>0</v>
      </c>
      <c r="AM7" s="110">
        <f t="shared" si="1"/>
        <v>3913</v>
      </c>
      <c r="AN7" s="110">
        <f t="shared" si="1"/>
        <v>82</v>
      </c>
      <c r="AO7" s="110">
        <f t="shared" si="1"/>
        <v>0</v>
      </c>
      <c r="AP7" s="110">
        <f t="shared" si="1"/>
        <v>0</v>
      </c>
      <c r="AQ7" s="110">
        <f t="shared" si="1"/>
        <v>706</v>
      </c>
      <c r="AR7" s="110">
        <f t="shared" si="1"/>
        <v>755</v>
      </c>
      <c r="AS7" s="110">
        <f t="shared" si="1"/>
        <v>76</v>
      </c>
      <c r="AT7" s="110">
        <f t="shared" si="1"/>
        <v>358</v>
      </c>
      <c r="AU7" s="110">
        <f t="shared" si="1"/>
        <v>14</v>
      </c>
      <c r="AV7" s="110">
        <f t="shared" si="1"/>
        <v>0</v>
      </c>
      <c r="AW7" s="110">
        <f t="shared" si="1"/>
        <v>344</v>
      </c>
      <c r="AX7" s="110">
        <f t="shared" si="1"/>
        <v>0</v>
      </c>
      <c r="AY7" s="110">
        <f t="shared" si="1"/>
        <v>0</v>
      </c>
      <c r="AZ7" s="110">
        <f t="shared" si="1"/>
        <v>4</v>
      </c>
      <c r="BA7" s="110">
        <f t="shared" si="1"/>
        <v>4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119</v>
      </c>
      <c r="B8" s="112" t="s">
        <v>266</v>
      </c>
      <c r="C8" s="111" t="s">
        <v>298</v>
      </c>
      <c r="D8" s="101">
        <f>SUM(E8,+H8,+K8)</f>
        <v>38756</v>
      </c>
      <c r="E8" s="101">
        <f>SUM(F8:G8)</f>
        <v>9732</v>
      </c>
      <c r="F8" s="101">
        <v>9732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29024</v>
      </c>
      <c r="L8" s="101">
        <v>0</v>
      </c>
      <c r="M8" s="101">
        <v>29024</v>
      </c>
      <c r="N8" s="101">
        <f>SUM(O8,+V8,+AC8)</f>
        <v>38756</v>
      </c>
      <c r="O8" s="101">
        <f>SUM(P8:U8)</f>
        <v>9732</v>
      </c>
      <c r="P8" s="101">
        <v>0</v>
      </c>
      <c r="Q8" s="101">
        <v>0</v>
      </c>
      <c r="R8" s="101">
        <v>0</v>
      </c>
      <c r="S8" s="101">
        <v>9732</v>
      </c>
      <c r="T8" s="101">
        <v>0</v>
      </c>
      <c r="U8" s="101">
        <v>0</v>
      </c>
      <c r="V8" s="101">
        <f>SUM(W8:AB8)</f>
        <v>29024</v>
      </c>
      <c r="W8" s="101">
        <v>0</v>
      </c>
      <c r="X8" s="101">
        <v>0</v>
      </c>
      <c r="Y8" s="101">
        <v>0</v>
      </c>
      <c r="Z8" s="101">
        <v>29024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0</v>
      </c>
      <c r="AG8" s="101">
        <v>0</v>
      </c>
      <c r="AH8" s="101">
        <v>0</v>
      </c>
      <c r="AI8" s="101">
        <v>0</v>
      </c>
      <c r="AJ8" s="101">
        <f>SUM(AK8:AS8)</f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119</v>
      </c>
      <c r="B9" s="112" t="s">
        <v>267</v>
      </c>
      <c r="C9" s="111" t="s">
        <v>299</v>
      </c>
      <c r="D9" s="101">
        <f aca="true" t="shared" si="2" ref="D9:D40">SUM(E9,+H9,+K9)</f>
        <v>42942</v>
      </c>
      <c r="E9" s="101">
        <f aca="true" t="shared" si="3" ref="E9:E40">SUM(F9:G9)</f>
        <v>42942</v>
      </c>
      <c r="F9" s="101">
        <v>9592</v>
      </c>
      <c r="G9" s="101">
        <v>33350</v>
      </c>
      <c r="H9" s="101">
        <f aca="true" t="shared" si="4" ref="H9:H40">SUM(I9:J9)</f>
        <v>0</v>
      </c>
      <c r="I9" s="101">
        <v>0</v>
      </c>
      <c r="J9" s="101">
        <v>0</v>
      </c>
      <c r="K9" s="101">
        <f aca="true" t="shared" si="5" ref="K9:K40">SUM(L9:M9)</f>
        <v>0</v>
      </c>
      <c r="L9" s="101">
        <v>0</v>
      </c>
      <c r="M9" s="101">
        <v>0</v>
      </c>
      <c r="N9" s="101">
        <f aca="true" t="shared" si="6" ref="N9:N40">SUM(O9,+V9,+AC9)</f>
        <v>42942</v>
      </c>
      <c r="O9" s="101">
        <f aca="true" t="shared" si="7" ref="O9:O40">SUM(P9:U9)</f>
        <v>9592</v>
      </c>
      <c r="P9" s="101">
        <v>0</v>
      </c>
      <c r="Q9" s="101">
        <v>0</v>
      </c>
      <c r="R9" s="101">
        <v>0</v>
      </c>
      <c r="S9" s="101">
        <v>9592</v>
      </c>
      <c r="T9" s="101">
        <v>0</v>
      </c>
      <c r="U9" s="101">
        <v>0</v>
      </c>
      <c r="V9" s="101">
        <f aca="true" t="shared" si="8" ref="V9:V40">SUM(W9:AB9)</f>
        <v>33350</v>
      </c>
      <c r="W9" s="101">
        <v>0</v>
      </c>
      <c r="X9" s="101">
        <v>0</v>
      </c>
      <c r="Y9" s="101">
        <v>0</v>
      </c>
      <c r="Z9" s="101">
        <v>33350</v>
      </c>
      <c r="AA9" s="101">
        <v>0</v>
      </c>
      <c r="AB9" s="101">
        <v>0</v>
      </c>
      <c r="AC9" s="101">
        <f aca="true" t="shared" si="9" ref="AC9:AC40">SUM(AD9:AE9)</f>
        <v>0</v>
      </c>
      <c r="AD9" s="101">
        <v>0</v>
      </c>
      <c r="AE9" s="101">
        <v>0</v>
      </c>
      <c r="AF9" s="101">
        <f aca="true" t="shared" si="10" ref="AF9:AF40">SUM(AG9:AI9)</f>
        <v>0</v>
      </c>
      <c r="AG9" s="101">
        <v>0</v>
      </c>
      <c r="AH9" s="101">
        <v>0</v>
      </c>
      <c r="AI9" s="101">
        <v>0</v>
      </c>
      <c r="AJ9" s="101">
        <f aca="true" t="shared" si="11" ref="AJ9:AJ40">SUM(AK9:AS9)</f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40"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40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119</v>
      </c>
      <c r="B10" s="112" t="s">
        <v>268</v>
      </c>
      <c r="C10" s="111" t="s">
        <v>300</v>
      </c>
      <c r="D10" s="101">
        <f t="shared" si="2"/>
        <v>18553</v>
      </c>
      <c r="E10" s="101">
        <f t="shared" si="3"/>
        <v>0</v>
      </c>
      <c r="F10" s="101">
        <v>0</v>
      </c>
      <c r="G10" s="101">
        <v>0</v>
      </c>
      <c r="H10" s="101">
        <f t="shared" si="4"/>
        <v>18334</v>
      </c>
      <c r="I10" s="101">
        <v>3425</v>
      </c>
      <c r="J10" s="101">
        <v>14909</v>
      </c>
      <c r="K10" s="101">
        <f t="shared" si="5"/>
        <v>219</v>
      </c>
      <c r="L10" s="101">
        <v>219</v>
      </c>
      <c r="M10" s="101">
        <v>0</v>
      </c>
      <c r="N10" s="101">
        <f t="shared" si="6"/>
        <v>18553</v>
      </c>
      <c r="O10" s="101">
        <f t="shared" si="7"/>
        <v>3644</v>
      </c>
      <c r="P10" s="101">
        <v>0</v>
      </c>
      <c r="Q10" s="101">
        <v>0</v>
      </c>
      <c r="R10" s="101">
        <v>0</v>
      </c>
      <c r="S10" s="101">
        <v>3644</v>
      </c>
      <c r="T10" s="101">
        <v>0</v>
      </c>
      <c r="U10" s="101">
        <v>0</v>
      </c>
      <c r="V10" s="101">
        <f t="shared" si="8"/>
        <v>14909</v>
      </c>
      <c r="W10" s="101">
        <v>0</v>
      </c>
      <c r="X10" s="101">
        <v>0</v>
      </c>
      <c r="Y10" s="101">
        <v>0</v>
      </c>
      <c r="Z10" s="101">
        <v>14909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0</v>
      </c>
      <c r="AG10" s="101">
        <v>0</v>
      </c>
      <c r="AH10" s="101">
        <v>0</v>
      </c>
      <c r="AI10" s="101">
        <v>0</v>
      </c>
      <c r="AJ10" s="101">
        <f t="shared" si="11"/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119</v>
      </c>
      <c r="B11" s="112" t="s">
        <v>269</v>
      </c>
      <c r="C11" s="111" t="s">
        <v>301</v>
      </c>
      <c r="D11" s="101">
        <f t="shared" si="2"/>
        <v>13231</v>
      </c>
      <c r="E11" s="101">
        <f t="shared" si="3"/>
        <v>0</v>
      </c>
      <c r="F11" s="101">
        <v>0</v>
      </c>
      <c r="G11" s="101">
        <v>0</v>
      </c>
      <c r="H11" s="101">
        <f t="shared" si="4"/>
        <v>4355</v>
      </c>
      <c r="I11" s="101">
        <v>4355</v>
      </c>
      <c r="J11" s="101">
        <v>0</v>
      </c>
      <c r="K11" s="101">
        <f t="shared" si="5"/>
        <v>8876</v>
      </c>
      <c r="L11" s="101">
        <v>0</v>
      </c>
      <c r="M11" s="101">
        <v>8876</v>
      </c>
      <c r="N11" s="101">
        <f t="shared" si="6"/>
        <v>13303</v>
      </c>
      <c r="O11" s="101">
        <f t="shared" si="7"/>
        <v>4355</v>
      </c>
      <c r="P11" s="101">
        <v>4355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8876</v>
      </c>
      <c r="W11" s="101">
        <v>8876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72</v>
      </c>
      <c r="AD11" s="101">
        <v>72</v>
      </c>
      <c r="AE11" s="101">
        <v>0</v>
      </c>
      <c r="AF11" s="101">
        <f t="shared" si="10"/>
        <v>521</v>
      </c>
      <c r="AG11" s="101">
        <v>521</v>
      </c>
      <c r="AH11" s="101">
        <v>0</v>
      </c>
      <c r="AI11" s="101">
        <v>0</v>
      </c>
      <c r="AJ11" s="101">
        <f t="shared" si="11"/>
        <v>521</v>
      </c>
      <c r="AK11" s="101">
        <v>0</v>
      </c>
      <c r="AL11" s="101">
        <v>0</v>
      </c>
      <c r="AM11" s="101">
        <v>521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14</v>
      </c>
      <c r="AU11" s="101">
        <v>0</v>
      </c>
      <c r="AV11" s="101">
        <v>0</v>
      </c>
      <c r="AW11" s="101">
        <v>14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119</v>
      </c>
      <c r="B12" s="112" t="s">
        <v>270</v>
      </c>
      <c r="C12" s="111" t="s">
        <v>302</v>
      </c>
      <c r="D12" s="101">
        <f t="shared" si="2"/>
        <v>5631</v>
      </c>
      <c r="E12" s="101">
        <f t="shared" si="3"/>
        <v>0</v>
      </c>
      <c r="F12" s="101">
        <v>0</v>
      </c>
      <c r="G12" s="101">
        <v>0</v>
      </c>
      <c r="H12" s="101">
        <f t="shared" si="4"/>
        <v>1658</v>
      </c>
      <c r="I12" s="101">
        <v>1658</v>
      </c>
      <c r="J12" s="101">
        <v>0</v>
      </c>
      <c r="K12" s="101">
        <f t="shared" si="5"/>
        <v>3973</v>
      </c>
      <c r="L12" s="101">
        <v>0</v>
      </c>
      <c r="M12" s="101">
        <v>3973</v>
      </c>
      <c r="N12" s="101">
        <f t="shared" si="6"/>
        <v>5631</v>
      </c>
      <c r="O12" s="101">
        <f t="shared" si="7"/>
        <v>1658</v>
      </c>
      <c r="P12" s="101">
        <v>0</v>
      </c>
      <c r="Q12" s="101">
        <v>0</v>
      </c>
      <c r="R12" s="101">
        <v>0</v>
      </c>
      <c r="S12" s="101">
        <v>1658</v>
      </c>
      <c r="T12" s="101">
        <v>0</v>
      </c>
      <c r="U12" s="101">
        <v>0</v>
      </c>
      <c r="V12" s="101">
        <f t="shared" si="8"/>
        <v>3973</v>
      </c>
      <c r="W12" s="101">
        <v>0</v>
      </c>
      <c r="X12" s="101">
        <v>0</v>
      </c>
      <c r="Y12" s="101">
        <v>0</v>
      </c>
      <c r="Z12" s="101">
        <v>3973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0</v>
      </c>
      <c r="AG12" s="101">
        <v>0</v>
      </c>
      <c r="AH12" s="101">
        <v>0</v>
      </c>
      <c r="AI12" s="101">
        <v>0</v>
      </c>
      <c r="AJ12" s="101">
        <f t="shared" si="11"/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119</v>
      </c>
      <c r="B13" s="112" t="s">
        <v>271</v>
      </c>
      <c r="C13" s="111" t="s">
        <v>303</v>
      </c>
      <c r="D13" s="101">
        <f t="shared" si="2"/>
        <v>15749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15749</v>
      </c>
      <c r="L13" s="101">
        <v>3882</v>
      </c>
      <c r="M13" s="101">
        <v>11867</v>
      </c>
      <c r="N13" s="101">
        <f t="shared" si="6"/>
        <v>15749</v>
      </c>
      <c r="O13" s="101">
        <f t="shared" si="7"/>
        <v>3882</v>
      </c>
      <c r="P13" s="101">
        <v>3882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11867</v>
      </c>
      <c r="W13" s="101">
        <v>11867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35</v>
      </c>
      <c r="AG13" s="101">
        <v>35</v>
      </c>
      <c r="AH13" s="101">
        <v>0</v>
      </c>
      <c r="AI13" s="101">
        <v>0</v>
      </c>
      <c r="AJ13" s="101">
        <f t="shared" si="11"/>
        <v>35</v>
      </c>
      <c r="AK13" s="101">
        <v>0</v>
      </c>
      <c r="AL13" s="101">
        <v>0</v>
      </c>
      <c r="AM13" s="101">
        <v>35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119</v>
      </c>
      <c r="B14" s="112" t="s">
        <v>272</v>
      </c>
      <c r="C14" s="111" t="s">
        <v>304</v>
      </c>
      <c r="D14" s="101">
        <f t="shared" si="2"/>
        <v>36513</v>
      </c>
      <c r="E14" s="101">
        <f t="shared" si="3"/>
        <v>0</v>
      </c>
      <c r="F14" s="101">
        <v>0</v>
      </c>
      <c r="G14" s="101">
        <v>0</v>
      </c>
      <c r="H14" s="101">
        <f t="shared" si="4"/>
        <v>36513</v>
      </c>
      <c r="I14" s="101">
        <v>3151</v>
      </c>
      <c r="J14" s="101">
        <v>33362</v>
      </c>
      <c r="K14" s="101">
        <f t="shared" si="5"/>
        <v>0</v>
      </c>
      <c r="L14" s="101">
        <v>0</v>
      </c>
      <c r="M14" s="101">
        <v>0</v>
      </c>
      <c r="N14" s="101">
        <f t="shared" si="6"/>
        <v>36513</v>
      </c>
      <c r="O14" s="101">
        <f t="shared" si="7"/>
        <v>3151</v>
      </c>
      <c r="P14" s="101">
        <v>0</v>
      </c>
      <c r="Q14" s="101">
        <v>0</v>
      </c>
      <c r="R14" s="101">
        <v>0</v>
      </c>
      <c r="S14" s="101">
        <v>3151</v>
      </c>
      <c r="T14" s="101">
        <v>0</v>
      </c>
      <c r="U14" s="101">
        <v>0</v>
      </c>
      <c r="V14" s="101">
        <f t="shared" si="8"/>
        <v>33362</v>
      </c>
      <c r="W14" s="101">
        <v>0</v>
      </c>
      <c r="X14" s="101">
        <v>0</v>
      </c>
      <c r="Y14" s="101">
        <v>0</v>
      </c>
      <c r="Z14" s="101">
        <v>33362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0</v>
      </c>
      <c r="AG14" s="101">
        <v>0</v>
      </c>
      <c r="AH14" s="101">
        <v>0</v>
      </c>
      <c r="AI14" s="101">
        <v>0</v>
      </c>
      <c r="AJ14" s="101">
        <f t="shared" si="11"/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119</v>
      </c>
      <c r="B15" s="112" t="s">
        <v>273</v>
      </c>
      <c r="C15" s="111" t="s">
        <v>305</v>
      </c>
      <c r="D15" s="101">
        <f t="shared" si="2"/>
        <v>11409</v>
      </c>
      <c r="E15" s="101">
        <f t="shared" si="3"/>
        <v>0</v>
      </c>
      <c r="F15" s="101">
        <v>0</v>
      </c>
      <c r="G15" s="101">
        <v>0</v>
      </c>
      <c r="H15" s="101">
        <f t="shared" si="4"/>
        <v>11409</v>
      </c>
      <c r="I15" s="101">
        <v>2701</v>
      </c>
      <c r="J15" s="101">
        <v>8708</v>
      </c>
      <c r="K15" s="101">
        <f t="shared" si="5"/>
        <v>0</v>
      </c>
      <c r="L15" s="101">
        <v>0</v>
      </c>
      <c r="M15" s="101">
        <v>0</v>
      </c>
      <c r="N15" s="101">
        <f t="shared" si="6"/>
        <v>11409</v>
      </c>
      <c r="O15" s="101">
        <f t="shared" si="7"/>
        <v>2701</v>
      </c>
      <c r="P15" s="101">
        <v>2701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8708</v>
      </c>
      <c r="W15" s="101">
        <v>8708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0</v>
      </c>
      <c r="AD15" s="101">
        <v>0</v>
      </c>
      <c r="AE15" s="101">
        <v>0</v>
      </c>
      <c r="AF15" s="101">
        <f t="shared" si="10"/>
        <v>28</v>
      </c>
      <c r="AG15" s="101">
        <v>28</v>
      </c>
      <c r="AH15" s="101">
        <v>0</v>
      </c>
      <c r="AI15" s="101">
        <v>0</v>
      </c>
      <c r="AJ15" s="101">
        <f t="shared" si="11"/>
        <v>28</v>
      </c>
      <c r="AK15" s="101">
        <v>0</v>
      </c>
      <c r="AL15" s="101">
        <v>0</v>
      </c>
      <c r="AM15" s="101">
        <v>28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5</v>
      </c>
      <c r="AU15" s="101">
        <v>0</v>
      </c>
      <c r="AV15" s="101">
        <v>0</v>
      </c>
      <c r="AW15" s="101">
        <v>5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119</v>
      </c>
      <c r="B16" s="112" t="s">
        <v>274</v>
      </c>
      <c r="C16" s="111" t="s">
        <v>306</v>
      </c>
      <c r="D16" s="101">
        <f t="shared" si="2"/>
        <v>573</v>
      </c>
      <c r="E16" s="101">
        <f t="shared" si="3"/>
        <v>573</v>
      </c>
      <c r="F16" s="101">
        <v>434</v>
      </c>
      <c r="G16" s="101">
        <v>139</v>
      </c>
      <c r="H16" s="101">
        <f t="shared" si="4"/>
        <v>0</v>
      </c>
      <c r="I16" s="101">
        <v>0</v>
      </c>
      <c r="J16" s="101">
        <v>0</v>
      </c>
      <c r="K16" s="101">
        <f t="shared" si="5"/>
        <v>0</v>
      </c>
      <c r="L16" s="101">
        <v>0</v>
      </c>
      <c r="M16" s="101">
        <v>0</v>
      </c>
      <c r="N16" s="101">
        <f t="shared" si="6"/>
        <v>573</v>
      </c>
      <c r="O16" s="101">
        <f t="shared" si="7"/>
        <v>434</v>
      </c>
      <c r="P16" s="101">
        <v>0</v>
      </c>
      <c r="Q16" s="101">
        <v>0</v>
      </c>
      <c r="R16" s="101">
        <v>0</v>
      </c>
      <c r="S16" s="101">
        <v>434</v>
      </c>
      <c r="T16" s="101">
        <v>0</v>
      </c>
      <c r="U16" s="101">
        <v>0</v>
      </c>
      <c r="V16" s="101">
        <f t="shared" si="8"/>
        <v>139</v>
      </c>
      <c r="W16" s="101">
        <v>0</v>
      </c>
      <c r="X16" s="101">
        <v>0</v>
      </c>
      <c r="Y16" s="101">
        <v>0</v>
      </c>
      <c r="Z16" s="101">
        <v>139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0</v>
      </c>
      <c r="AG16" s="101">
        <v>0</v>
      </c>
      <c r="AH16" s="101">
        <v>0</v>
      </c>
      <c r="AI16" s="101">
        <v>0</v>
      </c>
      <c r="AJ16" s="101">
        <f t="shared" si="11"/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119</v>
      </c>
      <c r="B17" s="112" t="s">
        <v>275</v>
      </c>
      <c r="C17" s="111" t="s">
        <v>307</v>
      </c>
      <c r="D17" s="101">
        <f t="shared" si="2"/>
        <v>32278</v>
      </c>
      <c r="E17" s="101">
        <f t="shared" si="3"/>
        <v>9686</v>
      </c>
      <c r="F17" s="101">
        <v>2111</v>
      </c>
      <c r="G17" s="101">
        <v>7575</v>
      </c>
      <c r="H17" s="101">
        <f t="shared" si="4"/>
        <v>2321</v>
      </c>
      <c r="I17" s="101">
        <v>2321</v>
      </c>
      <c r="J17" s="101">
        <v>0</v>
      </c>
      <c r="K17" s="101">
        <f t="shared" si="5"/>
        <v>20271</v>
      </c>
      <c r="L17" s="101">
        <v>0</v>
      </c>
      <c r="M17" s="101">
        <v>20271</v>
      </c>
      <c r="N17" s="101">
        <f t="shared" si="6"/>
        <v>32278</v>
      </c>
      <c r="O17" s="101">
        <f t="shared" si="7"/>
        <v>4432</v>
      </c>
      <c r="P17" s="101">
        <v>4432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27846</v>
      </c>
      <c r="W17" s="101">
        <v>27846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728</v>
      </c>
      <c r="AG17" s="101">
        <v>728</v>
      </c>
      <c r="AH17" s="101">
        <v>0</v>
      </c>
      <c r="AI17" s="101">
        <v>0</v>
      </c>
      <c r="AJ17" s="101">
        <f t="shared" si="11"/>
        <v>728</v>
      </c>
      <c r="AK17" s="101">
        <v>0</v>
      </c>
      <c r="AL17" s="101">
        <v>0</v>
      </c>
      <c r="AM17" s="101">
        <v>718</v>
      </c>
      <c r="AN17" s="101">
        <v>0</v>
      </c>
      <c r="AO17" s="101">
        <v>0</v>
      </c>
      <c r="AP17" s="101">
        <v>0</v>
      </c>
      <c r="AQ17" s="101">
        <v>0</v>
      </c>
      <c r="AR17" s="101">
        <v>10</v>
      </c>
      <c r="AS17" s="101">
        <v>0</v>
      </c>
      <c r="AT17" s="101">
        <f t="shared" si="12"/>
        <v>112</v>
      </c>
      <c r="AU17" s="101">
        <v>0</v>
      </c>
      <c r="AV17" s="101">
        <v>0</v>
      </c>
      <c r="AW17" s="101">
        <v>112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119</v>
      </c>
      <c r="B18" s="112" t="s">
        <v>276</v>
      </c>
      <c r="C18" s="111" t="s">
        <v>308</v>
      </c>
      <c r="D18" s="101">
        <f t="shared" si="2"/>
        <v>20806</v>
      </c>
      <c r="E18" s="101">
        <f t="shared" si="3"/>
        <v>0</v>
      </c>
      <c r="F18" s="101">
        <v>0</v>
      </c>
      <c r="G18" s="101">
        <v>0</v>
      </c>
      <c r="H18" s="101">
        <f t="shared" si="4"/>
        <v>20806</v>
      </c>
      <c r="I18" s="101">
        <v>6103</v>
      </c>
      <c r="J18" s="101">
        <v>14703</v>
      </c>
      <c r="K18" s="101">
        <f t="shared" si="5"/>
        <v>0</v>
      </c>
      <c r="L18" s="101">
        <v>0</v>
      </c>
      <c r="M18" s="101">
        <v>0</v>
      </c>
      <c r="N18" s="101">
        <f t="shared" si="6"/>
        <v>20806</v>
      </c>
      <c r="O18" s="101">
        <f t="shared" si="7"/>
        <v>6103</v>
      </c>
      <c r="P18" s="101">
        <v>6103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14703</v>
      </c>
      <c r="W18" s="101">
        <v>14703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745</v>
      </c>
      <c r="AG18" s="101">
        <v>745</v>
      </c>
      <c r="AH18" s="101">
        <v>0</v>
      </c>
      <c r="AI18" s="101">
        <v>0</v>
      </c>
      <c r="AJ18" s="101">
        <f t="shared" si="11"/>
        <v>745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745</v>
      </c>
      <c r="AS18" s="101">
        <v>0</v>
      </c>
      <c r="AT18" s="101">
        <f t="shared" si="12"/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119</v>
      </c>
      <c r="B19" s="112" t="s">
        <v>277</v>
      </c>
      <c r="C19" s="111" t="s">
        <v>309</v>
      </c>
      <c r="D19" s="101">
        <f t="shared" si="2"/>
        <v>24903</v>
      </c>
      <c r="E19" s="101">
        <f t="shared" si="3"/>
        <v>0</v>
      </c>
      <c r="F19" s="101">
        <v>0</v>
      </c>
      <c r="G19" s="101">
        <v>0</v>
      </c>
      <c r="H19" s="101">
        <f t="shared" si="4"/>
        <v>1555</v>
      </c>
      <c r="I19" s="101">
        <v>1555</v>
      </c>
      <c r="J19" s="101">
        <v>0</v>
      </c>
      <c r="K19" s="101">
        <f t="shared" si="5"/>
        <v>23348</v>
      </c>
      <c r="L19" s="101">
        <v>0</v>
      </c>
      <c r="M19" s="101">
        <v>23348</v>
      </c>
      <c r="N19" s="101">
        <f t="shared" si="6"/>
        <v>24911</v>
      </c>
      <c r="O19" s="101">
        <f t="shared" si="7"/>
        <v>1555</v>
      </c>
      <c r="P19" s="101">
        <v>0</v>
      </c>
      <c r="Q19" s="101">
        <v>0</v>
      </c>
      <c r="R19" s="101">
        <v>0</v>
      </c>
      <c r="S19" s="101">
        <v>1555</v>
      </c>
      <c r="T19" s="101">
        <v>0</v>
      </c>
      <c r="U19" s="101">
        <v>0</v>
      </c>
      <c r="V19" s="101">
        <f t="shared" si="8"/>
        <v>23348</v>
      </c>
      <c r="W19" s="101">
        <v>0</v>
      </c>
      <c r="X19" s="101">
        <v>0</v>
      </c>
      <c r="Y19" s="101">
        <v>0</v>
      </c>
      <c r="Z19" s="101">
        <v>23348</v>
      </c>
      <c r="AA19" s="101">
        <v>0</v>
      </c>
      <c r="AB19" s="101">
        <v>0</v>
      </c>
      <c r="AC19" s="101">
        <f t="shared" si="9"/>
        <v>8</v>
      </c>
      <c r="AD19" s="101">
        <v>8</v>
      </c>
      <c r="AE19" s="101">
        <v>0</v>
      </c>
      <c r="AF19" s="101">
        <f t="shared" si="10"/>
        <v>0</v>
      </c>
      <c r="AG19" s="101">
        <v>0</v>
      </c>
      <c r="AH19" s="101">
        <v>0</v>
      </c>
      <c r="AI19" s="101">
        <v>0</v>
      </c>
      <c r="AJ19" s="101">
        <f t="shared" si="11"/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119</v>
      </c>
      <c r="B20" s="112" t="s">
        <v>278</v>
      </c>
      <c r="C20" s="111" t="s">
        <v>310</v>
      </c>
      <c r="D20" s="101">
        <f t="shared" si="2"/>
        <v>14118</v>
      </c>
      <c r="E20" s="101">
        <f t="shared" si="3"/>
        <v>0</v>
      </c>
      <c r="F20" s="101">
        <v>0</v>
      </c>
      <c r="G20" s="101">
        <v>0</v>
      </c>
      <c r="H20" s="101">
        <f t="shared" si="4"/>
        <v>2289</v>
      </c>
      <c r="I20" s="101">
        <v>2289</v>
      </c>
      <c r="J20" s="101">
        <v>0</v>
      </c>
      <c r="K20" s="101">
        <f t="shared" si="5"/>
        <v>11829</v>
      </c>
      <c r="L20" s="101">
        <v>0</v>
      </c>
      <c r="M20" s="101">
        <v>11829</v>
      </c>
      <c r="N20" s="101">
        <f t="shared" si="6"/>
        <v>14118</v>
      </c>
      <c r="O20" s="101">
        <f t="shared" si="7"/>
        <v>2289</v>
      </c>
      <c r="P20" s="101">
        <v>2289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11829</v>
      </c>
      <c r="W20" s="101">
        <v>11829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515</v>
      </c>
      <c r="AG20" s="101">
        <v>515</v>
      </c>
      <c r="AH20" s="101">
        <v>0</v>
      </c>
      <c r="AI20" s="101">
        <v>0</v>
      </c>
      <c r="AJ20" s="101">
        <f t="shared" si="11"/>
        <v>515</v>
      </c>
      <c r="AK20" s="101">
        <v>0</v>
      </c>
      <c r="AL20" s="101">
        <v>0</v>
      </c>
      <c r="AM20" s="101">
        <v>515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59</v>
      </c>
      <c r="AU20" s="101">
        <v>0</v>
      </c>
      <c r="AV20" s="101">
        <v>0</v>
      </c>
      <c r="AW20" s="101">
        <v>59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119</v>
      </c>
      <c r="B21" s="112" t="s">
        <v>279</v>
      </c>
      <c r="C21" s="111" t="s">
        <v>311</v>
      </c>
      <c r="D21" s="101">
        <f t="shared" si="2"/>
        <v>8546</v>
      </c>
      <c r="E21" s="101">
        <f t="shared" si="3"/>
        <v>0</v>
      </c>
      <c r="F21" s="101">
        <v>0</v>
      </c>
      <c r="G21" s="101">
        <v>0</v>
      </c>
      <c r="H21" s="101">
        <f t="shared" si="4"/>
        <v>2455</v>
      </c>
      <c r="I21" s="101">
        <v>2455</v>
      </c>
      <c r="J21" s="101">
        <v>0</v>
      </c>
      <c r="K21" s="101">
        <f t="shared" si="5"/>
        <v>6091</v>
      </c>
      <c r="L21" s="101">
        <v>0</v>
      </c>
      <c r="M21" s="101">
        <v>6091</v>
      </c>
      <c r="N21" s="101">
        <f t="shared" si="6"/>
        <v>8546</v>
      </c>
      <c r="O21" s="101">
        <f t="shared" si="7"/>
        <v>2455</v>
      </c>
      <c r="P21" s="101">
        <v>0</v>
      </c>
      <c r="Q21" s="101">
        <v>0</v>
      </c>
      <c r="R21" s="101">
        <v>0</v>
      </c>
      <c r="S21" s="101">
        <v>2455</v>
      </c>
      <c r="T21" s="101">
        <v>0</v>
      </c>
      <c r="U21" s="101">
        <v>0</v>
      </c>
      <c r="V21" s="101">
        <f t="shared" si="8"/>
        <v>6091</v>
      </c>
      <c r="W21" s="101">
        <v>0</v>
      </c>
      <c r="X21" s="101">
        <v>0</v>
      </c>
      <c r="Y21" s="101">
        <v>0</v>
      </c>
      <c r="Z21" s="101">
        <v>6091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0</v>
      </c>
      <c r="AG21" s="101">
        <v>0</v>
      </c>
      <c r="AH21" s="101">
        <v>0</v>
      </c>
      <c r="AI21" s="101">
        <v>0</v>
      </c>
      <c r="AJ21" s="101">
        <f t="shared" si="11"/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119</v>
      </c>
      <c r="B22" s="112" t="s">
        <v>280</v>
      </c>
      <c r="C22" s="111" t="s">
        <v>312</v>
      </c>
      <c r="D22" s="101">
        <f t="shared" si="2"/>
        <v>17837</v>
      </c>
      <c r="E22" s="101">
        <f t="shared" si="3"/>
        <v>0</v>
      </c>
      <c r="F22" s="101">
        <v>0</v>
      </c>
      <c r="G22" s="101">
        <v>0</v>
      </c>
      <c r="H22" s="101">
        <f t="shared" si="4"/>
        <v>1707</v>
      </c>
      <c r="I22" s="101">
        <v>1707</v>
      </c>
      <c r="J22" s="101">
        <v>0</v>
      </c>
      <c r="K22" s="101">
        <f t="shared" si="5"/>
        <v>16130</v>
      </c>
      <c r="L22" s="101">
        <v>0</v>
      </c>
      <c r="M22" s="101">
        <v>16130</v>
      </c>
      <c r="N22" s="101">
        <f t="shared" si="6"/>
        <v>17921</v>
      </c>
      <c r="O22" s="101">
        <f t="shared" si="7"/>
        <v>1707</v>
      </c>
      <c r="P22" s="101">
        <v>1643</v>
      </c>
      <c r="Q22" s="101">
        <v>0</v>
      </c>
      <c r="R22" s="101">
        <v>0</v>
      </c>
      <c r="S22" s="101">
        <v>64</v>
      </c>
      <c r="T22" s="101">
        <v>0</v>
      </c>
      <c r="U22" s="101">
        <v>0</v>
      </c>
      <c r="V22" s="101">
        <f t="shared" si="8"/>
        <v>16130</v>
      </c>
      <c r="W22" s="101">
        <v>15182</v>
      </c>
      <c r="X22" s="101">
        <v>0</v>
      </c>
      <c r="Y22" s="101">
        <v>0</v>
      </c>
      <c r="Z22" s="101">
        <v>948</v>
      </c>
      <c r="AA22" s="101">
        <v>0</v>
      </c>
      <c r="AB22" s="101">
        <v>0</v>
      </c>
      <c r="AC22" s="101">
        <f t="shared" si="9"/>
        <v>84</v>
      </c>
      <c r="AD22" s="101">
        <v>84</v>
      </c>
      <c r="AE22" s="101">
        <v>0</v>
      </c>
      <c r="AF22" s="101">
        <f t="shared" si="10"/>
        <v>773</v>
      </c>
      <c r="AG22" s="101">
        <v>773</v>
      </c>
      <c r="AH22" s="101">
        <v>0</v>
      </c>
      <c r="AI22" s="101">
        <v>0</v>
      </c>
      <c r="AJ22" s="101">
        <f t="shared" si="11"/>
        <v>773</v>
      </c>
      <c r="AK22" s="101">
        <v>0</v>
      </c>
      <c r="AL22" s="101">
        <v>0</v>
      </c>
      <c r="AM22" s="101">
        <v>773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 t="shared" si="12"/>
        <v>72</v>
      </c>
      <c r="AU22" s="101">
        <v>0</v>
      </c>
      <c r="AV22" s="101">
        <v>0</v>
      </c>
      <c r="AW22" s="101">
        <v>72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119</v>
      </c>
      <c r="B23" s="112" t="s">
        <v>281</v>
      </c>
      <c r="C23" s="111" t="s">
        <v>313</v>
      </c>
      <c r="D23" s="101">
        <f t="shared" si="2"/>
        <v>4262</v>
      </c>
      <c r="E23" s="101">
        <f t="shared" si="3"/>
        <v>1009</v>
      </c>
      <c r="F23" s="101">
        <v>1009</v>
      </c>
      <c r="G23" s="101">
        <v>0</v>
      </c>
      <c r="H23" s="101">
        <f t="shared" si="4"/>
        <v>0</v>
      </c>
      <c r="I23" s="101">
        <v>0</v>
      </c>
      <c r="J23" s="101">
        <v>0</v>
      </c>
      <c r="K23" s="101">
        <f t="shared" si="5"/>
        <v>3253</v>
      </c>
      <c r="L23" s="101">
        <v>0</v>
      </c>
      <c r="M23" s="101">
        <v>3253</v>
      </c>
      <c r="N23" s="101">
        <f t="shared" si="6"/>
        <v>4262</v>
      </c>
      <c r="O23" s="101">
        <f t="shared" si="7"/>
        <v>1009</v>
      </c>
      <c r="P23" s="101">
        <v>1009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3253</v>
      </c>
      <c r="W23" s="101">
        <v>3253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208</v>
      </c>
      <c r="AG23" s="101">
        <v>208</v>
      </c>
      <c r="AH23" s="101">
        <v>0</v>
      </c>
      <c r="AI23" s="101">
        <v>0</v>
      </c>
      <c r="AJ23" s="101">
        <f t="shared" si="11"/>
        <v>208</v>
      </c>
      <c r="AK23" s="101">
        <v>0</v>
      </c>
      <c r="AL23" s="101">
        <v>0</v>
      </c>
      <c r="AM23" s="101">
        <v>208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1</v>
      </c>
      <c r="AU23" s="101">
        <v>0</v>
      </c>
      <c r="AV23" s="101">
        <v>0</v>
      </c>
      <c r="AW23" s="101">
        <v>1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119</v>
      </c>
      <c r="B24" s="112" t="s">
        <v>282</v>
      </c>
      <c r="C24" s="111" t="s">
        <v>314</v>
      </c>
      <c r="D24" s="101">
        <f t="shared" si="2"/>
        <v>7033</v>
      </c>
      <c r="E24" s="101">
        <f t="shared" si="3"/>
        <v>1505</v>
      </c>
      <c r="F24" s="101">
        <v>1505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5528</v>
      </c>
      <c r="L24" s="101">
        <v>0</v>
      </c>
      <c r="M24" s="101">
        <v>5528</v>
      </c>
      <c r="N24" s="101">
        <f t="shared" si="6"/>
        <v>7033</v>
      </c>
      <c r="O24" s="101">
        <f t="shared" si="7"/>
        <v>1505</v>
      </c>
      <c r="P24" s="101">
        <v>1505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5528</v>
      </c>
      <c r="W24" s="101">
        <v>5528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343</v>
      </c>
      <c r="AG24" s="101">
        <v>343</v>
      </c>
      <c r="AH24" s="101">
        <v>0</v>
      </c>
      <c r="AI24" s="101">
        <v>0</v>
      </c>
      <c r="AJ24" s="101">
        <f t="shared" si="11"/>
        <v>343</v>
      </c>
      <c r="AK24" s="101">
        <v>0</v>
      </c>
      <c r="AL24" s="101">
        <v>0</v>
      </c>
      <c r="AM24" s="101">
        <v>343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2</v>
      </c>
      <c r="AU24" s="101">
        <v>0</v>
      </c>
      <c r="AV24" s="101">
        <v>0</v>
      </c>
      <c r="AW24" s="101">
        <v>2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119</v>
      </c>
      <c r="B25" s="112" t="s">
        <v>283</v>
      </c>
      <c r="C25" s="111" t="s">
        <v>315</v>
      </c>
      <c r="D25" s="101">
        <f t="shared" si="2"/>
        <v>14354</v>
      </c>
      <c r="E25" s="101">
        <f t="shared" si="3"/>
        <v>0</v>
      </c>
      <c r="F25" s="101">
        <v>0</v>
      </c>
      <c r="G25" s="101">
        <v>0</v>
      </c>
      <c r="H25" s="101">
        <f t="shared" si="4"/>
        <v>1102</v>
      </c>
      <c r="I25" s="101">
        <v>1102</v>
      </c>
      <c r="J25" s="101">
        <v>0</v>
      </c>
      <c r="K25" s="101">
        <f t="shared" si="5"/>
        <v>13252</v>
      </c>
      <c r="L25" s="101">
        <v>3</v>
      </c>
      <c r="M25" s="101">
        <v>13249</v>
      </c>
      <c r="N25" s="101">
        <f t="shared" si="6"/>
        <v>14354</v>
      </c>
      <c r="O25" s="101">
        <f t="shared" si="7"/>
        <v>1105</v>
      </c>
      <c r="P25" s="101">
        <v>1105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13249</v>
      </c>
      <c r="W25" s="101">
        <v>13249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18</v>
      </c>
      <c r="AG25" s="101">
        <v>18</v>
      </c>
      <c r="AH25" s="101">
        <v>0</v>
      </c>
      <c r="AI25" s="101">
        <v>0</v>
      </c>
      <c r="AJ25" s="101">
        <f t="shared" si="11"/>
        <v>453</v>
      </c>
      <c r="AK25" s="101">
        <v>435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18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119</v>
      </c>
      <c r="B26" s="112" t="s">
        <v>284</v>
      </c>
      <c r="C26" s="111" t="s">
        <v>316</v>
      </c>
      <c r="D26" s="101">
        <f t="shared" si="2"/>
        <v>6781</v>
      </c>
      <c r="E26" s="101">
        <f t="shared" si="3"/>
        <v>1855</v>
      </c>
      <c r="F26" s="101">
        <v>1855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4926</v>
      </c>
      <c r="L26" s="101">
        <v>0</v>
      </c>
      <c r="M26" s="101">
        <v>4926</v>
      </c>
      <c r="N26" s="101">
        <f t="shared" si="6"/>
        <v>6781</v>
      </c>
      <c r="O26" s="101">
        <f t="shared" si="7"/>
        <v>1855</v>
      </c>
      <c r="P26" s="101">
        <v>1855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4926</v>
      </c>
      <c r="W26" s="101">
        <v>4926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330</v>
      </c>
      <c r="AG26" s="101">
        <v>330</v>
      </c>
      <c r="AH26" s="101">
        <v>0</v>
      </c>
      <c r="AI26" s="101">
        <v>0</v>
      </c>
      <c r="AJ26" s="101">
        <f t="shared" si="11"/>
        <v>330</v>
      </c>
      <c r="AK26" s="101">
        <v>0</v>
      </c>
      <c r="AL26" s="101">
        <v>0</v>
      </c>
      <c r="AM26" s="101">
        <v>330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2</v>
      </c>
      <c r="AU26" s="101">
        <v>0</v>
      </c>
      <c r="AV26" s="101">
        <v>0</v>
      </c>
      <c r="AW26" s="101">
        <v>2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119</v>
      </c>
      <c r="B27" s="112" t="s">
        <v>285</v>
      </c>
      <c r="C27" s="111" t="s">
        <v>317</v>
      </c>
      <c r="D27" s="101">
        <f t="shared" si="2"/>
        <v>11501</v>
      </c>
      <c r="E27" s="101">
        <f t="shared" si="3"/>
        <v>0</v>
      </c>
      <c r="F27" s="101">
        <v>0</v>
      </c>
      <c r="G27" s="101">
        <v>0</v>
      </c>
      <c r="H27" s="101">
        <f t="shared" si="4"/>
        <v>11501</v>
      </c>
      <c r="I27" s="101">
        <v>386</v>
      </c>
      <c r="J27" s="101">
        <v>11115</v>
      </c>
      <c r="K27" s="101">
        <f t="shared" si="5"/>
        <v>0</v>
      </c>
      <c r="L27" s="101">
        <v>0</v>
      </c>
      <c r="M27" s="101">
        <v>0</v>
      </c>
      <c r="N27" s="101">
        <f t="shared" si="6"/>
        <v>11534</v>
      </c>
      <c r="O27" s="101">
        <f t="shared" si="7"/>
        <v>386</v>
      </c>
      <c r="P27" s="101">
        <v>386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11115</v>
      </c>
      <c r="W27" s="101">
        <v>11115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33</v>
      </c>
      <c r="AD27" s="101">
        <v>33</v>
      </c>
      <c r="AE27" s="101">
        <v>0</v>
      </c>
      <c r="AF27" s="101">
        <f t="shared" si="10"/>
        <v>27</v>
      </c>
      <c r="AG27" s="101">
        <v>27</v>
      </c>
      <c r="AH27" s="101">
        <v>0</v>
      </c>
      <c r="AI27" s="101">
        <v>0</v>
      </c>
      <c r="AJ27" s="101">
        <f t="shared" si="11"/>
        <v>11528</v>
      </c>
      <c r="AK27" s="101">
        <v>11501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27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119</v>
      </c>
      <c r="B28" s="112" t="s">
        <v>286</v>
      </c>
      <c r="C28" s="111" t="s">
        <v>318</v>
      </c>
      <c r="D28" s="101">
        <f t="shared" si="2"/>
        <v>3259</v>
      </c>
      <c r="E28" s="101">
        <f t="shared" si="3"/>
        <v>0</v>
      </c>
      <c r="F28" s="101">
        <v>0</v>
      </c>
      <c r="G28" s="101">
        <v>0</v>
      </c>
      <c r="H28" s="101">
        <f t="shared" si="4"/>
        <v>1000</v>
      </c>
      <c r="I28" s="101">
        <v>1000</v>
      </c>
      <c r="J28" s="101">
        <v>0</v>
      </c>
      <c r="K28" s="101">
        <f t="shared" si="5"/>
        <v>2259</v>
      </c>
      <c r="L28" s="101">
        <v>0</v>
      </c>
      <c r="M28" s="101">
        <v>2259</v>
      </c>
      <c r="N28" s="101">
        <f t="shared" si="6"/>
        <v>3259</v>
      </c>
      <c r="O28" s="101">
        <f t="shared" si="7"/>
        <v>1000</v>
      </c>
      <c r="P28" s="101">
        <v>1000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2259</v>
      </c>
      <c r="W28" s="101">
        <v>2259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91</v>
      </c>
      <c r="AG28" s="101">
        <v>91</v>
      </c>
      <c r="AH28" s="101">
        <v>0</v>
      </c>
      <c r="AI28" s="101">
        <v>0</v>
      </c>
      <c r="AJ28" s="101">
        <f t="shared" si="11"/>
        <v>91</v>
      </c>
      <c r="AK28" s="101">
        <v>0</v>
      </c>
      <c r="AL28" s="101">
        <v>0</v>
      </c>
      <c r="AM28" s="101">
        <v>9</v>
      </c>
      <c r="AN28" s="101">
        <v>82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 t="shared" si="12"/>
        <v>1</v>
      </c>
      <c r="AU28" s="101">
        <v>0</v>
      </c>
      <c r="AV28" s="101">
        <v>0</v>
      </c>
      <c r="AW28" s="101">
        <v>1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119</v>
      </c>
      <c r="B29" s="112" t="s">
        <v>287</v>
      </c>
      <c r="C29" s="111" t="s">
        <v>319</v>
      </c>
      <c r="D29" s="101">
        <f t="shared" si="2"/>
        <v>10228</v>
      </c>
      <c r="E29" s="101">
        <f t="shared" si="3"/>
        <v>0</v>
      </c>
      <c r="F29" s="101">
        <v>0</v>
      </c>
      <c r="G29" s="101">
        <v>0</v>
      </c>
      <c r="H29" s="101">
        <f t="shared" si="4"/>
        <v>608</v>
      </c>
      <c r="I29" s="101">
        <v>608</v>
      </c>
      <c r="J29" s="101">
        <v>0</v>
      </c>
      <c r="K29" s="101">
        <f t="shared" si="5"/>
        <v>9620</v>
      </c>
      <c r="L29" s="101">
        <v>0</v>
      </c>
      <c r="M29" s="101">
        <v>9620</v>
      </c>
      <c r="N29" s="101">
        <f t="shared" si="6"/>
        <v>10228</v>
      </c>
      <c r="O29" s="101">
        <f t="shared" si="7"/>
        <v>608</v>
      </c>
      <c r="P29" s="101">
        <v>608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9620</v>
      </c>
      <c r="W29" s="101">
        <v>9620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419</v>
      </c>
      <c r="AG29" s="101">
        <v>419</v>
      </c>
      <c r="AH29" s="101">
        <v>0</v>
      </c>
      <c r="AI29" s="101">
        <v>0</v>
      </c>
      <c r="AJ29" s="101">
        <f t="shared" si="11"/>
        <v>419</v>
      </c>
      <c r="AK29" s="101">
        <v>0</v>
      </c>
      <c r="AL29" s="101">
        <v>0</v>
      </c>
      <c r="AM29" s="101">
        <v>20</v>
      </c>
      <c r="AN29" s="101">
        <v>0</v>
      </c>
      <c r="AO29" s="101">
        <v>0</v>
      </c>
      <c r="AP29" s="101">
        <v>0</v>
      </c>
      <c r="AQ29" s="101">
        <v>399</v>
      </c>
      <c r="AR29" s="101">
        <v>0</v>
      </c>
      <c r="AS29" s="101">
        <v>0</v>
      </c>
      <c r="AT29" s="101">
        <f t="shared" si="12"/>
        <v>2</v>
      </c>
      <c r="AU29" s="101">
        <v>0</v>
      </c>
      <c r="AV29" s="101">
        <v>0</v>
      </c>
      <c r="AW29" s="101">
        <v>2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119</v>
      </c>
      <c r="B30" s="112" t="s">
        <v>288</v>
      </c>
      <c r="C30" s="111" t="s">
        <v>320</v>
      </c>
      <c r="D30" s="101">
        <f t="shared" si="2"/>
        <v>8033</v>
      </c>
      <c r="E30" s="101">
        <f t="shared" si="3"/>
        <v>0</v>
      </c>
      <c r="F30" s="101">
        <v>0</v>
      </c>
      <c r="G30" s="101">
        <v>0</v>
      </c>
      <c r="H30" s="101">
        <f t="shared" si="4"/>
        <v>632</v>
      </c>
      <c r="I30" s="101">
        <v>632</v>
      </c>
      <c r="J30" s="101">
        <v>0</v>
      </c>
      <c r="K30" s="101">
        <f t="shared" si="5"/>
        <v>7401</v>
      </c>
      <c r="L30" s="101">
        <v>0</v>
      </c>
      <c r="M30" s="101">
        <v>7401</v>
      </c>
      <c r="N30" s="101">
        <f t="shared" si="6"/>
        <v>8033</v>
      </c>
      <c r="O30" s="101">
        <f t="shared" si="7"/>
        <v>632</v>
      </c>
      <c r="P30" s="101">
        <v>632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7401</v>
      </c>
      <c r="W30" s="101">
        <v>7401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307</v>
      </c>
      <c r="AG30" s="101">
        <v>307</v>
      </c>
      <c r="AH30" s="101">
        <v>0</v>
      </c>
      <c r="AI30" s="101">
        <v>0</v>
      </c>
      <c r="AJ30" s="101">
        <f t="shared" si="11"/>
        <v>307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307</v>
      </c>
      <c r="AR30" s="101">
        <v>0</v>
      </c>
      <c r="AS30" s="101">
        <v>0</v>
      </c>
      <c r="AT30" s="101">
        <f t="shared" si="12"/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119</v>
      </c>
      <c r="B31" s="112" t="s">
        <v>289</v>
      </c>
      <c r="C31" s="111" t="s">
        <v>321</v>
      </c>
      <c r="D31" s="101">
        <f t="shared" si="2"/>
        <v>2825</v>
      </c>
      <c r="E31" s="101">
        <f t="shared" si="3"/>
        <v>0</v>
      </c>
      <c r="F31" s="101">
        <v>0</v>
      </c>
      <c r="G31" s="101">
        <v>0</v>
      </c>
      <c r="H31" s="101">
        <f t="shared" si="4"/>
        <v>123</v>
      </c>
      <c r="I31" s="101">
        <v>123</v>
      </c>
      <c r="J31" s="101">
        <v>0</v>
      </c>
      <c r="K31" s="101">
        <f t="shared" si="5"/>
        <v>2702</v>
      </c>
      <c r="L31" s="101">
        <v>0</v>
      </c>
      <c r="M31" s="101">
        <v>2702</v>
      </c>
      <c r="N31" s="101">
        <f t="shared" si="6"/>
        <v>2825</v>
      </c>
      <c r="O31" s="101">
        <f t="shared" si="7"/>
        <v>123</v>
      </c>
      <c r="P31" s="101">
        <v>123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2702</v>
      </c>
      <c r="W31" s="101">
        <v>2702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4</v>
      </c>
      <c r="AG31" s="101">
        <v>4</v>
      </c>
      <c r="AH31" s="101">
        <v>0</v>
      </c>
      <c r="AI31" s="101">
        <v>0</v>
      </c>
      <c r="AJ31" s="101">
        <f t="shared" si="11"/>
        <v>90</v>
      </c>
      <c r="AK31" s="101">
        <v>86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4</v>
      </c>
      <c r="AT31" s="101">
        <f t="shared" si="12"/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4</v>
      </c>
      <c r="BA31" s="101">
        <v>4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119</v>
      </c>
      <c r="B32" s="112" t="s">
        <v>290</v>
      </c>
      <c r="C32" s="111" t="s">
        <v>322</v>
      </c>
      <c r="D32" s="101">
        <f t="shared" si="2"/>
        <v>1743</v>
      </c>
      <c r="E32" s="101">
        <f t="shared" si="3"/>
        <v>0</v>
      </c>
      <c r="F32" s="101">
        <v>0</v>
      </c>
      <c r="G32" s="101">
        <v>0</v>
      </c>
      <c r="H32" s="101">
        <f t="shared" si="4"/>
        <v>94</v>
      </c>
      <c r="I32" s="101">
        <v>94</v>
      </c>
      <c r="J32" s="101">
        <v>0</v>
      </c>
      <c r="K32" s="101">
        <f t="shared" si="5"/>
        <v>1649</v>
      </c>
      <c r="L32" s="101">
        <v>0</v>
      </c>
      <c r="M32" s="101">
        <v>1649</v>
      </c>
      <c r="N32" s="101">
        <f t="shared" si="6"/>
        <v>1743</v>
      </c>
      <c r="O32" s="101">
        <f t="shared" si="7"/>
        <v>94</v>
      </c>
      <c r="P32" s="101">
        <v>94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1649</v>
      </c>
      <c r="W32" s="101">
        <v>1649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2</v>
      </c>
      <c r="AG32" s="101">
        <v>2</v>
      </c>
      <c r="AH32" s="101">
        <v>0</v>
      </c>
      <c r="AI32" s="101">
        <v>0</v>
      </c>
      <c r="AJ32" s="101">
        <f t="shared" si="11"/>
        <v>55</v>
      </c>
      <c r="AK32" s="101">
        <v>53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2</v>
      </c>
      <c r="AT32" s="101">
        <f t="shared" si="12"/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0</v>
      </c>
      <c r="BA32" s="101">
        <v>0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334</v>
      </c>
      <c r="B33" s="113" t="s">
        <v>336</v>
      </c>
      <c r="C33" s="111" t="s">
        <v>335</v>
      </c>
      <c r="D33" s="101">
        <f t="shared" si="2"/>
        <v>1775</v>
      </c>
      <c r="E33" s="101">
        <f t="shared" si="3"/>
        <v>0</v>
      </c>
      <c r="F33" s="101">
        <v>0</v>
      </c>
      <c r="G33" s="101">
        <v>0</v>
      </c>
      <c r="H33" s="101">
        <f t="shared" si="4"/>
        <v>326</v>
      </c>
      <c r="I33" s="101">
        <v>326</v>
      </c>
      <c r="J33" s="101">
        <v>0</v>
      </c>
      <c r="K33" s="101">
        <f t="shared" si="5"/>
        <v>1449</v>
      </c>
      <c r="L33" s="101">
        <v>0</v>
      </c>
      <c r="M33" s="101">
        <v>1449</v>
      </c>
      <c r="N33" s="101">
        <f t="shared" si="6"/>
        <v>1775</v>
      </c>
      <c r="O33" s="101">
        <f t="shared" si="7"/>
        <v>326</v>
      </c>
      <c r="P33" s="101">
        <v>326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1449</v>
      </c>
      <c r="W33" s="101">
        <v>1449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2</v>
      </c>
      <c r="AG33" s="101">
        <v>2</v>
      </c>
      <c r="AH33" s="101">
        <v>0</v>
      </c>
      <c r="AI33" s="101">
        <v>0</v>
      </c>
      <c r="AJ33" s="101">
        <f t="shared" si="11"/>
        <v>56</v>
      </c>
      <c r="AK33" s="101">
        <v>54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2</v>
      </c>
      <c r="AT33" s="101">
        <f t="shared" si="12"/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0</v>
      </c>
      <c r="BA33" s="101">
        <v>0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119</v>
      </c>
      <c r="B34" s="112" t="s">
        <v>291</v>
      </c>
      <c r="C34" s="111" t="s">
        <v>323</v>
      </c>
      <c r="D34" s="101">
        <f t="shared" si="2"/>
        <v>3661</v>
      </c>
      <c r="E34" s="101">
        <f t="shared" si="3"/>
        <v>0</v>
      </c>
      <c r="F34" s="101">
        <v>0</v>
      </c>
      <c r="G34" s="101">
        <v>0</v>
      </c>
      <c r="H34" s="101">
        <f t="shared" si="4"/>
        <v>294</v>
      </c>
      <c r="I34" s="101">
        <v>294</v>
      </c>
      <c r="J34" s="101">
        <v>0</v>
      </c>
      <c r="K34" s="101">
        <f t="shared" si="5"/>
        <v>3367</v>
      </c>
      <c r="L34" s="101">
        <v>0</v>
      </c>
      <c r="M34" s="101">
        <v>3367</v>
      </c>
      <c r="N34" s="101">
        <f t="shared" si="6"/>
        <v>3661</v>
      </c>
      <c r="O34" s="101">
        <f t="shared" si="7"/>
        <v>294</v>
      </c>
      <c r="P34" s="101">
        <v>294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3367</v>
      </c>
      <c r="W34" s="101">
        <v>3367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5</v>
      </c>
      <c r="AG34" s="101">
        <v>5</v>
      </c>
      <c r="AH34" s="101">
        <v>0</v>
      </c>
      <c r="AI34" s="101">
        <v>0</v>
      </c>
      <c r="AJ34" s="101">
        <f t="shared" si="11"/>
        <v>116</v>
      </c>
      <c r="AK34" s="101">
        <v>111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5</v>
      </c>
      <c r="AT34" s="101">
        <f t="shared" si="12"/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119</v>
      </c>
      <c r="B35" s="112" t="s">
        <v>292</v>
      </c>
      <c r="C35" s="111" t="s">
        <v>324</v>
      </c>
      <c r="D35" s="101">
        <f t="shared" si="2"/>
        <v>3104</v>
      </c>
      <c r="E35" s="101">
        <f t="shared" si="3"/>
        <v>0</v>
      </c>
      <c r="F35" s="101">
        <v>0</v>
      </c>
      <c r="G35" s="101">
        <v>0</v>
      </c>
      <c r="H35" s="101">
        <f t="shared" si="4"/>
        <v>3104</v>
      </c>
      <c r="I35" s="101">
        <v>269</v>
      </c>
      <c r="J35" s="101">
        <v>2835</v>
      </c>
      <c r="K35" s="101">
        <f t="shared" si="5"/>
        <v>0</v>
      </c>
      <c r="L35" s="101">
        <v>0</v>
      </c>
      <c r="M35" s="101">
        <v>0</v>
      </c>
      <c r="N35" s="101">
        <f t="shared" si="6"/>
        <v>3104</v>
      </c>
      <c r="O35" s="101">
        <f t="shared" si="7"/>
        <v>269</v>
      </c>
      <c r="P35" s="101">
        <v>269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2835</v>
      </c>
      <c r="W35" s="101">
        <v>2835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0</v>
      </c>
      <c r="AD35" s="101">
        <v>0</v>
      </c>
      <c r="AE35" s="101">
        <v>0</v>
      </c>
      <c r="AF35" s="101">
        <f t="shared" si="10"/>
        <v>4</v>
      </c>
      <c r="AG35" s="101">
        <v>4</v>
      </c>
      <c r="AH35" s="101">
        <v>0</v>
      </c>
      <c r="AI35" s="101">
        <v>0</v>
      </c>
      <c r="AJ35" s="101">
        <f t="shared" si="11"/>
        <v>98</v>
      </c>
      <c r="AK35" s="101">
        <v>94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4</v>
      </c>
      <c r="AT35" s="101">
        <f t="shared" si="12"/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119</v>
      </c>
      <c r="B36" s="112" t="s">
        <v>293</v>
      </c>
      <c r="C36" s="111" t="s">
        <v>325</v>
      </c>
      <c r="D36" s="101">
        <f t="shared" si="2"/>
        <v>9474</v>
      </c>
      <c r="E36" s="101">
        <f t="shared" si="3"/>
        <v>0</v>
      </c>
      <c r="F36" s="101">
        <v>0</v>
      </c>
      <c r="G36" s="101">
        <v>0</v>
      </c>
      <c r="H36" s="101">
        <f t="shared" si="4"/>
        <v>427</v>
      </c>
      <c r="I36" s="101">
        <v>427</v>
      </c>
      <c r="J36" s="101">
        <v>0</v>
      </c>
      <c r="K36" s="101">
        <f t="shared" si="5"/>
        <v>9047</v>
      </c>
      <c r="L36" s="101">
        <v>0</v>
      </c>
      <c r="M36" s="101">
        <v>9047</v>
      </c>
      <c r="N36" s="101">
        <f t="shared" si="6"/>
        <v>9474</v>
      </c>
      <c r="O36" s="101">
        <f t="shared" si="7"/>
        <v>427</v>
      </c>
      <c r="P36" s="101">
        <v>427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9047</v>
      </c>
      <c r="W36" s="101">
        <v>9047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0</v>
      </c>
      <c r="AD36" s="101">
        <v>0</v>
      </c>
      <c r="AE36" s="101">
        <v>0</v>
      </c>
      <c r="AF36" s="101">
        <f t="shared" si="10"/>
        <v>409</v>
      </c>
      <c r="AG36" s="101">
        <v>409</v>
      </c>
      <c r="AH36" s="101">
        <v>0</v>
      </c>
      <c r="AI36" s="101">
        <v>0</v>
      </c>
      <c r="AJ36" s="101">
        <f t="shared" si="11"/>
        <v>409</v>
      </c>
      <c r="AK36" s="101">
        <v>0</v>
      </c>
      <c r="AL36" s="101">
        <v>0</v>
      </c>
      <c r="AM36" s="101">
        <v>409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 t="shared" si="12"/>
        <v>73</v>
      </c>
      <c r="AU36" s="101">
        <v>0</v>
      </c>
      <c r="AV36" s="101">
        <v>0</v>
      </c>
      <c r="AW36" s="101">
        <v>73</v>
      </c>
      <c r="AX36" s="101">
        <v>0</v>
      </c>
      <c r="AY36" s="101">
        <v>0</v>
      </c>
      <c r="AZ36" s="101">
        <f t="shared" si="13"/>
        <v>0</v>
      </c>
      <c r="BA36" s="101">
        <v>0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1" t="s">
        <v>119</v>
      </c>
      <c r="B37" s="112" t="s">
        <v>294</v>
      </c>
      <c r="C37" s="111" t="s">
        <v>326</v>
      </c>
      <c r="D37" s="101">
        <f t="shared" si="2"/>
        <v>5386</v>
      </c>
      <c r="E37" s="101">
        <f t="shared" si="3"/>
        <v>0</v>
      </c>
      <c r="F37" s="101">
        <v>0</v>
      </c>
      <c r="G37" s="101">
        <v>0</v>
      </c>
      <c r="H37" s="101">
        <f t="shared" si="4"/>
        <v>221</v>
      </c>
      <c r="I37" s="101">
        <v>221</v>
      </c>
      <c r="J37" s="101">
        <v>0</v>
      </c>
      <c r="K37" s="101">
        <f t="shared" si="5"/>
        <v>5165</v>
      </c>
      <c r="L37" s="101">
        <v>0</v>
      </c>
      <c r="M37" s="101">
        <v>5165</v>
      </c>
      <c r="N37" s="101">
        <f t="shared" si="6"/>
        <v>5386</v>
      </c>
      <c r="O37" s="101">
        <f t="shared" si="7"/>
        <v>221</v>
      </c>
      <c r="P37" s="101">
        <v>221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 t="shared" si="8"/>
        <v>5165</v>
      </c>
      <c r="W37" s="101">
        <v>5165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 t="shared" si="9"/>
        <v>0</v>
      </c>
      <c r="AD37" s="101">
        <v>0</v>
      </c>
      <c r="AE37" s="101">
        <v>0</v>
      </c>
      <c r="AF37" s="101">
        <f t="shared" si="10"/>
        <v>7</v>
      </c>
      <c r="AG37" s="101">
        <v>7</v>
      </c>
      <c r="AH37" s="101">
        <v>0</v>
      </c>
      <c r="AI37" s="101">
        <v>0</v>
      </c>
      <c r="AJ37" s="101">
        <f t="shared" si="11"/>
        <v>171</v>
      </c>
      <c r="AK37" s="101">
        <v>164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7</v>
      </c>
      <c r="AT37" s="101">
        <f t="shared" si="12"/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 t="shared" si="13"/>
        <v>0</v>
      </c>
      <c r="BA37" s="101">
        <v>0</v>
      </c>
      <c r="BB37" s="101">
        <v>0</v>
      </c>
      <c r="BC37" s="101">
        <v>0</v>
      </c>
      <c r="BD37" s="79"/>
      <c r="BE37" s="79"/>
      <c r="BF37" s="79"/>
    </row>
    <row r="38" spans="1:58" ht="12" customHeight="1">
      <c r="A38" s="111" t="s">
        <v>119</v>
      </c>
      <c r="B38" s="112" t="s">
        <v>295</v>
      </c>
      <c r="C38" s="111" t="s">
        <v>327</v>
      </c>
      <c r="D38" s="101">
        <f t="shared" si="2"/>
        <v>5521</v>
      </c>
      <c r="E38" s="101">
        <f t="shared" si="3"/>
        <v>0</v>
      </c>
      <c r="F38" s="101">
        <v>0</v>
      </c>
      <c r="G38" s="101">
        <v>0</v>
      </c>
      <c r="H38" s="101">
        <f t="shared" si="4"/>
        <v>342</v>
      </c>
      <c r="I38" s="101">
        <v>342</v>
      </c>
      <c r="J38" s="101">
        <v>0</v>
      </c>
      <c r="K38" s="101">
        <f t="shared" si="5"/>
        <v>5179</v>
      </c>
      <c r="L38" s="101">
        <v>0</v>
      </c>
      <c r="M38" s="101">
        <v>5179</v>
      </c>
      <c r="N38" s="101">
        <f t="shared" si="6"/>
        <v>5521</v>
      </c>
      <c r="O38" s="101">
        <f t="shared" si="7"/>
        <v>342</v>
      </c>
      <c r="P38" s="101">
        <v>342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 t="shared" si="8"/>
        <v>5179</v>
      </c>
      <c r="W38" s="101">
        <v>5179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 t="shared" si="9"/>
        <v>0</v>
      </c>
      <c r="AD38" s="101">
        <v>0</v>
      </c>
      <c r="AE38" s="101">
        <v>0</v>
      </c>
      <c r="AF38" s="101">
        <f t="shared" si="10"/>
        <v>7</v>
      </c>
      <c r="AG38" s="101">
        <v>7</v>
      </c>
      <c r="AH38" s="101">
        <v>0</v>
      </c>
      <c r="AI38" s="101">
        <v>0</v>
      </c>
      <c r="AJ38" s="101">
        <f t="shared" si="11"/>
        <v>174</v>
      </c>
      <c r="AK38" s="101">
        <v>167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7</v>
      </c>
      <c r="AT38" s="101">
        <f t="shared" si="12"/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 t="shared" si="13"/>
        <v>0</v>
      </c>
      <c r="BA38" s="101">
        <v>0</v>
      </c>
      <c r="BB38" s="101">
        <v>0</v>
      </c>
      <c r="BC38" s="101">
        <v>0</v>
      </c>
      <c r="BD38" s="79"/>
      <c r="BE38" s="79"/>
      <c r="BF38" s="79"/>
    </row>
    <row r="39" spans="1:58" ht="12" customHeight="1">
      <c r="A39" s="111" t="s">
        <v>119</v>
      </c>
      <c r="B39" s="112" t="s">
        <v>296</v>
      </c>
      <c r="C39" s="111" t="s">
        <v>328</v>
      </c>
      <c r="D39" s="101">
        <f t="shared" si="2"/>
        <v>4874</v>
      </c>
      <c r="E39" s="101">
        <f t="shared" si="3"/>
        <v>4874</v>
      </c>
      <c r="F39" s="101">
        <v>593</v>
      </c>
      <c r="G39" s="101">
        <v>4281</v>
      </c>
      <c r="H39" s="101">
        <f t="shared" si="4"/>
        <v>0</v>
      </c>
      <c r="I39" s="101">
        <v>0</v>
      </c>
      <c r="J39" s="101">
        <v>0</v>
      </c>
      <c r="K39" s="101">
        <f t="shared" si="5"/>
        <v>0</v>
      </c>
      <c r="L39" s="101">
        <v>0</v>
      </c>
      <c r="M39" s="101">
        <v>0</v>
      </c>
      <c r="N39" s="101">
        <f t="shared" si="6"/>
        <v>4874</v>
      </c>
      <c r="O39" s="101">
        <f t="shared" si="7"/>
        <v>593</v>
      </c>
      <c r="P39" s="101">
        <v>593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 t="shared" si="8"/>
        <v>4281</v>
      </c>
      <c r="W39" s="101">
        <v>4281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 t="shared" si="9"/>
        <v>0</v>
      </c>
      <c r="AD39" s="101">
        <v>0</v>
      </c>
      <c r="AE39" s="101">
        <v>0</v>
      </c>
      <c r="AF39" s="101">
        <f t="shared" si="10"/>
        <v>14</v>
      </c>
      <c r="AG39" s="101">
        <v>14</v>
      </c>
      <c r="AH39" s="101">
        <v>0</v>
      </c>
      <c r="AI39" s="101">
        <v>0</v>
      </c>
      <c r="AJ39" s="101">
        <f t="shared" si="11"/>
        <v>114</v>
      </c>
      <c r="AK39" s="101">
        <v>114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f t="shared" si="12"/>
        <v>14</v>
      </c>
      <c r="AU39" s="101">
        <v>14</v>
      </c>
      <c r="AV39" s="101">
        <v>0</v>
      </c>
      <c r="AW39" s="101">
        <v>0</v>
      </c>
      <c r="AX39" s="101">
        <v>0</v>
      </c>
      <c r="AY39" s="101">
        <v>0</v>
      </c>
      <c r="AZ39" s="101">
        <f t="shared" si="13"/>
        <v>0</v>
      </c>
      <c r="BA39" s="101">
        <v>0</v>
      </c>
      <c r="BB39" s="101">
        <v>0</v>
      </c>
      <c r="BC39" s="101">
        <v>0</v>
      </c>
      <c r="BD39" s="79"/>
      <c r="BE39" s="79"/>
      <c r="BF39" s="79"/>
    </row>
    <row r="40" spans="1:58" ht="12" customHeight="1">
      <c r="A40" s="111" t="s">
        <v>119</v>
      </c>
      <c r="B40" s="112" t="s">
        <v>297</v>
      </c>
      <c r="C40" s="111" t="s">
        <v>329</v>
      </c>
      <c r="D40" s="101">
        <f t="shared" si="2"/>
        <v>236</v>
      </c>
      <c r="E40" s="101">
        <f t="shared" si="3"/>
        <v>0</v>
      </c>
      <c r="F40" s="101">
        <v>0</v>
      </c>
      <c r="G40" s="101">
        <v>0</v>
      </c>
      <c r="H40" s="101">
        <f t="shared" si="4"/>
        <v>236</v>
      </c>
      <c r="I40" s="101">
        <v>50</v>
      </c>
      <c r="J40" s="101">
        <v>186</v>
      </c>
      <c r="K40" s="101">
        <f t="shared" si="5"/>
        <v>0</v>
      </c>
      <c r="L40" s="101">
        <v>0</v>
      </c>
      <c r="M40" s="101">
        <v>0</v>
      </c>
      <c r="N40" s="101">
        <f t="shared" si="6"/>
        <v>236</v>
      </c>
      <c r="O40" s="101">
        <f t="shared" si="7"/>
        <v>50</v>
      </c>
      <c r="P40" s="101">
        <v>50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 t="shared" si="8"/>
        <v>186</v>
      </c>
      <c r="W40" s="101">
        <v>186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 t="shared" si="9"/>
        <v>0</v>
      </c>
      <c r="AD40" s="101">
        <v>0</v>
      </c>
      <c r="AE40" s="101">
        <v>0</v>
      </c>
      <c r="AF40" s="101">
        <f t="shared" si="10"/>
        <v>4</v>
      </c>
      <c r="AG40" s="101">
        <v>4</v>
      </c>
      <c r="AH40" s="101">
        <v>0</v>
      </c>
      <c r="AI40" s="101">
        <v>0</v>
      </c>
      <c r="AJ40" s="101">
        <f t="shared" si="11"/>
        <v>4</v>
      </c>
      <c r="AK40" s="101">
        <v>0</v>
      </c>
      <c r="AL40" s="101">
        <v>0</v>
      </c>
      <c r="AM40" s="101">
        <v>4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 t="shared" si="12"/>
        <v>1</v>
      </c>
      <c r="AU40" s="101">
        <v>0</v>
      </c>
      <c r="AV40" s="101">
        <v>0</v>
      </c>
      <c r="AW40" s="101">
        <v>1</v>
      </c>
      <c r="AX40" s="101">
        <v>0</v>
      </c>
      <c r="AY40" s="101">
        <v>0</v>
      </c>
      <c r="AZ40" s="101">
        <f t="shared" si="13"/>
        <v>0</v>
      </c>
      <c r="BA40" s="101">
        <v>0</v>
      </c>
      <c r="BB40" s="101">
        <v>0</v>
      </c>
      <c r="BC40" s="101">
        <v>0</v>
      </c>
      <c r="BD40" s="79"/>
      <c r="BE40" s="79"/>
      <c r="BF40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340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14</v>
      </c>
      <c r="M2" s="19" t="str">
        <f>IF(L2&lt;&gt;"",VLOOKUP(L2,$AI$6:$AJ$52,2,FALSE),"-")</f>
        <v>神奈川県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70" t="s">
        <v>41</v>
      </c>
      <c r="G6" s="171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6" t="s">
        <v>43</v>
      </c>
      <c r="C7" s="22" t="s">
        <v>44</v>
      </c>
      <c r="D7" s="36">
        <f>AD7</f>
        <v>71056</v>
      </c>
      <c r="F7" s="165" t="s">
        <v>45</v>
      </c>
      <c r="G7" s="23" t="s">
        <v>46</v>
      </c>
      <c r="H7" s="37">
        <f aca="true" t="shared" si="0" ref="H7:H12">AD14</f>
        <v>36244</v>
      </c>
      <c r="I7" s="37">
        <f aca="true" t="shared" si="1" ref="I7:I12">AD24</f>
        <v>192222</v>
      </c>
      <c r="J7" s="37">
        <f aca="true" t="shared" si="2" ref="J7:J12">SUM(H7:I7)</f>
        <v>228466</v>
      </c>
      <c r="K7" s="38">
        <f aca="true" t="shared" si="3" ref="K7:K12">IF(J$13&gt;0,J7/J$13,0)</f>
        <v>0.5628697076830215</v>
      </c>
      <c r="L7" s="39">
        <f>AD34</f>
        <v>5546</v>
      </c>
      <c r="M7" s="40">
        <f>AD37</f>
        <v>4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71056</v>
      </c>
      <c r="AF7" s="28" t="str">
        <f>'水洗化人口等'!B7</f>
        <v>14000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7"/>
      <c r="C8" s="23" t="s">
        <v>47</v>
      </c>
      <c r="D8" s="41">
        <f>AD8</f>
        <v>194</v>
      </c>
      <c r="F8" s="166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194</v>
      </c>
      <c r="AF8" s="28" t="str">
        <f>'水洗化人口等'!B8</f>
        <v>14100</v>
      </c>
      <c r="AG8" s="19">
        <v>8</v>
      </c>
      <c r="AI8" s="63" t="s">
        <v>202</v>
      </c>
      <c r="AJ8" s="19" t="s">
        <v>130</v>
      </c>
    </row>
    <row r="9" spans="2:36" ht="16.5" customHeight="1">
      <c r="B9" s="178"/>
      <c r="C9" s="24" t="s">
        <v>49</v>
      </c>
      <c r="D9" s="42">
        <f>SUM(D7:D8)</f>
        <v>71250</v>
      </c>
      <c r="F9" s="166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8287697</v>
      </c>
      <c r="AF9" s="28" t="str">
        <f>'水洗化人口等'!B9</f>
        <v>14130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9" t="s">
        <v>51</v>
      </c>
      <c r="C10" s="25" t="s">
        <v>52</v>
      </c>
      <c r="D10" s="41">
        <f>AD9</f>
        <v>8287697</v>
      </c>
      <c r="F10" s="166"/>
      <c r="G10" s="23" t="s">
        <v>53</v>
      </c>
      <c r="H10" s="37">
        <f t="shared" si="0"/>
        <v>32285</v>
      </c>
      <c r="I10" s="37">
        <f t="shared" si="1"/>
        <v>145144</v>
      </c>
      <c r="J10" s="37">
        <f t="shared" si="2"/>
        <v>177429</v>
      </c>
      <c r="K10" s="38">
        <f t="shared" si="3"/>
        <v>0.43713029231697853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0</v>
      </c>
      <c r="AF10" s="28" t="str">
        <f>'水洗化人口等'!B10</f>
        <v>14201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80"/>
      <c r="C11" s="23" t="s">
        <v>54</v>
      </c>
      <c r="D11" s="41">
        <f>AD10</f>
        <v>0</v>
      </c>
      <c r="F11" s="166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563153</v>
      </c>
      <c r="AF11" s="28" t="str">
        <f>'水洗化人口等'!B11</f>
        <v>14203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80"/>
      <c r="C12" s="23" t="s">
        <v>55</v>
      </c>
      <c r="D12" s="41">
        <f>AD11</f>
        <v>563153</v>
      </c>
      <c r="F12" s="166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142581</v>
      </c>
      <c r="AF12" s="28" t="str">
        <f>'水洗化人口等'!B12</f>
        <v>14204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1"/>
      <c r="C13" s="24" t="s">
        <v>49</v>
      </c>
      <c r="D13" s="42">
        <f>SUM(D10:D12)</f>
        <v>8850850</v>
      </c>
      <c r="F13" s="167"/>
      <c r="G13" s="23" t="s">
        <v>49</v>
      </c>
      <c r="H13" s="37">
        <f>SUM(H7:H12)</f>
        <v>68529</v>
      </c>
      <c r="I13" s="37">
        <f>SUM(I7:I12)</f>
        <v>337366</v>
      </c>
      <c r="J13" s="37">
        <f>SUM(J7:J12)</f>
        <v>405895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170535</v>
      </c>
      <c r="AF13" s="28" t="str">
        <f>'水洗化人口等'!B13</f>
        <v>14205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7" t="s">
        <v>58</v>
      </c>
      <c r="C14" s="158"/>
      <c r="D14" s="45">
        <f>SUM(D9,D13)</f>
        <v>8922100</v>
      </c>
      <c r="F14" s="168" t="s">
        <v>59</v>
      </c>
      <c r="G14" s="169"/>
      <c r="H14" s="37">
        <f>AD20</f>
        <v>197</v>
      </c>
      <c r="I14" s="37">
        <f>AD30</f>
        <v>0</v>
      </c>
      <c r="J14" s="37">
        <f>SUM(H14:I14)</f>
        <v>197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36244</v>
      </c>
      <c r="AF14" s="28" t="str">
        <f>'水洗化人口等'!B14</f>
        <v>14206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7" t="s">
        <v>138</v>
      </c>
      <c r="C15" s="158"/>
      <c r="D15" s="45">
        <f>AD13</f>
        <v>170535</v>
      </c>
      <c r="F15" s="157" t="s">
        <v>4</v>
      </c>
      <c r="G15" s="158"/>
      <c r="H15" s="47">
        <f>SUM(H13:H14)</f>
        <v>68726</v>
      </c>
      <c r="I15" s="47">
        <f>SUM(I13:I14)</f>
        <v>337366</v>
      </c>
      <c r="J15" s="47">
        <f>SUM(J13:J14)</f>
        <v>406092</v>
      </c>
      <c r="K15" s="48" t="s">
        <v>152</v>
      </c>
      <c r="L15" s="49">
        <f>SUM(L7:L9)</f>
        <v>5546</v>
      </c>
      <c r="M15" s="50">
        <f>SUM(M7:M9)</f>
        <v>4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14207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14208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142581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32285</v>
      </c>
      <c r="AF17" s="28" t="str">
        <f>'水洗化人口等'!B17</f>
        <v>14209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70" t="s">
        <v>63</v>
      </c>
      <c r="G18" s="171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14210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0.9920142119007856</v>
      </c>
      <c r="F19" s="168" t="s">
        <v>65</v>
      </c>
      <c r="G19" s="169"/>
      <c r="H19" s="37">
        <f>AD21</f>
        <v>26831</v>
      </c>
      <c r="I19" s="37">
        <f>AD31</f>
        <v>45345</v>
      </c>
      <c r="J19" s="41">
        <f>SUM(H19:I19)</f>
        <v>72176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14211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0.007985788099214311</v>
      </c>
      <c r="F20" s="168" t="s">
        <v>67</v>
      </c>
      <c r="G20" s="169"/>
      <c r="H20" s="37">
        <f>AD22</f>
        <v>37594</v>
      </c>
      <c r="I20" s="37">
        <f>AD32</f>
        <v>85818</v>
      </c>
      <c r="J20" s="41">
        <f>SUM(H20:I20)</f>
        <v>123412</v>
      </c>
      <c r="AA20" s="20" t="s">
        <v>59</v>
      </c>
      <c r="AB20" s="81" t="s">
        <v>83</v>
      </c>
      <c r="AC20" s="81" t="s">
        <v>158</v>
      </c>
      <c r="AD20" s="28">
        <f ca="1" t="shared" si="4"/>
        <v>197</v>
      </c>
      <c r="AF20" s="28" t="str">
        <f>'水洗化人口等'!B20</f>
        <v>14212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0.9288953273332511</v>
      </c>
      <c r="F21" s="168" t="s">
        <v>69</v>
      </c>
      <c r="G21" s="169"/>
      <c r="H21" s="37">
        <f>AD23</f>
        <v>4104</v>
      </c>
      <c r="I21" s="37">
        <f>AD33</f>
        <v>206203</v>
      </c>
      <c r="J21" s="41">
        <f>SUM(H21:I21)</f>
        <v>210307</v>
      </c>
      <c r="AA21" s="20" t="s">
        <v>65</v>
      </c>
      <c r="AB21" s="81" t="s">
        <v>83</v>
      </c>
      <c r="AC21" s="81" t="s">
        <v>159</v>
      </c>
      <c r="AD21" s="28">
        <f ca="1" t="shared" si="4"/>
        <v>26831</v>
      </c>
      <c r="AF21" s="28" t="str">
        <f>'水洗化人口等'!B21</f>
        <v>14213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0.06311888456753455</v>
      </c>
      <c r="F22" s="157" t="s">
        <v>4</v>
      </c>
      <c r="G22" s="158"/>
      <c r="H22" s="47">
        <f>SUM(H19:H21)</f>
        <v>68529</v>
      </c>
      <c r="I22" s="47">
        <f>SUM(I19:I21)</f>
        <v>337366</v>
      </c>
      <c r="J22" s="52">
        <f>SUM(J19:J21)</f>
        <v>405895</v>
      </c>
      <c r="AA22" s="20" t="s">
        <v>67</v>
      </c>
      <c r="AB22" s="81" t="s">
        <v>83</v>
      </c>
      <c r="AC22" s="81" t="s">
        <v>160</v>
      </c>
      <c r="AD22" s="28">
        <f ca="1" t="shared" si="4"/>
        <v>37594</v>
      </c>
      <c r="AF22" s="28" t="str">
        <f>'水洗化人口等'!B22</f>
        <v>14214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0.015980654778583517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4104</v>
      </c>
      <c r="AF23" s="28" t="str">
        <f>'水洗化人口等'!B23</f>
        <v>14215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0.9972771929824561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192222</v>
      </c>
      <c r="AF24" s="28" t="str">
        <f>'水洗化人口等'!B24</f>
        <v>14216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0.00272280701754386</v>
      </c>
      <c r="F25" s="172" t="s">
        <v>72</v>
      </c>
      <c r="G25" s="173"/>
      <c r="H25" s="173"/>
      <c r="I25" s="182" t="s">
        <v>73</v>
      </c>
      <c r="J25" s="184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14217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4"/>
      <c r="G26" s="175"/>
      <c r="H26" s="175"/>
      <c r="I26" s="183"/>
      <c r="J26" s="185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14218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2" t="s">
        <v>75</v>
      </c>
      <c r="G27" s="163"/>
      <c r="H27" s="164"/>
      <c r="I27" s="39">
        <f aca="true" t="shared" si="5" ref="I27:I35">AD40</f>
        <v>12779</v>
      </c>
      <c r="J27" s="55">
        <f>AD49</f>
        <v>14</v>
      </c>
      <c r="AA27" s="20" t="s">
        <v>53</v>
      </c>
      <c r="AB27" s="81" t="s">
        <v>83</v>
      </c>
      <c r="AC27" s="81" t="s">
        <v>165</v>
      </c>
      <c r="AD27" s="28">
        <f ca="1" t="shared" si="4"/>
        <v>145144</v>
      </c>
      <c r="AF27" s="28" t="str">
        <f>'水洗化人口等'!B27</f>
        <v>14301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9" t="s">
        <v>76</v>
      </c>
      <c r="G28" s="160"/>
      <c r="H28" s="161"/>
      <c r="I28" s="39">
        <f t="shared" si="5"/>
        <v>0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14321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2" t="s">
        <v>77</v>
      </c>
      <c r="G29" s="163"/>
      <c r="H29" s="164"/>
      <c r="I29" s="39">
        <f t="shared" si="5"/>
        <v>3913</v>
      </c>
      <c r="J29" s="55">
        <f>AD51</f>
        <v>344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 t="str">
        <f>'水洗化人口等'!B29</f>
        <v>14341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2" t="s">
        <v>22</v>
      </c>
      <c r="G30" s="163"/>
      <c r="H30" s="164"/>
      <c r="I30" s="39">
        <f t="shared" si="5"/>
        <v>82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 t="str">
        <f>'水洗化人口等'!B30</f>
        <v>14342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2" t="s">
        <v>23</v>
      </c>
      <c r="G31" s="163"/>
      <c r="H31" s="164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45345</v>
      </c>
      <c r="AF31" s="28" t="str">
        <f>'水洗化人口等'!B31</f>
        <v>14361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2" t="s">
        <v>78</v>
      </c>
      <c r="G32" s="163"/>
      <c r="H32" s="164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85818</v>
      </c>
      <c r="AF32" s="28" t="str">
        <f>'水洗化人口等'!B32</f>
        <v>14362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2" t="s">
        <v>79</v>
      </c>
      <c r="G33" s="163"/>
      <c r="H33" s="164"/>
      <c r="I33" s="39">
        <f t="shared" si="5"/>
        <v>706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206203</v>
      </c>
      <c r="AF33" s="28" t="str">
        <f>'水洗化人口等'!B33</f>
        <v>14363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2" t="s">
        <v>80</v>
      </c>
      <c r="G34" s="163"/>
      <c r="H34" s="164"/>
      <c r="I34" s="39">
        <f t="shared" si="5"/>
        <v>755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5546</v>
      </c>
      <c r="AF34" s="28" t="str">
        <f>'水洗化人口等'!B34</f>
        <v>14364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2" t="s">
        <v>81</v>
      </c>
      <c r="G35" s="163"/>
      <c r="H35" s="164"/>
      <c r="I35" s="39">
        <f t="shared" si="5"/>
        <v>76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14366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6" t="s">
        <v>16</v>
      </c>
      <c r="G36" s="187"/>
      <c r="H36" s="188"/>
      <c r="I36" s="56">
        <f>SUM(I27:I35)</f>
        <v>18311</v>
      </c>
      <c r="J36" s="57">
        <f>SUM(J27:J31)</f>
        <v>358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14382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4</v>
      </c>
      <c r="AF37" s="28" t="str">
        <f>'水洗化人口等'!B37</f>
        <v>14383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 t="str">
        <f>'水洗化人口等'!B38</f>
        <v>14384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 t="str">
        <f>'水洗化人口等'!B39</f>
        <v>14401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12779</v>
      </c>
      <c r="AF40" s="28" t="str">
        <f>'水洗化人口等'!B40</f>
        <v>14402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0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3913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82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706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755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76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14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344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2010-04-10T01:51:12Z</dcterms:modified>
  <cp:category/>
  <cp:version/>
  <cp:contentType/>
  <cp:contentStatus/>
</cp:coreProperties>
</file>