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<sst xmlns="http://schemas.openxmlformats.org/spreadsheetml/2006/main" count="2689" uniqueCount="500">
  <si>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</si>
  <si>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</si>
  <si>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</si>
  <si>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</si>
  <si>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</si>
  <si>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</si>
  <si>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</si>
  <si>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</si>
  <si>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</si>
  <si>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</si>
  <si>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</si>
  <si>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</si>
  <si>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</si>
  <si>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</si>
  <si>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</si>
  <si>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</si>
  <si>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</si>
  <si>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</si>
  <si>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</si>
  <si>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</si>
  <si>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</si>
  <si>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</si>
  <si>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</si>
  <si>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</si>
  <si>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</si>
  <si>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</si>
  <si>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</si>
  <si>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</si>
  <si>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</si>
  <si>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</si>
  <si>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</si>
  <si>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</si>
  <si>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</si>
  <si>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</si>
  <si>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</si>
  <si>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</si>
  <si>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</si>
  <si>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</si>
  <si>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</si>
  <si>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</si>
  <si>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</si>
  <si>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</si>
  <si>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</si>
  <si>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</si>
  <si>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</si>
  <si>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</si>
  <si>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</si>
  <si>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</si>
  <si>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</si>
  <si>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</si>
  <si>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</si>
  <si>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</si>
  <si>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</si>
  <si>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</si>
  <si>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</si>
  <si>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</si>
  <si>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</si>
  <si>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</si>
  <si>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</si>
  <si>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</si>
  <si>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</si>
  <si>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</si>
  <si>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</si>
  <si>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</si>
  <si>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</si>
  <si>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</si>
  <si>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</si>
  <si>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</si>
  <si>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</si>
  <si>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</si>
  <si>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</si>
  <si>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</si>
  <si>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</si>
  <si>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</si>
  <si>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</si>
  <si>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</si>
  <si>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</si>
  <si>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</si>
  <si>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</si>
  <si>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</si>
  <si>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</si>
  <si>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</si>
  <si>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</si>
  <si>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</si>
  <si>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</si>
  <si>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</si>
  <si>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</si>
  <si>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</si>
  <si>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</si>
  <si>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</si>
  <si>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</si>
  <si>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</si>
  <si>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</si>
  <si>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</si>
  <si>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</si>
  <si>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</si>
  <si>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</si>
  <si>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</si>
  <si>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</si>
  <si>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</si>
  <si>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</si>
  <si>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</si>
  <si>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</si>
  <si>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</si>
  <si>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</si>
  <si>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</si>
  <si>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</si>
  <si>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</si>
  <si>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</si>
  <si>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</si>
  <si>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</si>
  <si>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</si>
  <si>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</si>
  <si>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</si>
  <si>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</si>
  <si>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</si>
  <si>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</si>
  <si>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</si>
  <si>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</si>
  <si>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</si>
  <si>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</si>
  <si>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</si>
  <si>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</si>
  <si>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</si>
  <si>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</si>
  <si>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</si>
  <si>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</si>
  <si>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</si>
  <si>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</si>
  <si>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</si>
  <si>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</si>
  <si>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</si>
  <si>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</si>
  <si>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</si>
  <si>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</si>
  <si>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</si>
  <si>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</si>
  <si>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</si>
  <si>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</si>
  <si>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</si>
  <si>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</si>
  <si>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</si>
  <si>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</si>
  <si>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</si>
  <si>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</si>
  <si>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</si>
  <si>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</si>
  <si>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</si>
  <si>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</si>
  <si>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</si>
  <si>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</si>
  <si>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</si>
  <si>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</si>
  <si>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</si>
  <si>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</si>
  <si>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</si>
  <si>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</si>
  <si>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</si>
  <si>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</si>
  <si>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</si>
  <si>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</si>
  <si>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</si>
  <si>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</si>
  <si>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</si>
  <si>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</si>
  <si>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</si>
  <si>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</si>
  <si>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</si>
  <si>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</si>
  <si>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</si>
  <si>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</si>
  <si>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</si>
  <si>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</si>
  <si>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</si>
  <si>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</si>
  <si>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</si>
  <si>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</si>
  <si>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</si>
  <si>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</si>
  <si>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</si>
  <si>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</si>
  <si>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</si>
  <si>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</si>
  <si>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</si>
  <si>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</si>
  <si>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</si>
  <si>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</si>
  <si>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</si>
  <si>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</si>
  <si>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</si>
  <si>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</si>
  <si>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</si>
  <si>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</si>
  <si>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</si>
  <si>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</si>
  <si>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</si>
  <si>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</si>
  <si>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</si>
  <si>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</si>
  <si>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</si>
  <si>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</si>
  <si>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</si>
  <si>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</si>
  <si>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</si>
  <si>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</si>
  <si>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</si>
  <si>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</si>
  <si>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</si>
  <si>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</si>
  <si>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</si>
  <si>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</si>
  <si>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</si>
  <si>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</si>
  <si>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</si>
  <si>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</si>
  <si>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</si>
  <si>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</si>
  <si>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</si>
  <si>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</si>
  <si>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</si>
  <si>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</si>
  <si>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</si>
  <si>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</si>
  <si>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</si>
  <si>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</si>
  <si>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</si>
  <si>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</si>
  <si>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</si>
  <si>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</si>
  <si>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</si>
  <si>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</si>
  <si>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</si>
  <si>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</si>
  <si>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</si>
  <si>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</si>
  <si>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</si>
  <si>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</si>
  <si>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</si>
  <si>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</si>
  <si>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</si>
  <si>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</si>
  <si>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</si>
  <si>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</si>
  <si>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</si>
  <si>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</si>
  <si>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</si>
  <si>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</si>
  <si>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</si>
  <si>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</si>
  <si>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</si>
  <si>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</si>
  <si>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</si>
  <si>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</si>
  <si>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</si>
  <si>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</si>
  <si>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</si>
  <si>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</si>
  <si>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</si>
  <si>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</si>
  <si>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</si>
  <si>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</si>
  <si>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</si>
  <si>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</si>
  <si>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</si>
  <si>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</si>
  <si>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</si>
  <si>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</si>
  <si>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</si>
  <si>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</si>
  <si>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</si>
  <si>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</si>
  <si>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</si>
  <si>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</si>
  <si>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</si>
  <si>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</si>
  <si>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</si>
  <si>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</si>
  <si>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</si>
  <si>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</si>
  <si>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</si>
  <si>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</si>
  <si>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</si>
  <si>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</si>
  <si>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</si>
  <si>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</si>
  <si>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</si>
  <si>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</si>
  <si>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</si>
  <si>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</si>
  <si>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</si>
  <si>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</si>
  <si>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</si>
  <si>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</si>
  <si>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</si>
  <si>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</si>
  <si>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</si>
  <si>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</si>
  <si>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</si>
  <si>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</si>
  <si>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</si>
  <si>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</si>
  <si>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</si>
  <si>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</si>
  <si>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</si>
  <si>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</si>
  <si>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</si>
  <si>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</si>
  <si>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</si>
  <si>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</si>
  <si>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</si>
  <si>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</si>
  <si>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</si>
  <si>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</si>
  <si>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</si>
  <si>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</si>
  <si>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</si>
  <si>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</si>
  <si>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</si>
  <si>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</si>
  <si>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</si>
  <si>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</si>
  <si>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</si>
  <si>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</si>
  <si>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</si>
  <si>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</si>
  <si>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</si>
  <si>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</si>
  <si>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</si>
  <si>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</si>
  <si>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</si>
  <si>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</si>
  <si>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</si>
  <si>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</si>
  <si>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</si>
  <si>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</si>
  <si>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</si>
  <si>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</si>
  <si>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</si>
  <si>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</si>
  <si>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</si>
  <si>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</si>
  <si>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</si>
  <si>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</si>
  <si>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</si>
  <si>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</si>
  <si>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</si>
  <si>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</si>
  <si>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</si>
  <si>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</si>
  <si>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</si>
  <si>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</si>
  <si>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</si>
  <si>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</si>
  <si>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</si>
  <si>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</si>
  <si>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</si>
  <si>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</si>
  <si>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</si>
  <si>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</si>
  <si>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</si>
  <si>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</si>
  <si>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</si>
  <si>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</si>
  <si>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</si>
  <si>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</si>
  <si>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</si>
  <si>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</si>
  <si>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</si>
  <si>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</si>
  <si>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</si>
  <si>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</si>
  <si>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</si>
  <si>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</si>
  <si>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</si>
  <si>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</si>
  <si>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</si>
  <si>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</si>
  <si>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</si>
  <si>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</si>
  <si>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</si>
  <si>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</si>
  <si>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</si>
  <si>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</si>
  <si>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</si>
  <si>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</si>
  <si>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</si>
  <si>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</si>
  <si>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</si>
  <si>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</si>
  <si>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東京都23区分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</si>
  <si>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</si>
  <si>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</si>
  <si>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</si>
  <si>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</si>
  <si>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</si>
  <si>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</si>
  <si>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</si>
  <si>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</si>
  <si>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</si>
  <si>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</si>
  <si>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</si>
  <si>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</si>
  <si>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</si>
  <si>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</si>
  <si>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</si>
  <si>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</si>
  <si>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</si>
  <si>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</si>
  <si>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</si>
  <si>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</si>
  <si>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</si>
  <si>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</si>
  <si>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</si>
  <si>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</si>
  <si>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</si>
  <si>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</si>
  <si>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</si>
  <si>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</si>
  <si>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</si>
  <si>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</si>
  <si>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</si>
  <si>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</si>
  <si>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</si>
  <si>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</si>
  <si>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</si>
  <si>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</si>
  <si>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</si>
  <si>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</si>
  <si>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</si>
  <si>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</si>
  <si>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</si>
  <si>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</si>
  <si>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</si>
  <si>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</si>
  <si>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</si>
  <si>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</si>
  <si>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</si>
  <si>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</si>
  <si>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</si>
  <si>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</si>
  <si>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</si>
  <si>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</si>
  <si>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</si>
  <si>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</si>
  <si>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</si>
  <si>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</si>
  <si>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</si>
  <si>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</si>
  <si>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</si>
  <si>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</si>
  <si>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</si>
  <si>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</si>
  <si>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13000</t>
  </si>
  <si>
    <t>合計</t>
  </si>
  <si>
    <t>13806</t>
  </si>
  <si>
    <t>13813</t>
  </si>
  <si>
    <t>13815</t>
  </si>
  <si>
    <t>13816</t>
  </si>
  <si>
    <t>13818</t>
  </si>
  <si>
    <t>13820</t>
  </si>
  <si>
    <t>13822</t>
  </si>
  <si>
    <t>13823</t>
  </si>
  <si>
    <t>13829</t>
  </si>
  <si>
    <t>13844</t>
  </si>
  <si>
    <t>13847</t>
  </si>
  <si>
    <t>13852</t>
  </si>
  <si>
    <t>13856</t>
  </si>
  <si>
    <t>東京都島嶼町村一部事務組合</t>
  </si>
  <si>
    <t>二枚橋衛生組合</t>
  </si>
  <si>
    <t>ふじみ衛生組合</t>
  </si>
  <si>
    <t>柳泉園組合</t>
  </si>
  <si>
    <t>湖南衛生組合</t>
  </si>
  <si>
    <t>西多摩衛生組合</t>
  </si>
  <si>
    <t>多摩川衛生組合</t>
  </si>
  <si>
    <t>小平・村山・大和衛生組合</t>
  </si>
  <si>
    <t>秋川衛生組合</t>
  </si>
  <si>
    <t>西秋川衛生組合</t>
  </si>
  <si>
    <t>東京たま広域資源循環組合</t>
  </si>
  <si>
    <t>多摩ニュータウン環境組合</t>
  </si>
  <si>
    <t>東京二十三区清掃一部事務組合</t>
  </si>
  <si>
    <t>18856</t>
  </si>
  <si>
    <t>東京都二十三区清掃一部事務組合</t>
  </si>
  <si>
    <t>東京２３区清掃一部事務組合</t>
  </si>
  <si>
    <t>東京23区清掃一部事務組合</t>
  </si>
  <si>
    <t>東京多摩広域資源循環組合</t>
  </si>
  <si>
    <t>島嶼町村一部事務組合</t>
  </si>
  <si>
    <t>13840</t>
  </si>
  <si>
    <t>東京たま広域
資源循環組合</t>
  </si>
  <si>
    <t>東京たま広域資源組合</t>
  </si>
  <si>
    <t>東京たま資源循環組合</t>
  </si>
  <si>
    <t/>
  </si>
  <si>
    <t>13000</t>
  </si>
  <si>
    <t>東京都</t>
  </si>
  <si>
    <t>合計</t>
  </si>
  <si>
    <t>東京都</t>
  </si>
  <si>
    <t>東京都</t>
  </si>
  <si>
    <t>13000</t>
  </si>
  <si>
    <t>合計</t>
  </si>
  <si>
    <t>東京都</t>
  </si>
  <si>
    <t>13000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</si>
</sst>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492</v>
      </c>
      <c r="B7" s="140" t="s">
        <v>491</v>
      </c>
      <c r="C7" s="139" t="s">
        <v>493</v>
      </c>
      <c r="D7" s="141">
        <f aca="true" t="shared" si="0" ref="D7:AI7">SUM(D8:D70)</f>
        <v>205801443</v>
      </c>
      <c r="E7" s="141">
        <f t="shared" si="0"/>
        <v>31449102</v>
      </c>
      <c r="F7" s="141">
        <f t="shared" si="0"/>
        <v>112120</v>
      </c>
      <c r="G7" s="141">
        <f t="shared" si="0"/>
        <v>3495485</v>
      </c>
      <c r="H7" s="141">
        <f t="shared" si="0"/>
        <v>453500</v>
      </c>
      <c r="I7" s="141">
        <f t="shared" si="0"/>
        <v>20928055</v>
      </c>
      <c r="J7" s="141">
        <f t="shared" si="0"/>
        <v>0</v>
      </c>
      <c r="K7" s="141">
        <f t="shared" si="0"/>
        <v>6459942</v>
      </c>
      <c r="L7" s="141">
        <f t="shared" si="0"/>
        <v>174352341</v>
      </c>
      <c r="M7" s="141">
        <f t="shared" si="0"/>
        <v>4524622</v>
      </c>
      <c r="N7" s="141">
        <f t="shared" si="0"/>
        <v>827705</v>
      </c>
      <c r="O7" s="141">
        <f t="shared" si="0"/>
        <v>97271</v>
      </c>
      <c r="P7" s="141">
        <f t="shared" si="0"/>
        <v>222059</v>
      </c>
      <c r="Q7" s="141">
        <f t="shared" si="0"/>
        <v>170441</v>
      </c>
      <c r="R7" s="141">
        <f t="shared" si="0"/>
        <v>303298</v>
      </c>
      <c r="S7" s="141">
        <f t="shared" si="0"/>
        <v>0</v>
      </c>
      <c r="T7" s="141">
        <f t="shared" si="0"/>
        <v>34636</v>
      </c>
      <c r="U7" s="141">
        <f t="shared" si="0"/>
        <v>3696917</v>
      </c>
      <c r="V7" s="141">
        <f t="shared" si="0"/>
        <v>210326065</v>
      </c>
      <c r="W7" s="141">
        <f t="shared" si="0"/>
        <v>32276807</v>
      </c>
      <c r="X7" s="141">
        <f t="shared" si="0"/>
        <v>209391</v>
      </c>
      <c r="Y7" s="141">
        <f t="shared" si="0"/>
        <v>3717544</v>
      </c>
      <c r="Z7" s="141">
        <f t="shared" si="0"/>
        <v>623941</v>
      </c>
      <c r="AA7" s="141">
        <f t="shared" si="0"/>
        <v>21231353</v>
      </c>
      <c r="AB7" s="141">
        <f t="shared" si="0"/>
        <v>0</v>
      </c>
      <c r="AC7" s="141">
        <f t="shared" si="0"/>
        <v>6494578</v>
      </c>
      <c r="AD7" s="141">
        <f t="shared" si="0"/>
        <v>178049258</v>
      </c>
      <c r="AE7" s="141">
        <f t="shared" si="0"/>
        <v>2522276</v>
      </c>
      <c r="AF7" s="141">
        <f t="shared" si="0"/>
        <v>2466827</v>
      </c>
      <c r="AG7" s="141">
        <f t="shared" si="0"/>
        <v>482492</v>
      </c>
      <c r="AH7" s="141">
        <f t="shared" si="0"/>
        <v>1689528</v>
      </c>
      <c r="AI7" s="141">
        <f t="shared" si="0"/>
        <v>151029</v>
      </c>
      <c r="AJ7" s="141">
        <f aca="true" t="shared" si="1" ref="AJ7:BO7">SUM(AJ8:AJ70)</f>
        <v>143778</v>
      </c>
      <c r="AK7" s="141">
        <f t="shared" si="1"/>
        <v>55449</v>
      </c>
      <c r="AL7" s="141">
        <f t="shared" si="1"/>
        <v>3784876</v>
      </c>
      <c r="AM7" s="141">
        <f t="shared" si="1"/>
        <v>141230950</v>
      </c>
      <c r="AN7" s="141">
        <f t="shared" si="1"/>
        <v>60802372</v>
      </c>
      <c r="AO7" s="141">
        <f t="shared" si="1"/>
        <v>11954516</v>
      </c>
      <c r="AP7" s="141">
        <f t="shared" si="1"/>
        <v>47223033</v>
      </c>
      <c r="AQ7" s="141">
        <f t="shared" si="1"/>
        <v>1600759</v>
      </c>
      <c r="AR7" s="141">
        <f t="shared" si="1"/>
        <v>24064</v>
      </c>
      <c r="AS7" s="141">
        <f t="shared" si="1"/>
        <v>30599651</v>
      </c>
      <c r="AT7" s="141">
        <f t="shared" si="1"/>
        <v>24056007</v>
      </c>
      <c r="AU7" s="141">
        <f t="shared" si="1"/>
        <v>5981041</v>
      </c>
      <c r="AV7" s="141">
        <f t="shared" si="1"/>
        <v>562603</v>
      </c>
      <c r="AW7" s="141">
        <f t="shared" si="1"/>
        <v>717606</v>
      </c>
      <c r="AX7" s="141">
        <f t="shared" si="1"/>
        <v>49059208</v>
      </c>
      <c r="AY7" s="141">
        <f t="shared" si="1"/>
        <v>35350331</v>
      </c>
      <c r="AZ7" s="141">
        <f t="shared" si="1"/>
        <v>10756917</v>
      </c>
      <c r="BA7" s="141">
        <f t="shared" si="1"/>
        <v>627273</v>
      </c>
      <c r="BB7" s="141">
        <f t="shared" si="1"/>
        <v>2324687</v>
      </c>
      <c r="BC7" s="141">
        <f t="shared" si="1"/>
        <v>42586358</v>
      </c>
      <c r="BD7" s="141">
        <f t="shared" si="1"/>
        <v>52113</v>
      </c>
      <c r="BE7" s="141">
        <f t="shared" si="1"/>
        <v>14726806</v>
      </c>
      <c r="BF7" s="141">
        <f t="shared" si="1"/>
        <v>158480032</v>
      </c>
      <c r="BG7" s="141">
        <f t="shared" si="1"/>
        <v>308717</v>
      </c>
      <c r="BH7" s="141">
        <f t="shared" si="1"/>
        <v>308717</v>
      </c>
      <c r="BI7" s="141">
        <f t="shared" si="1"/>
        <v>0</v>
      </c>
      <c r="BJ7" s="141">
        <f t="shared" si="1"/>
        <v>135710</v>
      </c>
      <c r="BK7" s="141">
        <f t="shared" si="1"/>
        <v>0</v>
      </c>
      <c r="BL7" s="141">
        <f t="shared" si="1"/>
        <v>173007</v>
      </c>
      <c r="BM7" s="141">
        <f t="shared" si="1"/>
        <v>0</v>
      </c>
      <c r="BN7" s="141">
        <f t="shared" si="1"/>
        <v>14913</v>
      </c>
      <c r="BO7" s="141">
        <f t="shared" si="1"/>
        <v>3205214</v>
      </c>
      <c r="BP7" s="141">
        <f aca="true" t="shared" si="2" ref="BP7:CU7">SUM(BP8:BP70)</f>
        <v>797448</v>
      </c>
      <c r="BQ7" s="141">
        <f t="shared" si="2"/>
        <v>413409</v>
      </c>
      <c r="BR7" s="141">
        <f t="shared" si="2"/>
        <v>254603</v>
      </c>
      <c r="BS7" s="141">
        <f t="shared" si="2"/>
        <v>129436</v>
      </c>
      <c r="BT7" s="141">
        <f t="shared" si="2"/>
        <v>0</v>
      </c>
      <c r="BU7" s="141">
        <f t="shared" si="2"/>
        <v>1526673</v>
      </c>
      <c r="BV7" s="141">
        <f t="shared" si="2"/>
        <v>1349579</v>
      </c>
      <c r="BW7" s="141">
        <f t="shared" si="2"/>
        <v>176208</v>
      </c>
      <c r="BX7" s="141">
        <f t="shared" si="2"/>
        <v>886</v>
      </c>
      <c r="BY7" s="141">
        <f t="shared" si="2"/>
        <v>8153</v>
      </c>
      <c r="BZ7" s="141">
        <f t="shared" si="2"/>
        <v>872847</v>
      </c>
      <c r="CA7" s="141">
        <f t="shared" si="2"/>
        <v>652085</v>
      </c>
      <c r="CB7" s="141">
        <f t="shared" si="2"/>
        <v>179859</v>
      </c>
      <c r="CC7" s="141">
        <f t="shared" si="2"/>
        <v>13454</v>
      </c>
      <c r="CD7" s="141">
        <f t="shared" si="2"/>
        <v>27449</v>
      </c>
      <c r="CE7" s="141">
        <f t="shared" si="2"/>
        <v>623379</v>
      </c>
      <c r="CF7" s="141">
        <f t="shared" si="2"/>
        <v>93</v>
      </c>
      <c r="CG7" s="141">
        <f t="shared" si="2"/>
        <v>387331</v>
      </c>
      <c r="CH7" s="141">
        <f t="shared" si="2"/>
        <v>3901262</v>
      </c>
      <c r="CI7" s="141">
        <f t="shared" si="2"/>
        <v>2830993</v>
      </c>
      <c r="CJ7" s="141">
        <f t="shared" si="2"/>
        <v>2775544</v>
      </c>
      <c r="CK7" s="141">
        <f t="shared" si="2"/>
        <v>482492</v>
      </c>
      <c r="CL7" s="141">
        <f t="shared" si="2"/>
        <v>1825238</v>
      </c>
      <c r="CM7" s="141">
        <f t="shared" si="2"/>
        <v>151029</v>
      </c>
      <c r="CN7" s="141">
        <f t="shared" si="2"/>
        <v>316785</v>
      </c>
      <c r="CO7" s="141">
        <f t="shared" si="2"/>
        <v>55449</v>
      </c>
      <c r="CP7" s="141">
        <f t="shared" si="2"/>
        <v>3799789</v>
      </c>
      <c r="CQ7" s="141">
        <f t="shared" si="2"/>
        <v>144436164</v>
      </c>
      <c r="CR7" s="141">
        <f t="shared" si="2"/>
        <v>61599820</v>
      </c>
      <c r="CS7" s="141">
        <f t="shared" si="2"/>
        <v>12367925</v>
      </c>
      <c r="CT7" s="141">
        <f t="shared" si="2"/>
        <v>47477636</v>
      </c>
      <c r="CU7" s="141">
        <f t="shared" si="2"/>
        <v>1730195</v>
      </c>
      <c r="CV7" s="141">
        <f aca="true" t="shared" si="3" ref="CV7:DJ7">SUM(CV8:CV70)</f>
        <v>24064</v>
      </c>
      <c r="CW7" s="141">
        <f t="shared" si="3"/>
        <v>32126324</v>
      </c>
      <c r="CX7" s="141">
        <f t="shared" si="3"/>
        <v>25405586</v>
      </c>
      <c r="CY7" s="141">
        <f t="shared" si="3"/>
        <v>6157249</v>
      </c>
      <c r="CZ7" s="141">
        <f t="shared" si="3"/>
        <v>563489</v>
      </c>
      <c r="DA7" s="141">
        <f t="shared" si="3"/>
        <v>725759</v>
      </c>
      <c r="DB7" s="141">
        <f t="shared" si="3"/>
        <v>49932055</v>
      </c>
      <c r="DC7" s="141">
        <f t="shared" si="3"/>
        <v>36002416</v>
      </c>
      <c r="DD7" s="141">
        <f t="shared" si="3"/>
        <v>10936776</v>
      </c>
      <c r="DE7" s="141">
        <f t="shared" si="3"/>
        <v>640727</v>
      </c>
      <c r="DF7" s="141">
        <f t="shared" si="3"/>
        <v>2352136</v>
      </c>
      <c r="DG7" s="141">
        <f t="shared" si="3"/>
        <v>43209737</v>
      </c>
      <c r="DH7" s="141">
        <f t="shared" si="3"/>
        <v>52206</v>
      </c>
      <c r="DI7" s="141">
        <f t="shared" si="3"/>
        <v>15114137</v>
      </c>
      <c r="DJ7" s="141">
        <f t="shared" si="3"/>
        <v>162381294</v>
      </c>
    </row>
    <row r="8" spans="1:114" ht="12" customHeight="1">
      <c r="A8" s="142" t="s">
        <v>91</v>
      </c>
      <c r="B8" s="140" t="s">
        <v>326</v>
      </c>
      <c r="C8" s="142" t="s">
        <v>389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/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0</v>
      </c>
      <c r="U8" s="141">
        <v>0</v>
      </c>
      <c r="V8" s="141">
        <f aca="true" t="shared" si="4" ref="V8:AD8">+SUM(D8,M8)</f>
        <v>0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0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0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0</v>
      </c>
      <c r="CR8" s="141">
        <f t="shared" si="5"/>
        <v>0</v>
      </c>
      <c r="CS8" s="141">
        <f t="shared" si="5"/>
        <v>0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0</v>
      </c>
      <c r="CX8" s="141">
        <f t="shared" si="5"/>
        <v>0</v>
      </c>
      <c r="CY8" s="141">
        <f t="shared" si="5"/>
        <v>0</v>
      </c>
      <c r="CZ8" s="141">
        <f t="shared" si="5"/>
        <v>0</v>
      </c>
      <c r="DA8" s="141">
        <f t="shared" si="5"/>
        <v>0</v>
      </c>
      <c r="DB8" s="141">
        <f t="shared" si="5"/>
        <v>0</v>
      </c>
      <c r="DC8" s="141">
        <f t="shared" si="5"/>
        <v>0</v>
      </c>
      <c r="DD8" s="141">
        <f t="shared" si="5"/>
        <v>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0</v>
      </c>
    </row>
    <row r="9" spans="1:114" ht="12" customHeight="1">
      <c r="A9" s="142" t="s">
        <v>91</v>
      </c>
      <c r="B9" s="140" t="s">
        <v>327</v>
      </c>
      <c r="C9" s="142" t="s">
        <v>390</v>
      </c>
      <c r="D9" s="141">
        <f aca="true" t="shared" si="6" ref="D9:D70">SUM(E9,+L9)</f>
        <v>2291189</v>
      </c>
      <c r="E9" s="141">
        <f aca="true" t="shared" si="7" ref="E9:E70">SUM(F9:I9)+K9</f>
        <v>555169</v>
      </c>
      <c r="F9" s="141">
        <v>0</v>
      </c>
      <c r="G9" s="141">
        <v>0</v>
      </c>
      <c r="H9" s="141">
        <v>0</v>
      </c>
      <c r="I9" s="141">
        <v>502740</v>
      </c>
      <c r="J9" s="141"/>
      <c r="K9" s="141">
        <v>52429</v>
      </c>
      <c r="L9" s="141">
        <v>1736020</v>
      </c>
      <c r="M9" s="141">
        <f aca="true" t="shared" si="8" ref="M9:M70">SUM(N9,+U9)</f>
        <v>2174</v>
      </c>
      <c r="N9" s="141">
        <f aca="true" t="shared" si="9" ref="N9:N70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2174</v>
      </c>
      <c r="V9" s="141">
        <f aca="true" t="shared" si="10" ref="V9:V70">+SUM(D9,M9)</f>
        <v>2293363</v>
      </c>
      <c r="W9" s="141">
        <f aca="true" t="shared" si="11" ref="W9:W70">+SUM(E9,N9)</f>
        <v>555169</v>
      </c>
      <c r="X9" s="141">
        <f aca="true" t="shared" si="12" ref="X9:X70">+SUM(F9,O9)</f>
        <v>0</v>
      </c>
      <c r="Y9" s="141">
        <f aca="true" t="shared" si="13" ref="Y9:Y70">+SUM(G9,P9)</f>
        <v>0</v>
      </c>
      <c r="Z9" s="141">
        <f aca="true" t="shared" si="14" ref="Z9:Z70">+SUM(H9,Q9)</f>
        <v>0</v>
      </c>
      <c r="AA9" s="141">
        <f aca="true" t="shared" si="15" ref="AA9:AA70">+SUM(I9,R9)</f>
        <v>502740</v>
      </c>
      <c r="AB9" s="141">
        <f aca="true" t="shared" si="16" ref="AB9:AB70">+SUM(J9,S9)</f>
        <v>0</v>
      </c>
      <c r="AC9" s="141">
        <f aca="true" t="shared" si="17" ref="AC9:AC70">+SUM(K9,T9)</f>
        <v>52429</v>
      </c>
      <c r="AD9" s="141">
        <f aca="true" t="shared" si="18" ref="AD9:AD70">+SUM(L9,U9)</f>
        <v>1738194</v>
      </c>
      <c r="AE9" s="141">
        <f aca="true" t="shared" si="19" ref="AE9:AE70">SUM(AF9,+AK9)</f>
        <v>0</v>
      </c>
      <c r="AF9" s="141">
        <f aca="true" t="shared" si="20" ref="AF9:AF70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34796</v>
      </c>
      <c r="AM9" s="141">
        <f aca="true" t="shared" si="21" ref="AM9:AM70">SUM(AN9,AS9,AW9,AX9,BD9)</f>
        <v>1890985</v>
      </c>
      <c r="AN9" s="141">
        <f aca="true" t="shared" si="22" ref="AN9:AN70">SUM(AO9:AR9)</f>
        <v>914760</v>
      </c>
      <c r="AO9" s="141">
        <v>198340</v>
      </c>
      <c r="AP9" s="141">
        <v>716420</v>
      </c>
      <c r="AQ9" s="141">
        <v>0</v>
      </c>
      <c r="AR9" s="141">
        <v>0</v>
      </c>
      <c r="AS9" s="141">
        <f aca="true" t="shared" si="23" ref="AS9:AS70">SUM(AT9:AV9)</f>
        <v>389370</v>
      </c>
      <c r="AT9" s="141">
        <v>389370</v>
      </c>
      <c r="AU9" s="141">
        <v>0</v>
      </c>
      <c r="AV9" s="141">
        <v>0</v>
      </c>
      <c r="AW9" s="141">
        <v>19648</v>
      </c>
      <c r="AX9" s="141">
        <f aca="true" t="shared" si="24" ref="AX9:AX70">SUM(AY9:BB9)</f>
        <v>563585</v>
      </c>
      <c r="AY9" s="141">
        <v>430492</v>
      </c>
      <c r="AZ9" s="141">
        <v>113848</v>
      </c>
      <c r="BA9" s="141">
        <v>0</v>
      </c>
      <c r="BB9" s="141">
        <v>19245</v>
      </c>
      <c r="BC9" s="141">
        <v>283642</v>
      </c>
      <c r="BD9" s="141">
        <v>3622</v>
      </c>
      <c r="BE9" s="141">
        <v>81766</v>
      </c>
      <c r="BF9" s="141">
        <f aca="true" t="shared" si="25" ref="BF9:BF70">SUM(AE9,+AM9,+BE9)</f>
        <v>1972751</v>
      </c>
      <c r="BG9" s="141">
        <f aca="true" t="shared" si="26" ref="BG9:BG70">SUM(BH9,+BM9)</f>
        <v>0</v>
      </c>
      <c r="BH9" s="141">
        <f aca="true" t="shared" si="27" ref="BH9:BH7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70">SUM(BP9,BU9,BY9,BZ9,CF9)</f>
        <v>0</v>
      </c>
      <c r="BP9" s="141">
        <f aca="true" t="shared" si="29" ref="BP9:BP70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70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70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2174</v>
      </c>
      <c r="CF9" s="141">
        <v>0</v>
      </c>
      <c r="CG9" s="141">
        <v>0</v>
      </c>
      <c r="CH9" s="141">
        <f aca="true" t="shared" si="32" ref="CH9:CH70">SUM(BG9,+BO9,+CG9)</f>
        <v>0</v>
      </c>
      <c r="CI9" s="141">
        <f aca="true" t="shared" si="33" ref="CI9:CI70">SUM(AE9,+BG9)</f>
        <v>0</v>
      </c>
      <c r="CJ9" s="141">
        <f aca="true" t="shared" si="34" ref="CJ9:CJ70">SUM(AF9,+BH9)</f>
        <v>0</v>
      </c>
      <c r="CK9" s="141">
        <f aca="true" t="shared" si="35" ref="CK9:CK70">SUM(AG9,+BI9)</f>
        <v>0</v>
      </c>
      <c r="CL9" s="141">
        <f aca="true" t="shared" si="36" ref="CL9:CL70">SUM(AH9,+BJ9)</f>
        <v>0</v>
      </c>
      <c r="CM9" s="141">
        <f aca="true" t="shared" si="37" ref="CM9:CM70">SUM(AI9,+BK9)</f>
        <v>0</v>
      </c>
      <c r="CN9" s="141">
        <f aca="true" t="shared" si="38" ref="CN9:CN70">SUM(AJ9,+BL9)</f>
        <v>0</v>
      </c>
      <c r="CO9" s="141">
        <f aca="true" t="shared" si="39" ref="CO9:CO70">SUM(AK9,+BM9)</f>
        <v>0</v>
      </c>
      <c r="CP9" s="141">
        <f aca="true" t="shared" si="40" ref="CP9:CP70">SUM(AL9,+BN9)</f>
        <v>34796</v>
      </c>
      <c r="CQ9" s="141">
        <f aca="true" t="shared" si="41" ref="CQ9:CQ70">SUM(AM9,+BO9)</f>
        <v>1890985</v>
      </c>
      <c r="CR9" s="141">
        <f aca="true" t="shared" si="42" ref="CR9:CR70">SUM(AN9,+BP9)</f>
        <v>914760</v>
      </c>
      <c r="CS9" s="141">
        <f aca="true" t="shared" si="43" ref="CS9:CS70">SUM(AO9,+BQ9)</f>
        <v>198340</v>
      </c>
      <c r="CT9" s="141">
        <f aca="true" t="shared" si="44" ref="CT9:CT70">SUM(AP9,+BR9)</f>
        <v>716420</v>
      </c>
      <c r="CU9" s="141">
        <f aca="true" t="shared" si="45" ref="CU9:CU70">SUM(AQ9,+BS9)</f>
        <v>0</v>
      </c>
      <c r="CV9" s="141">
        <f aca="true" t="shared" si="46" ref="CV9:CV70">SUM(AR9,+BT9)</f>
        <v>0</v>
      </c>
      <c r="CW9" s="141">
        <f aca="true" t="shared" si="47" ref="CW9:CW70">SUM(AS9,+BU9)</f>
        <v>389370</v>
      </c>
      <c r="CX9" s="141">
        <f aca="true" t="shared" si="48" ref="CX9:CX70">SUM(AT9,+BV9)</f>
        <v>389370</v>
      </c>
      <c r="CY9" s="141">
        <f aca="true" t="shared" si="49" ref="CY9:CY70">SUM(AU9,+BW9)</f>
        <v>0</v>
      </c>
      <c r="CZ9" s="141">
        <f aca="true" t="shared" si="50" ref="CZ9:CZ70">SUM(AV9,+BX9)</f>
        <v>0</v>
      </c>
      <c r="DA9" s="141">
        <f aca="true" t="shared" si="51" ref="DA9:DA70">SUM(AW9,+BY9)</f>
        <v>19648</v>
      </c>
      <c r="DB9" s="141">
        <f aca="true" t="shared" si="52" ref="DB9:DB70">SUM(AX9,+BZ9)</f>
        <v>563585</v>
      </c>
      <c r="DC9" s="141">
        <f aca="true" t="shared" si="53" ref="DC9:DC70">SUM(AY9,+CA9)</f>
        <v>430492</v>
      </c>
      <c r="DD9" s="141">
        <f aca="true" t="shared" si="54" ref="DD9:DD70">SUM(AZ9,+CB9)</f>
        <v>113848</v>
      </c>
      <c r="DE9" s="141">
        <f aca="true" t="shared" si="55" ref="DE9:DE70">SUM(BA9,+CC9)</f>
        <v>0</v>
      </c>
      <c r="DF9" s="141">
        <f aca="true" t="shared" si="56" ref="DF9:DF70">SUM(BB9,+CD9)</f>
        <v>19245</v>
      </c>
      <c r="DG9" s="141">
        <f aca="true" t="shared" si="57" ref="DG9:DG70">SUM(BC9,+CE9)</f>
        <v>285816</v>
      </c>
      <c r="DH9" s="141">
        <f aca="true" t="shared" si="58" ref="DH9:DH70">SUM(BD9,+CF9)</f>
        <v>3622</v>
      </c>
      <c r="DI9" s="141">
        <f aca="true" t="shared" si="59" ref="DI9:DI70">SUM(BE9,+CG9)</f>
        <v>81766</v>
      </c>
      <c r="DJ9" s="141">
        <f aca="true" t="shared" si="60" ref="DJ9:DJ70">SUM(BF9,+CH9)</f>
        <v>1972751</v>
      </c>
    </row>
    <row r="10" spans="1:114" ht="12" customHeight="1">
      <c r="A10" s="142" t="s">
        <v>91</v>
      </c>
      <c r="B10" s="140" t="s">
        <v>328</v>
      </c>
      <c r="C10" s="142" t="s">
        <v>391</v>
      </c>
      <c r="D10" s="141">
        <f t="shared" si="6"/>
        <v>3271074</v>
      </c>
      <c r="E10" s="141">
        <f t="shared" si="7"/>
        <v>646891</v>
      </c>
      <c r="F10" s="141">
        <v>0</v>
      </c>
      <c r="G10" s="141">
        <v>0</v>
      </c>
      <c r="H10" s="141">
        <v>0</v>
      </c>
      <c r="I10" s="141">
        <v>617087</v>
      </c>
      <c r="J10" s="141"/>
      <c r="K10" s="141">
        <v>29804</v>
      </c>
      <c r="L10" s="141">
        <v>2624183</v>
      </c>
      <c r="M10" s="141">
        <f t="shared" si="8"/>
        <v>3906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3906</v>
      </c>
      <c r="V10" s="141">
        <f t="shared" si="10"/>
        <v>3274980</v>
      </c>
      <c r="W10" s="141">
        <f t="shared" si="11"/>
        <v>646891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617087</v>
      </c>
      <c r="AB10" s="141">
        <f t="shared" si="16"/>
        <v>0</v>
      </c>
      <c r="AC10" s="141">
        <f t="shared" si="17"/>
        <v>29804</v>
      </c>
      <c r="AD10" s="141">
        <f t="shared" si="18"/>
        <v>2628089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62521</v>
      </c>
      <c r="AM10" s="141">
        <f t="shared" si="21"/>
        <v>2281764</v>
      </c>
      <c r="AN10" s="141">
        <f t="shared" si="22"/>
        <v>1514208</v>
      </c>
      <c r="AO10" s="141">
        <v>513036</v>
      </c>
      <c r="AP10" s="141">
        <v>1001172</v>
      </c>
      <c r="AQ10" s="141">
        <v>0</v>
      </c>
      <c r="AR10" s="141">
        <v>0</v>
      </c>
      <c r="AS10" s="141">
        <f t="shared" si="23"/>
        <v>490501</v>
      </c>
      <c r="AT10" s="141">
        <v>490501</v>
      </c>
      <c r="AU10" s="141">
        <v>0</v>
      </c>
      <c r="AV10" s="141">
        <v>0</v>
      </c>
      <c r="AW10" s="141">
        <v>11112</v>
      </c>
      <c r="AX10" s="141">
        <f t="shared" si="24"/>
        <v>265943</v>
      </c>
      <c r="AY10" s="141">
        <v>133712</v>
      </c>
      <c r="AZ10" s="141">
        <v>71156</v>
      </c>
      <c r="BA10" s="141">
        <v>2</v>
      </c>
      <c r="BB10" s="141">
        <v>61073</v>
      </c>
      <c r="BC10" s="141">
        <v>509640</v>
      </c>
      <c r="BD10" s="141">
        <v>0</v>
      </c>
      <c r="BE10" s="141">
        <v>417149</v>
      </c>
      <c r="BF10" s="141">
        <f t="shared" si="25"/>
        <v>2698913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3906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62521</v>
      </c>
      <c r="CQ10" s="141">
        <f t="shared" si="41"/>
        <v>2281764</v>
      </c>
      <c r="CR10" s="141">
        <f t="shared" si="42"/>
        <v>1514208</v>
      </c>
      <c r="CS10" s="141">
        <f t="shared" si="43"/>
        <v>513036</v>
      </c>
      <c r="CT10" s="141">
        <f t="shared" si="44"/>
        <v>1001172</v>
      </c>
      <c r="CU10" s="141">
        <f t="shared" si="45"/>
        <v>0</v>
      </c>
      <c r="CV10" s="141">
        <f t="shared" si="46"/>
        <v>0</v>
      </c>
      <c r="CW10" s="141">
        <f t="shared" si="47"/>
        <v>490501</v>
      </c>
      <c r="CX10" s="141">
        <f t="shared" si="48"/>
        <v>490501</v>
      </c>
      <c r="CY10" s="141">
        <f t="shared" si="49"/>
        <v>0</v>
      </c>
      <c r="CZ10" s="141">
        <f t="shared" si="50"/>
        <v>0</v>
      </c>
      <c r="DA10" s="141">
        <f t="shared" si="51"/>
        <v>11112</v>
      </c>
      <c r="DB10" s="141">
        <f t="shared" si="52"/>
        <v>265943</v>
      </c>
      <c r="DC10" s="141">
        <f t="shared" si="53"/>
        <v>133712</v>
      </c>
      <c r="DD10" s="141">
        <f t="shared" si="54"/>
        <v>71156</v>
      </c>
      <c r="DE10" s="141">
        <f t="shared" si="55"/>
        <v>2</v>
      </c>
      <c r="DF10" s="141">
        <f t="shared" si="56"/>
        <v>61073</v>
      </c>
      <c r="DG10" s="141">
        <f t="shared" si="57"/>
        <v>513546</v>
      </c>
      <c r="DH10" s="141">
        <f t="shared" si="58"/>
        <v>0</v>
      </c>
      <c r="DI10" s="141">
        <f t="shared" si="59"/>
        <v>417149</v>
      </c>
      <c r="DJ10" s="141">
        <f t="shared" si="60"/>
        <v>2698913</v>
      </c>
    </row>
    <row r="11" spans="1:114" ht="12" customHeight="1">
      <c r="A11" s="142" t="s">
        <v>91</v>
      </c>
      <c r="B11" s="140" t="s">
        <v>329</v>
      </c>
      <c r="C11" s="142" t="s">
        <v>392</v>
      </c>
      <c r="D11" s="141">
        <f t="shared" si="6"/>
        <v>4903829</v>
      </c>
      <c r="E11" s="141">
        <f t="shared" si="7"/>
        <v>580093</v>
      </c>
      <c r="F11" s="141">
        <v>0</v>
      </c>
      <c r="G11" s="141">
        <v>0</v>
      </c>
      <c r="H11" s="141">
        <v>0</v>
      </c>
      <c r="I11" s="141">
        <v>578418</v>
      </c>
      <c r="J11" s="141"/>
      <c r="K11" s="141">
        <v>1675</v>
      </c>
      <c r="L11" s="141">
        <v>4323736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0</v>
      </c>
      <c r="V11" s="141">
        <f t="shared" si="10"/>
        <v>4903829</v>
      </c>
      <c r="W11" s="141">
        <f t="shared" si="11"/>
        <v>580093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578418</v>
      </c>
      <c r="AB11" s="141">
        <f t="shared" si="16"/>
        <v>0</v>
      </c>
      <c r="AC11" s="141">
        <f t="shared" si="17"/>
        <v>1675</v>
      </c>
      <c r="AD11" s="141">
        <f t="shared" si="18"/>
        <v>4323736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106733</v>
      </c>
      <c r="AM11" s="141">
        <f t="shared" si="21"/>
        <v>3442250</v>
      </c>
      <c r="AN11" s="141">
        <f t="shared" si="22"/>
        <v>1449901</v>
      </c>
      <c r="AO11" s="141">
        <v>253273</v>
      </c>
      <c r="AP11" s="141">
        <v>1196628</v>
      </c>
      <c r="AQ11" s="141">
        <v>0</v>
      </c>
      <c r="AR11" s="141">
        <v>0</v>
      </c>
      <c r="AS11" s="141">
        <f t="shared" si="23"/>
        <v>1336918</v>
      </c>
      <c r="AT11" s="141">
        <v>1212370</v>
      </c>
      <c r="AU11" s="141">
        <v>124548</v>
      </c>
      <c r="AV11" s="141">
        <v>0</v>
      </c>
      <c r="AW11" s="141">
        <v>29282</v>
      </c>
      <c r="AX11" s="141">
        <f t="shared" si="24"/>
        <v>619849</v>
      </c>
      <c r="AY11" s="141">
        <v>215926</v>
      </c>
      <c r="AZ11" s="141">
        <v>236128</v>
      </c>
      <c r="BA11" s="141">
        <v>42571</v>
      </c>
      <c r="BB11" s="141">
        <v>125224</v>
      </c>
      <c r="BC11" s="141">
        <v>870029</v>
      </c>
      <c r="BD11" s="141">
        <v>6300</v>
      </c>
      <c r="BE11" s="141">
        <v>484817</v>
      </c>
      <c r="BF11" s="141">
        <f t="shared" si="25"/>
        <v>3927067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106733</v>
      </c>
      <c r="CQ11" s="141">
        <f t="shared" si="41"/>
        <v>3442250</v>
      </c>
      <c r="CR11" s="141">
        <f t="shared" si="42"/>
        <v>1449901</v>
      </c>
      <c r="CS11" s="141">
        <f t="shared" si="43"/>
        <v>253273</v>
      </c>
      <c r="CT11" s="141">
        <f t="shared" si="44"/>
        <v>1196628</v>
      </c>
      <c r="CU11" s="141">
        <f t="shared" si="45"/>
        <v>0</v>
      </c>
      <c r="CV11" s="141">
        <f t="shared" si="46"/>
        <v>0</v>
      </c>
      <c r="CW11" s="141">
        <f t="shared" si="47"/>
        <v>1336918</v>
      </c>
      <c r="CX11" s="141">
        <f t="shared" si="48"/>
        <v>1212370</v>
      </c>
      <c r="CY11" s="141">
        <f t="shared" si="49"/>
        <v>124548</v>
      </c>
      <c r="CZ11" s="141">
        <f t="shared" si="50"/>
        <v>0</v>
      </c>
      <c r="DA11" s="141">
        <f t="shared" si="51"/>
        <v>29282</v>
      </c>
      <c r="DB11" s="141">
        <f t="shared" si="52"/>
        <v>619849</v>
      </c>
      <c r="DC11" s="141">
        <f t="shared" si="53"/>
        <v>215926</v>
      </c>
      <c r="DD11" s="141">
        <f t="shared" si="54"/>
        <v>236128</v>
      </c>
      <c r="DE11" s="141">
        <f t="shared" si="55"/>
        <v>42571</v>
      </c>
      <c r="DF11" s="141">
        <f t="shared" si="56"/>
        <v>125224</v>
      </c>
      <c r="DG11" s="141">
        <f t="shared" si="57"/>
        <v>870029</v>
      </c>
      <c r="DH11" s="141">
        <f t="shared" si="58"/>
        <v>6300</v>
      </c>
      <c r="DI11" s="141">
        <f t="shared" si="59"/>
        <v>484817</v>
      </c>
      <c r="DJ11" s="141">
        <f t="shared" si="60"/>
        <v>3927067</v>
      </c>
    </row>
    <row r="12" spans="1:114" ht="12" customHeight="1">
      <c r="A12" s="142" t="s">
        <v>91</v>
      </c>
      <c r="B12" s="140" t="s">
        <v>330</v>
      </c>
      <c r="C12" s="142" t="s">
        <v>393</v>
      </c>
      <c r="D12" s="141">
        <f t="shared" si="6"/>
        <v>6006831</v>
      </c>
      <c r="E12" s="141">
        <f t="shared" si="7"/>
        <v>710404</v>
      </c>
      <c r="F12" s="141">
        <v>0</v>
      </c>
      <c r="G12" s="141">
        <v>0</v>
      </c>
      <c r="H12" s="141">
        <v>0</v>
      </c>
      <c r="I12" s="141">
        <v>583864</v>
      </c>
      <c r="J12" s="141"/>
      <c r="K12" s="141">
        <v>126540</v>
      </c>
      <c r="L12" s="141">
        <v>5296427</v>
      </c>
      <c r="M12" s="141">
        <f t="shared" si="8"/>
        <v>1020363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1020363</v>
      </c>
      <c r="V12" s="141">
        <f t="shared" si="10"/>
        <v>7027194</v>
      </c>
      <c r="W12" s="141">
        <f t="shared" si="11"/>
        <v>710404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583864</v>
      </c>
      <c r="AB12" s="141">
        <f t="shared" si="16"/>
        <v>0</v>
      </c>
      <c r="AC12" s="141">
        <f t="shared" si="17"/>
        <v>126540</v>
      </c>
      <c r="AD12" s="141">
        <f t="shared" si="18"/>
        <v>6316790</v>
      </c>
      <c r="AE12" s="141">
        <f t="shared" si="19"/>
        <v>107130</v>
      </c>
      <c r="AF12" s="141">
        <f t="shared" si="20"/>
        <v>81176</v>
      </c>
      <c r="AG12" s="141">
        <v>68311</v>
      </c>
      <c r="AH12" s="141">
        <v>0</v>
      </c>
      <c r="AI12" s="141">
        <v>0</v>
      </c>
      <c r="AJ12" s="141">
        <v>12865</v>
      </c>
      <c r="AK12" s="141">
        <v>25954</v>
      </c>
      <c r="AL12" s="141">
        <v>143205</v>
      </c>
      <c r="AM12" s="141">
        <f t="shared" si="21"/>
        <v>4282687</v>
      </c>
      <c r="AN12" s="141">
        <f t="shared" si="22"/>
        <v>2706836</v>
      </c>
      <c r="AO12" s="141">
        <v>364301</v>
      </c>
      <c r="AP12" s="141">
        <v>2342535</v>
      </c>
      <c r="AQ12" s="141">
        <v>0</v>
      </c>
      <c r="AR12" s="141">
        <v>0</v>
      </c>
      <c r="AS12" s="141">
        <f t="shared" si="23"/>
        <v>603156</v>
      </c>
      <c r="AT12" s="141">
        <v>603156</v>
      </c>
      <c r="AU12" s="141">
        <v>0</v>
      </c>
      <c r="AV12" s="141">
        <v>0</v>
      </c>
      <c r="AW12" s="141">
        <v>41303</v>
      </c>
      <c r="AX12" s="141">
        <f t="shared" si="24"/>
        <v>924010</v>
      </c>
      <c r="AY12" s="141">
        <v>758124</v>
      </c>
      <c r="AZ12" s="141">
        <v>165722</v>
      </c>
      <c r="BA12" s="141">
        <v>0</v>
      </c>
      <c r="BB12" s="141">
        <v>164</v>
      </c>
      <c r="BC12" s="141">
        <v>1167331</v>
      </c>
      <c r="BD12" s="141">
        <v>7382</v>
      </c>
      <c r="BE12" s="141">
        <v>306478</v>
      </c>
      <c r="BF12" s="141">
        <f t="shared" si="25"/>
        <v>4696295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1011417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1011417</v>
      </c>
      <c r="BV12" s="141">
        <v>1011417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8946</v>
      </c>
      <c r="CF12" s="141">
        <v>0</v>
      </c>
      <c r="CG12" s="141">
        <v>0</v>
      </c>
      <c r="CH12" s="141">
        <f t="shared" si="32"/>
        <v>1011417</v>
      </c>
      <c r="CI12" s="141">
        <f t="shared" si="33"/>
        <v>107130</v>
      </c>
      <c r="CJ12" s="141">
        <f t="shared" si="34"/>
        <v>81176</v>
      </c>
      <c r="CK12" s="141">
        <f t="shared" si="35"/>
        <v>68311</v>
      </c>
      <c r="CL12" s="141">
        <f t="shared" si="36"/>
        <v>0</v>
      </c>
      <c r="CM12" s="141">
        <f t="shared" si="37"/>
        <v>0</v>
      </c>
      <c r="CN12" s="141">
        <f t="shared" si="38"/>
        <v>12865</v>
      </c>
      <c r="CO12" s="141">
        <f t="shared" si="39"/>
        <v>25954</v>
      </c>
      <c r="CP12" s="141">
        <f t="shared" si="40"/>
        <v>143205</v>
      </c>
      <c r="CQ12" s="141">
        <f t="shared" si="41"/>
        <v>5294104</v>
      </c>
      <c r="CR12" s="141">
        <f t="shared" si="42"/>
        <v>2706836</v>
      </c>
      <c r="CS12" s="141">
        <f t="shared" si="43"/>
        <v>364301</v>
      </c>
      <c r="CT12" s="141">
        <f t="shared" si="44"/>
        <v>2342535</v>
      </c>
      <c r="CU12" s="141">
        <f t="shared" si="45"/>
        <v>0</v>
      </c>
      <c r="CV12" s="141">
        <f t="shared" si="46"/>
        <v>0</v>
      </c>
      <c r="CW12" s="141">
        <f t="shared" si="47"/>
        <v>1614573</v>
      </c>
      <c r="CX12" s="141">
        <f t="shared" si="48"/>
        <v>1614573</v>
      </c>
      <c r="CY12" s="141">
        <f t="shared" si="49"/>
        <v>0</v>
      </c>
      <c r="CZ12" s="141">
        <f t="shared" si="50"/>
        <v>0</v>
      </c>
      <c r="DA12" s="141">
        <f t="shared" si="51"/>
        <v>41303</v>
      </c>
      <c r="DB12" s="141">
        <f t="shared" si="52"/>
        <v>924010</v>
      </c>
      <c r="DC12" s="141">
        <f t="shared" si="53"/>
        <v>758124</v>
      </c>
      <c r="DD12" s="141">
        <f t="shared" si="54"/>
        <v>165722</v>
      </c>
      <c r="DE12" s="141">
        <f t="shared" si="55"/>
        <v>0</v>
      </c>
      <c r="DF12" s="141">
        <f t="shared" si="56"/>
        <v>164</v>
      </c>
      <c r="DG12" s="141">
        <f t="shared" si="57"/>
        <v>1176277</v>
      </c>
      <c r="DH12" s="141">
        <f t="shared" si="58"/>
        <v>7382</v>
      </c>
      <c r="DI12" s="141">
        <f t="shared" si="59"/>
        <v>306478</v>
      </c>
      <c r="DJ12" s="141">
        <f t="shared" si="60"/>
        <v>5707712</v>
      </c>
    </row>
    <row r="13" spans="1:114" ht="12" customHeight="1">
      <c r="A13" s="142" t="s">
        <v>91</v>
      </c>
      <c r="B13" s="140" t="s">
        <v>331</v>
      </c>
      <c r="C13" s="142" t="s">
        <v>394</v>
      </c>
      <c r="D13" s="141">
        <f t="shared" si="6"/>
        <v>3252779</v>
      </c>
      <c r="E13" s="141">
        <f t="shared" si="7"/>
        <v>327554</v>
      </c>
      <c r="F13" s="141">
        <v>0</v>
      </c>
      <c r="G13" s="141">
        <v>0</v>
      </c>
      <c r="H13" s="141">
        <v>0</v>
      </c>
      <c r="I13" s="141">
        <v>269061</v>
      </c>
      <c r="J13" s="141"/>
      <c r="K13" s="141">
        <v>58493</v>
      </c>
      <c r="L13" s="141">
        <v>2925225</v>
      </c>
      <c r="M13" s="141">
        <f t="shared" si="8"/>
        <v>4975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4975</v>
      </c>
      <c r="V13" s="141">
        <f t="shared" si="10"/>
        <v>3257754</v>
      </c>
      <c r="W13" s="141">
        <f t="shared" si="11"/>
        <v>327554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269061</v>
      </c>
      <c r="AB13" s="141">
        <f t="shared" si="16"/>
        <v>0</v>
      </c>
      <c r="AC13" s="141">
        <f t="shared" si="17"/>
        <v>58493</v>
      </c>
      <c r="AD13" s="141">
        <f t="shared" si="18"/>
        <v>2930200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79633</v>
      </c>
      <c r="AM13" s="141">
        <f t="shared" si="21"/>
        <v>2524024</v>
      </c>
      <c r="AN13" s="141">
        <f t="shared" si="22"/>
        <v>1438083</v>
      </c>
      <c r="AO13" s="141">
        <v>215384</v>
      </c>
      <c r="AP13" s="141">
        <v>1222699</v>
      </c>
      <c r="AQ13" s="141">
        <v>0</v>
      </c>
      <c r="AR13" s="141">
        <v>0</v>
      </c>
      <c r="AS13" s="141">
        <f t="shared" si="23"/>
        <v>69122</v>
      </c>
      <c r="AT13" s="141">
        <v>69122</v>
      </c>
      <c r="AU13" s="141">
        <v>0</v>
      </c>
      <c r="AV13" s="141">
        <v>0</v>
      </c>
      <c r="AW13" s="141">
        <v>20149</v>
      </c>
      <c r="AX13" s="141">
        <f t="shared" si="24"/>
        <v>996670</v>
      </c>
      <c r="AY13" s="141">
        <v>907097</v>
      </c>
      <c r="AZ13" s="141">
        <v>89409</v>
      </c>
      <c r="BA13" s="141">
        <v>0</v>
      </c>
      <c r="BB13" s="141">
        <v>164</v>
      </c>
      <c r="BC13" s="141">
        <v>649122</v>
      </c>
      <c r="BD13" s="141">
        <v>0</v>
      </c>
      <c r="BE13" s="141">
        <v>0</v>
      </c>
      <c r="BF13" s="141">
        <f t="shared" si="25"/>
        <v>2524024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4975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79633</v>
      </c>
      <c r="CQ13" s="141">
        <f t="shared" si="41"/>
        <v>2524024</v>
      </c>
      <c r="CR13" s="141">
        <f t="shared" si="42"/>
        <v>1438083</v>
      </c>
      <c r="CS13" s="141">
        <f t="shared" si="43"/>
        <v>215384</v>
      </c>
      <c r="CT13" s="141">
        <f t="shared" si="44"/>
        <v>1222699</v>
      </c>
      <c r="CU13" s="141">
        <f t="shared" si="45"/>
        <v>0</v>
      </c>
      <c r="CV13" s="141">
        <f t="shared" si="46"/>
        <v>0</v>
      </c>
      <c r="CW13" s="141">
        <f t="shared" si="47"/>
        <v>69122</v>
      </c>
      <c r="CX13" s="141">
        <f t="shared" si="48"/>
        <v>69122</v>
      </c>
      <c r="CY13" s="141">
        <f t="shared" si="49"/>
        <v>0</v>
      </c>
      <c r="CZ13" s="141">
        <f t="shared" si="50"/>
        <v>0</v>
      </c>
      <c r="DA13" s="141">
        <f t="shared" si="51"/>
        <v>20149</v>
      </c>
      <c r="DB13" s="141">
        <f t="shared" si="52"/>
        <v>996670</v>
      </c>
      <c r="DC13" s="141">
        <f t="shared" si="53"/>
        <v>907097</v>
      </c>
      <c r="DD13" s="141">
        <f t="shared" si="54"/>
        <v>89409</v>
      </c>
      <c r="DE13" s="141">
        <f t="shared" si="55"/>
        <v>0</v>
      </c>
      <c r="DF13" s="141">
        <f t="shared" si="56"/>
        <v>164</v>
      </c>
      <c r="DG13" s="141">
        <f t="shared" si="57"/>
        <v>654097</v>
      </c>
      <c r="DH13" s="141">
        <f t="shared" si="58"/>
        <v>0</v>
      </c>
      <c r="DI13" s="141">
        <f t="shared" si="59"/>
        <v>0</v>
      </c>
      <c r="DJ13" s="141">
        <f t="shared" si="60"/>
        <v>2524024</v>
      </c>
    </row>
    <row r="14" spans="1:114" ht="12" customHeight="1">
      <c r="A14" s="142" t="s">
        <v>91</v>
      </c>
      <c r="B14" s="140" t="s">
        <v>332</v>
      </c>
      <c r="C14" s="142" t="s">
        <v>395</v>
      </c>
      <c r="D14" s="141">
        <f t="shared" si="6"/>
        <v>3737373</v>
      </c>
      <c r="E14" s="141">
        <f t="shared" si="7"/>
        <v>508264</v>
      </c>
      <c r="F14" s="141">
        <v>0</v>
      </c>
      <c r="G14" s="141">
        <v>0</v>
      </c>
      <c r="H14" s="141">
        <v>0</v>
      </c>
      <c r="I14" s="141">
        <v>463190</v>
      </c>
      <c r="J14" s="141"/>
      <c r="K14" s="141">
        <v>45074</v>
      </c>
      <c r="L14" s="141">
        <v>3229109</v>
      </c>
      <c r="M14" s="141">
        <f t="shared" si="8"/>
        <v>5479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5479</v>
      </c>
      <c r="V14" s="141">
        <f t="shared" si="10"/>
        <v>3742852</v>
      </c>
      <c r="W14" s="141">
        <f t="shared" si="11"/>
        <v>508264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463190</v>
      </c>
      <c r="AB14" s="141">
        <f t="shared" si="16"/>
        <v>0</v>
      </c>
      <c r="AC14" s="141">
        <f t="shared" si="17"/>
        <v>45074</v>
      </c>
      <c r="AD14" s="141">
        <f t="shared" si="18"/>
        <v>3234588</v>
      </c>
      <c r="AE14" s="141">
        <f t="shared" si="19"/>
        <v>20111</v>
      </c>
      <c r="AF14" s="141">
        <f t="shared" si="20"/>
        <v>20111</v>
      </c>
      <c r="AG14" s="141">
        <v>0</v>
      </c>
      <c r="AH14" s="141">
        <v>0</v>
      </c>
      <c r="AI14" s="141">
        <v>0</v>
      </c>
      <c r="AJ14" s="141">
        <v>20111</v>
      </c>
      <c r="AK14" s="141">
        <v>0</v>
      </c>
      <c r="AL14" s="141">
        <v>87715</v>
      </c>
      <c r="AM14" s="141">
        <f t="shared" si="21"/>
        <v>2741153</v>
      </c>
      <c r="AN14" s="141">
        <f t="shared" si="22"/>
        <v>1397966</v>
      </c>
      <c r="AO14" s="141">
        <v>223531</v>
      </c>
      <c r="AP14" s="141">
        <v>1174435</v>
      </c>
      <c r="AQ14" s="141">
        <v>0</v>
      </c>
      <c r="AR14" s="141">
        <v>0</v>
      </c>
      <c r="AS14" s="141">
        <f t="shared" si="23"/>
        <v>908788</v>
      </c>
      <c r="AT14" s="141">
        <v>908788</v>
      </c>
      <c r="AU14" s="141">
        <v>0</v>
      </c>
      <c r="AV14" s="141">
        <v>0</v>
      </c>
      <c r="AW14" s="141">
        <v>12189</v>
      </c>
      <c r="AX14" s="141">
        <f t="shared" si="24"/>
        <v>422210</v>
      </c>
      <c r="AY14" s="141">
        <v>322922</v>
      </c>
      <c r="AZ14" s="141">
        <v>99124</v>
      </c>
      <c r="BA14" s="141">
        <v>0</v>
      </c>
      <c r="BB14" s="141">
        <v>164</v>
      </c>
      <c r="BC14" s="141">
        <v>715003</v>
      </c>
      <c r="BD14" s="141">
        <v>0</v>
      </c>
      <c r="BE14" s="141">
        <v>173391</v>
      </c>
      <c r="BF14" s="141">
        <f t="shared" si="25"/>
        <v>2934655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5479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20111</v>
      </c>
      <c r="CJ14" s="141">
        <f t="shared" si="34"/>
        <v>20111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20111</v>
      </c>
      <c r="CO14" s="141">
        <f t="shared" si="39"/>
        <v>0</v>
      </c>
      <c r="CP14" s="141">
        <f t="shared" si="40"/>
        <v>87715</v>
      </c>
      <c r="CQ14" s="141">
        <f t="shared" si="41"/>
        <v>2741153</v>
      </c>
      <c r="CR14" s="141">
        <f t="shared" si="42"/>
        <v>1397966</v>
      </c>
      <c r="CS14" s="141">
        <f t="shared" si="43"/>
        <v>223531</v>
      </c>
      <c r="CT14" s="141">
        <f t="shared" si="44"/>
        <v>1174435</v>
      </c>
      <c r="CU14" s="141">
        <f t="shared" si="45"/>
        <v>0</v>
      </c>
      <c r="CV14" s="141">
        <f t="shared" si="46"/>
        <v>0</v>
      </c>
      <c r="CW14" s="141">
        <f t="shared" si="47"/>
        <v>908788</v>
      </c>
      <c r="CX14" s="141">
        <f t="shared" si="48"/>
        <v>908788</v>
      </c>
      <c r="CY14" s="141">
        <f t="shared" si="49"/>
        <v>0</v>
      </c>
      <c r="CZ14" s="141">
        <f t="shared" si="50"/>
        <v>0</v>
      </c>
      <c r="DA14" s="141">
        <f t="shared" si="51"/>
        <v>12189</v>
      </c>
      <c r="DB14" s="141">
        <f t="shared" si="52"/>
        <v>422210</v>
      </c>
      <c r="DC14" s="141">
        <f t="shared" si="53"/>
        <v>322922</v>
      </c>
      <c r="DD14" s="141">
        <f t="shared" si="54"/>
        <v>99124</v>
      </c>
      <c r="DE14" s="141">
        <f t="shared" si="55"/>
        <v>0</v>
      </c>
      <c r="DF14" s="141">
        <f t="shared" si="56"/>
        <v>164</v>
      </c>
      <c r="DG14" s="141">
        <f t="shared" si="57"/>
        <v>720482</v>
      </c>
      <c r="DH14" s="141">
        <f t="shared" si="58"/>
        <v>0</v>
      </c>
      <c r="DI14" s="141">
        <f t="shared" si="59"/>
        <v>173391</v>
      </c>
      <c r="DJ14" s="141">
        <f t="shared" si="60"/>
        <v>2934655</v>
      </c>
    </row>
    <row r="15" spans="1:114" ht="12" customHeight="1">
      <c r="A15" s="142" t="s">
        <v>91</v>
      </c>
      <c r="B15" s="140" t="s">
        <v>333</v>
      </c>
      <c r="C15" s="142" t="s">
        <v>396</v>
      </c>
      <c r="D15" s="141">
        <f t="shared" si="6"/>
        <v>4045194</v>
      </c>
      <c r="E15" s="141">
        <f t="shared" si="7"/>
        <v>331706</v>
      </c>
      <c r="F15" s="141">
        <v>0</v>
      </c>
      <c r="G15" s="141">
        <v>600</v>
      </c>
      <c r="H15" s="141">
        <v>0</v>
      </c>
      <c r="I15" s="141">
        <v>295368</v>
      </c>
      <c r="J15" s="141"/>
      <c r="K15" s="141">
        <v>35738</v>
      </c>
      <c r="L15" s="141">
        <v>3713488</v>
      </c>
      <c r="M15" s="141">
        <f t="shared" si="8"/>
        <v>6125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6125</v>
      </c>
      <c r="V15" s="141">
        <f t="shared" si="10"/>
        <v>4051319</v>
      </c>
      <c r="W15" s="141">
        <f t="shared" si="11"/>
        <v>331706</v>
      </c>
      <c r="X15" s="141">
        <f t="shared" si="12"/>
        <v>0</v>
      </c>
      <c r="Y15" s="141">
        <f t="shared" si="13"/>
        <v>600</v>
      </c>
      <c r="Z15" s="141">
        <f t="shared" si="14"/>
        <v>0</v>
      </c>
      <c r="AA15" s="141">
        <f t="shared" si="15"/>
        <v>295368</v>
      </c>
      <c r="AB15" s="141">
        <f t="shared" si="16"/>
        <v>0</v>
      </c>
      <c r="AC15" s="141">
        <f t="shared" si="17"/>
        <v>35738</v>
      </c>
      <c r="AD15" s="141">
        <f t="shared" si="18"/>
        <v>3719613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98045</v>
      </c>
      <c r="AM15" s="141">
        <f t="shared" si="21"/>
        <v>3147938</v>
      </c>
      <c r="AN15" s="141">
        <f t="shared" si="22"/>
        <v>1532709</v>
      </c>
      <c r="AO15" s="141">
        <v>218561</v>
      </c>
      <c r="AP15" s="141">
        <v>1314148</v>
      </c>
      <c r="AQ15" s="141">
        <v>0</v>
      </c>
      <c r="AR15" s="141">
        <v>0</v>
      </c>
      <c r="AS15" s="141">
        <f t="shared" si="23"/>
        <v>1010746</v>
      </c>
      <c r="AT15" s="141">
        <v>1010746</v>
      </c>
      <c r="AU15" s="141">
        <v>0</v>
      </c>
      <c r="AV15" s="141">
        <v>0</v>
      </c>
      <c r="AW15" s="141">
        <v>20750</v>
      </c>
      <c r="AX15" s="141">
        <f t="shared" si="24"/>
        <v>583733</v>
      </c>
      <c r="AY15" s="141">
        <v>582834</v>
      </c>
      <c r="AZ15" s="141">
        <v>0</v>
      </c>
      <c r="BA15" s="141">
        <v>735</v>
      </c>
      <c r="BB15" s="141">
        <v>164</v>
      </c>
      <c r="BC15" s="141">
        <v>799211</v>
      </c>
      <c r="BD15" s="141">
        <v>0</v>
      </c>
      <c r="BE15" s="141">
        <v>0</v>
      </c>
      <c r="BF15" s="141">
        <f t="shared" si="25"/>
        <v>3147938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6125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98045</v>
      </c>
      <c r="CQ15" s="141">
        <f t="shared" si="41"/>
        <v>3147938</v>
      </c>
      <c r="CR15" s="141">
        <f t="shared" si="42"/>
        <v>1532709</v>
      </c>
      <c r="CS15" s="141">
        <f t="shared" si="43"/>
        <v>218561</v>
      </c>
      <c r="CT15" s="141">
        <f t="shared" si="44"/>
        <v>1314148</v>
      </c>
      <c r="CU15" s="141">
        <f t="shared" si="45"/>
        <v>0</v>
      </c>
      <c r="CV15" s="141">
        <f t="shared" si="46"/>
        <v>0</v>
      </c>
      <c r="CW15" s="141">
        <f t="shared" si="47"/>
        <v>1010746</v>
      </c>
      <c r="CX15" s="141">
        <f t="shared" si="48"/>
        <v>1010746</v>
      </c>
      <c r="CY15" s="141">
        <f t="shared" si="49"/>
        <v>0</v>
      </c>
      <c r="CZ15" s="141">
        <f t="shared" si="50"/>
        <v>0</v>
      </c>
      <c r="DA15" s="141">
        <f t="shared" si="51"/>
        <v>20750</v>
      </c>
      <c r="DB15" s="141">
        <f t="shared" si="52"/>
        <v>583733</v>
      </c>
      <c r="DC15" s="141">
        <f t="shared" si="53"/>
        <v>582834</v>
      </c>
      <c r="DD15" s="141">
        <f t="shared" si="54"/>
        <v>0</v>
      </c>
      <c r="DE15" s="141">
        <f t="shared" si="55"/>
        <v>735</v>
      </c>
      <c r="DF15" s="141">
        <f t="shared" si="56"/>
        <v>164</v>
      </c>
      <c r="DG15" s="141">
        <f t="shared" si="57"/>
        <v>805336</v>
      </c>
      <c r="DH15" s="141">
        <f t="shared" si="58"/>
        <v>0</v>
      </c>
      <c r="DI15" s="141">
        <f t="shared" si="59"/>
        <v>0</v>
      </c>
      <c r="DJ15" s="141">
        <f t="shared" si="60"/>
        <v>3147938</v>
      </c>
    </row>
    <row r="16" spans="1:114" ht="12" customHeight="1">
      <c r="A16" s="142" t="s">
        <v>91</v>
      </c>
      <c r="B16" s="140" t="s">
        <v>334</v>
      </c>
      <c r="C16" s="142" t="s">
        <v>397</v>
      </c>
      <c r="D16" s="141">
        <f t="shared" si="6"/>
        <v>6149457</v>
      </c>
      <c r="E16" s="141">
        <f t="shared" si="7"/>
        <v>790818</v>
      </c>
      <c r="F16" s="141">
        <v>0</v>
      </c>
      <c r="G16" s="141">
        <v>0</v>
      </c>
      <c r="H16" s="141">
        <v>0</v>
      </c>
      <c r="I16" s="141">
        <v>375944</v>
      </c>
      <c r="J16" s="141"/>
      <c r="K16" s="141">
        <v>414874</v>
      </c>
      <c r="L16" s="141">
        <v>5358639</v>
      </c>
      <c r="M16" s="141">
        <f t="shared" si="8"/>
        <v>10981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10981</v>
      </c>
      <c r="V16" s="141">
        <f t="shared" si="10"/>
        <v>6160438</v>
      </c>
      <c r="W16" s="141">
        <f t="shared" si="11"/>
        <v>790818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375944</v>
      </c>
      <c r="AB16" s="141">
        <f t="shared" si="16"/>
        <v>0</v>
      </c>
      <c r="AC16" s="141">
        <f t="shared" si="17"/>
        <v>414874</v>
      </c>
      <c r="AD16" s="141">
        <f t="shared" si="18"/>
        <v>5369620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175786</v>
      </c>
      <c r="AM16" s="141">
        <f t="shared" si="21"/>
        <v>4170651</v>
      </c>
      <c r="AN16" s="141">
        <f t="shared" si="22"/>
        <v>1768471</v>
      </c>
      <c r="AO16" s="141">
        <v>229822</v>
      </c>
      <c r="AP16" s="141">
        <v>1538649</v>
      </c>
      <c r="AQ16" s="141">
        <v>0</v>
      </c>
      <c r="AR16" s="141">
        <v>0</v>
      </c>
      <c r="AS16" s="141">
        <f t="shared" si="23"/>
        <v>1680639</v>
      </c>
      <c r="AT16" s="141">
        <v>1442424</v>
      </c>
      <c r="AU16" s="141">
        <v>238215</v>
      </c>
      <c r="AV16" s="141">
        <v>0</v>
      </c>
      <c r="AW16" s="141">
        <v>927</v>
      </c>
      <c r="AX16" s="141">
        <f t="shared" si="24"/>
        <v>718818</v>
      </c>
      <c r="AY16" s="141">
        <v>633336</v>
      </c>
      <c r="AZ16" s="141">
        <v>84832</v>
      </c>
      <c r="BA16" s="141">
        <v>486</v>
      </c>
      <c r="BB16" s="141">
        <v>164</v>
      </c>
      <c r="BC16" s="141">
        <v>1432910</v>
      </c>
      <c r="BD16" s="141">
        <v>1796</v>
      </c>
      <c r="BE16" s="141">
        <v>370110</v>
      </c>
      <c r="BF16" s="141">
        <f t="shared" si="25"/>
        <v>4540761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10981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175786</v>
      </c>
      <c r="CQ16" s="141">
        <f t="shared" si="41"/>
        <v>4170651</v>
      </c>
      <c r="CR16" s="141">
        <f t="shared" si="42"/>
        <v>1768471</v>
      </c>
      <c r="CS16" s="141">
        <f t="shared" si="43"/>
        <v>229822</v>
      </c>
      <c r="CT16" s="141">
        <f t="shared" si="44"/>
        <v>1538649</v>
      </c>
      <c r="CU16" s="141">
        <f t="shared" si="45"/>
        <v>0</v>
      </c>
      <c r="CV16" s="141">
        <f t="shared" si="46"/>
        <v>0</v>
      </c>
      <c r="CW16" s="141">
        <f t="shared" si="47"/>
        <v>1680639</v>
      </c>
      <c r="CX16" s="141">
        <f t="shared" si="48"/>
        <v>1442424</v>
      </c>
      <c r="CY16" s="141">
        <f t="shared" si="49"/>
        <v>238215</v>
      </c>
      <c r="CZ16" s="141">
        <f t="shared" si="50"/>
        <v>0</v>
      </c>
      <c r="DA16" s="141">
        <f t="shared" si="51"/>
        <v>927</v>
      </c>
      <c r="DB16" s="141">
        <f t="shared" si="52"/>
        <v>718818</v>
      </c>
      <c r="DC16" s="141">
        <f t="shared" si="53"/>
        <v>633336</v>
      </c>
      <c r="DD16" s="141">
        <f t="shared" si="54"/>
        <v>84832</v>
      </c>
      <c r="DE16" s="141">
        <f t="shared" si="55"/>
        <v>486</v>
      </c>
      <c r="DF16" s="141">
        <f t="shared" si="56"/>
        <v>164</v>
      </c>
      <c r="DG16" s="141">
        <f t="shared" si="57"/>
        <v>1443891</v>
      </c>
      <c r="DH16" s="141">
        <f t="shared" si="58"/>
        <v>1796</v>
      </c>
      <c r="DI16" s="141">
        <f t="shared" si="59"/>
        <v>370110</v>
      </c>
      <c r="DJ16" s="141">
        <f t="shared" si="60"/>
        <v>4540761</v>
      </c>
    </row>
    <row r="17" spans="1:114" ht="12" customHeight="1">
      <c r="A17" s="142" t="s">
        <v>91</v>
      </c>
      <c r="B17" s="140" t="s">
        <v>335</v>
      </c>
      <c r="C17" s="142" t="s">
        <v>398</v>
      </c>
      <c r="D17" s="141">
        <f t="shared" si="6"/>
        <v>6083972</v>
      </c>
      <c r="E17" s="141">
        <f t="shared" si="7"/>
        <v>555920</v>
      </c>
      <c r="F17" s="141">
        <v>0</v>
      </c>
      <c r="G17" s="141">
        <v>0</v>
      </c>
      <c r="H17" s="141">
        <v>0</v>
      </c>
      <c r="I17" s="141">
        <v>355668</v>
      </c>
      <c r="J17" s="141"/>
      <c r="K17" s="141">
        <v>200252</v>
      </c>
      <c r="L17" s="141">
        <v>5528052</v>
      </c>
      <c r="M17" s="141">
        <f t="shared" si="8"/>
        <v>13089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13089</v>
      </c>
      <c r="V17" s="141">
        <f t="shared" si="10"/>
        <v>6097061</v>
      </c>
      <c r="W17" s="141">
        <f t="shared" si="11"/>
        <v>555920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355668</v>
      </c>
      <c r="AB17" s="141">
        <f t="shared" si="16"/>
        <v>0</v>
      </c>
      <c r="AC17" s="141">
        <f t="shared" si="17"/>
        <v>200252</v>
      </c>
      <c r="AD17" s="141">
        <f t="shared" si="18"/>
        <v>5541141</v>
      </c>
      <c r="AE17" s="141">
        <f t="shared" si="19"/>
        <v>11889</v>
      </c>
      <c r="AF17" s="141">
        <f t="shared" si="20"/>
        <v>11889</v>
      </c>
      <c r="AG17" s="141">
        <v>0</v>
      </c>
      <c r="AH17" s="141">
        <v>11889</v>
      </c>
      <c r="AI17" s="141">
        <v>0</v>
      </c>
      <c r="AJ17" s="141">
        <v>0</v>
      </c>
      <c r="AK17" s="141">
        <v>0</v>
      </c>
      <c r="AL17" s="141">
        <v>134725</v>
      </c>
      <c r="AM17" s="141">
        <f t="shared" si="21"/>
        <v>4839149</v>
      </c>
      <c r="AN17" s="141">
        <f t="shared" si="22"/>
        <v>2489052</v>
      </c>
      <c r="AO17" s="141">
        <v>208502</v>
      </c>
      <c r="AP17" s="141">
        <v>2280550</v>
      </c>
      <c r="AQ17" s="141">
        <v>0</v>
      </c>
      <c r="AR17" s="141">
        <v>0</v>
      </c>
      <c r="AS17" s="141">
        <f t="shared" si="23"/>
        <v>351110</v>
      </c>
      <c r="AT17" s="141">
        <v>341358</v>
      </c>
      <c r="AU17" s="141">
        <v>9752</v>
      </c>
      <c r="AV17" s="141">
        <v>0</v>
      </c>
      <c r="AW17" s="141">
        <v>56279</v>
      </c>
      <c r="AX17" s="141">
        <f t="shared" si="24"/>
        <v>1942708</v>
      </c>
      <c r="AY17" s="141">
        <v>1743489</v>
      </c>
      <c r="AZ17" s="141">
        <v>199055</v>
      </c>
      <c r="BA17" s="141">
        <v>0</v>
      </c>
      <c r="BB17" s="141">
        <v>164</v>
      </c>
      <c r="BC17" s="141">
        <v>1098209</v>
      </c>
      <c r="BD17" s="141">
        <v>0</v>
      </c>
      <c r="BE17" s="141">
        <v>0</v>
      </c>
      <c r="BF17" s="141">
        <f t="shared" si="25"/>
        <v>4851038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4673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4673</v>
      </c>
      <c r="CA17" s="141">
        <v>4673</v>
      </c>
      <c r="CB17" s="141">
        <v>0</v>
      </c>
      <c r="CC17" s="141">
        <v>0</v>
      </c>
      <c r="CD17" s="141">
        <v>0</v>
      </c>
      <c r="CE17" s="141">
        <v>8416</v>
      </c>
      <c r="CF17" s="141">
        <v>0</v>
      </c>
      <c r="CG17" s="141">
        <v>0</v>
      </c>
      <c r="CH17" s="141">
        <f t="shared" si="32"/>
        <v>4673</v>
      </c>
      <c r="CI17" s="141">
        <f t="shared" si="33"/>
        <v>11889</v>
      </c>
      <c r="CJ17" s="141">
        <f t="shared" si="34"/>
        <v>11889</v>
      </c>
      <c r="CK17" s="141">
        <f t="shared" si="35"/>
        <v>0</v>
      </c>
      <c r="CL17" s="141">
        <f t="shared" si="36"/>
        <v>11889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134725</v>
      </c>
      <c r="CQ17" s="141">
        <f t="shared" si="41"/>
        <v>4843822</v>
      </c>
      <c r="CR17" s="141">
        <f t="shared" si="42"/>
        <v>2489052</v>
      </c>
      <c r="CS17" s="141">
        <f t="shared" si="43"/>
        <v>208502</v>
      </c>
      <c r="CT17" s="141">
        <f t="shared" si="44"/>
        <v>2280550</v>
      </c>
      <c r="CU17" s="141">
        <f t="shared" si="45"/>
        <v>0</v>
      </c>
      <c r="CV17" s="141">
        <f t="shared" si="46"/>
        <v>0</v>
      </c>
      <c r="CW17" s="141">
        <f t="shared" si="47"/>
        <v>351110</v>
      </c>
      <c r="CX17" s="141">
        <f t="shared" si="48"/>
        <v>341358</v>
      </c>
      <c r="CY17" s="141">
        <f t="shared" si="49"/>
        <v>9752</v>
      </c>
      <c r="CZ17" s="141">
        <f t="shared" si="50"/>
        <v>0</v>
      </c>
      <c r="DA17" s="141">
        <f t="shared" si="51"/>
        <v>56279</v>
      </c>
      <c r="DB17" s="141">
        <f t="shared" si="52"/>
        <v>1947381</v>
      </c>
      <c r="DC17" s="141">
        <f t="shared" si="53"/>
        <v>1748162</v>
      </c>
      <c r="DD17" s="141">
        <f t="shared" si="54"/>
        <v>199055</v>
      </c>
      <c r="DE17" s="141">
        <f t="shared" si="55"/>
        <v>0</v>
      </c>
      <c r="DF17" s="141">
        <f t="shared" si="56"/>
        <v>164</v>
      </c>
      <c r="DG17" s="141">
        <f t="shared" si="57"/>
        <v>1106625</v>
      </c>
      <c r="DH17" s="141">
        <f t="shared" si="58"/>
        <v>0</v>
      </c>
      <c r="DI17" s="141">
        <f t="shared" si="59"/>
        <v>0</v>
      </c>
      <c r="DJ17" s="141">
        <f t="shared" si="60"/>
        <v>4855711</v>
      </c>
    </row>
    <row r="18" spans="1:114" ht="12" customHeight="1">
      <c r="A18" s="142" t="s">
        <v>91</v>
      </c>
      <c r="B18" s="140" t="s">
        <v>336</v>
      </c>
      <c r="C18" s="142" t="s">
        <v>399</v>
      </c>
      <c r="D18" s="141">
        <f t="shared" si="6"/>
        <v>4212598</v>
      </c>
      <c r="E18" s="141">
        <f t="shared" si="7"/>
        <v>263828</v>
      </c>
      <c r="F18" s="141">
        <v>0</v>
      </c>
      <c r="G18" s="141">
        <v>0</v>
      </c>
      <c r="H18" s="141">
        <v>0</v>
      </c>
      <c r="I18" s="141">
        <v>207457</v>
      </c>
      <c r="J18" s="141"/>
      <c r="K18" s="141">
        <v>56371</v>
      </c>
      <c r="L18" s="141">
        <v>3948770</v>
      </c>
      <c r="M18" s="141">
        <f t="shared" si="8"/>
        <v>9073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9073</v>
      </c>
      <c r="V18" s="141">
        <f t="shared" si="10"/>
        <v>4221671</v>
      </c>
      <c r="W18" s="141">
        <f t="shared" si="11"/>
        <v>263828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207457</v>
      </c>
      <c r="AB18" s="141">
        <f t="shared" si="16"/>
        <v>0</v>
      </c>
      <c r="AC18" s="141">
        <f t="shared" si="17"/>
        <v>56371</v>
      </c>
      <c r="AD18" s="141">
        <f t="shared" si="18"/>
        <v>3957843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145158</v>
      </c>
      <c r="AM18" s="141">
        <f t="shared" si="21"/>
        <v>2925614</v>
      </c>
      <c r="AN18" s="141">
        <f t="shared" si="22"/>
        <v>1232276</v>
      </c>
      <c r="AO18" s="141">
        <v>177119</v>
      </c>
      <c r="AP18" s="141">
        <v>1055157</v>
      </c>
      <c r="AQ18" s="141">
        <v>0</v>
      </c>
      <c r="AR18" s="141">
        <v>0</v>
      </c>
      <c r="AS18" s="141">
        <f t="shared" si="23"/>
        <v>942579</v>
      </c>
      <c r="AT18" s="141">
        <v>942579</v>
      </c>
      <c r="AU18" s="141">
        <v>0</v>
      </c>
      <c r="AV18" s="141">
        <v>0</v>
      </c>
      <c r="AW18" s="141">
        <v>19908</v>
      </c>
      <c r="AX18" s="141">
        <f t="shared" si="24"/>
        <v>730851</v>
      </c>
      <c r="AY18" s="141">
        <v>714506</v>
      </c>
      <c r="AZ18" s="141">
        <v>16345</v>
      </c>
      <c r="BA18" s="141">
        <v>0</v>
      </c>
      <c r="BB18" s="141">
        <v>0</v>
      </c>
      <c r="BC18" s="141">
        <v>1141826</v>
      </c>
      <c r="BD18" s="141">
        <v>0</v>
      </c>
      <c r="BE18" s="141">
        <v>0</v>
      </c>
      <c r="BF18" s="141">
        <f t="shared" si="25"/>
        <v>2925614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9073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145158</v>
      </c>
      <c r="CQ18" s="141">
        <f t="shared" si="41"/>
        <v>2925614</v>
      </c>
      <c r="CR18" s="141">
        <f t="shared" si="42"/>
        <v>1232276</v>
      </c>
      <c r="CS18" s="141">
        <f t="shared" si="43"/>
        <v>177119</v>
      </c>
      <c r="CT18" s="141">
        <f t="shared" si="44"/>
        <v>1055157</v>
      </c>
      <c r="CU18" s="141">
        <f t="shared" si="45"/>
        <v>0</v>
      </c>
      <c r="CV18" s="141">
        <f t="shared" si="46"/>
        <v>0</v>
      </c>
      <c r="CW18" s="141">
        <f t="shared" si="47"/>
        <v>942579</v>
      </c>
      <c r="CX18" s="141">
        <f t="shared" si="48"/>
        <v>942579</v>
      </c>
      <c r="CY18" s="141">
        <f t="shared" si="49"/>
        <v>0</v>
      </c>
      <c r="CZ18" s="141">
        <f t="shared" si="50"/>
        <v>0</v>
      </c>
      <c r="DA18" s="141">
        <f t="shared" si="51"/>
        <v>19908</v>
      </c>
      <c r="DB18" s="141">
        <f t="shared" si="52"/>
        <v>730851</v>
      </c>
      <c r="DC18" s="141">
        <f t="shared" si="53"/>
        <v>714506</v>
      </c>
      <c r="DD18" s="141">
        <f t="shared" si="54"/>
        <v>16345</v>
      </c>
      <c r="DE18" s="141">
        <f t="shared" si="55"/>
        <v>0</v>
      </c>
      <c r="DF18" s="141">
        <f t="shared" si="56"/>
        <v>0</v>
      </c>
      <c r="DG18" s="141">
        <f t="shared" si="57"/>
        <v>1150899</v>
      </c>
      <c r="DH18" s="141">
        <f t="shared" si="58"/>
        <v>0</v>
      </c>
      <c r="DI18" s="141">
        <f t="shared" si="59"/>
        <v>0</v>
      </c>
      <c r="DJ18" s="141">
        <f t="shared" si="60"/>
        <v>2925614</v>
      </c>
    </row>
    <row r="19" spans="1:114" ht="12" customHeight="1">
      <c r="A19" s="142" t="s">
        <v>91</v>
      </c>
      <c r="B19" s="140" t="s">
        <v>337</v>
      </c>
      <c r="C19" s="142" t="s">
        <v>400</v>
      </c>
      <c r="D19" s="141">
        <f t="shared" si="6"/>
        <v>8707596</v>
      </c>
      <c r="E19" s="141">
        <f t="shared" si="7"/>
        <v>752576</v>
      </c>
      <c r="F19" s="141">
        <v>0</v>
      </c>
      <c r="G19" s="141">
        <v>0</v>
      </c>
      <c r="H19" s="141">
        <v>0</v>
      </c>
      <c r="I19" s="141">
        <v>499695</v>
      </c>
      <c r="J19" s="141"/>
      <c r="K19" s="141">
        <v>252881</v>
      </c>
      <c r="L19" s="141">
        <v>7955020</v>
      </c>
      <c r="M19" s="141">
        <f t="shared" si="8"/>
        <v>16089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16089</v>
      </c>
      <c r="V19" s="141">
        <f t="shared" si="10"/>
        <v>8723685</v>
      </c>
      <c r="W19" s="141">
        <f t="shared" si="11"/>
        <v>752576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499695</v>
      </c>
      <c r="AB19" s="141">
        <f t="shared" si="16"/>
        <v>0</v>
      </c>
      <c r="AC19" s="141">
        <f t="shared" si="17"/>
        <v>252881</v>
      </c>
      <c r="AD19" s="141">
        <f t="shared" si="18"/>
        <v>7971109</v>
      </c>
      <c r="AE19" s="141">
        <f t="shared" si="19"/>
        <v>19412</v>
      </c>
      <c r="AF19" s="141">
        <f t="shared" si="20"/>
        <v>19412</v>
      </c>
      <c r="AG19" s="141">
        <v>0</v>
      </c>
      <c r="AH19" s="141">
        <v>0</v>
      </c>
      <c r="AI19" s="141">
        <v>0</v>
      </c>
      <c r="AJ19" s="141">
        <v>19412</v>
      </c>
      <c r="AK19" s="141">
        <v>0</v>
      </c>
      <c r="AL19" s="141">
        <v>257546</v>
      </c>
      <c r="AM19" s="141">
        <f t="shared" si="21"/>
        <v>5916480</v>
      </c>
      <c r="AN19" s="141">
        <f t="shared" si="22"/>
        <v>3441855</v>
      </c>
      <c r="AO19" s="141">
        <v>647287</v>
      </c>
      <c r="AP19" s="141">
        <v>2794568</v>
      </c>
      <c r="AQ19" s="141">
        <v>0</v>
      </c>
      <c r="AR19" s="141">
        <v>0</v>
      </c>
      <c r="AS19" s="141">
        <f t="shared" si="23"/>
        <v>1512203</v>
      </c>
      <c r="AT19" s="141">
        <v>1512203</v>
      </c>
      <c r="AU19" s="141">
        <v>0</v>
      </c>
      <c r="AV19" s="141">
        <v>0</v>
      </c>
      <c r="AW19" s="141">
        <v>34374</v>
      </c>
      <c r="AX19" s="141">
        <f t="shared" si="24"/>
        <v>928048</v>
      </c>
      <c r="AY19" s="141">
        <v>860566</v>
      </c>
      <c r="AZ19" s="141">
        <v>369</v>
      </c>
      <c r="BA19" s="141">
        <v>0</v>
      </c>
      <c r="BB19" s="141">
        <v>67113</v>
      </c>
      <c r="BC19" s="141">
        <v>2099376</v>
      </c>
      <c r="BD19" s="141">
        <v>0</v>
      </c>
      <c r="BE19" s="141">
        <v>414782</v>
      </c>
      <c r="BF19" s="141">
        <f t="shared" si="25"/>
        <v>6350674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16089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19412</v>
      </c>
      <c r="CJ19" s="141">
        <f t="shared" si="34"/>
        <v>19412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19412</v>
      </c>
      <c r="CO19" s="141">
        <f t="shared" si="39"/>
        <v>0</v>
      </c>
      <c r="CP19" s="141">
        <f t="shared" si="40"/>
        <v>257546</v>
      </c>
      <c r="CQ19" s="141">
        <f t="shared" si="41"/>
        <v>5916480</v>
      </c>
      <c r="CR19" s="141">
        <f t="shared" si="42"/>
        <v>3441855</v>
      </c>
      <c r="CS19" s="141">
        <f t="shared" si="43"/>
        <v>647287</v>
      </c>
      <c r="CT19" s="141">
        <f t="shared" si="44"/>
        <v>2794568</v>
      </c>
      <c r="CU19" s="141">
        <f t="shared" si="45"/>
        <v>0</v>
      </c>
      <c r="CV19" s="141">
        <f t="shared" si="46"/>
        <v>0</v>
      </c>
      <c r="CW19" s="141">
        <f t="shared" si="47"/>
        <v>1512203</v>
      </c>
      <c r="CX19" s="141">
        <f t="shared" si="48"/>
        <v>1512203</v>
      </c>
      <c r="CY19" s="141">
        <f t="shared" si="49"/>
        <v>0</v>
      </c>
      <c r="CZ19" s="141">
        <f t="shared" si="50"/>
        <v>0</v>
      </c>
      <c r="DA19" s="141">
        <f t="shared" si="51"/>
        <v>34374</v>
      </c>
      <c r="DB19" s="141">
        <f t="shared" si="52"/>
        <v>928048</v>
      </c>
      <c r="DC19" s="141">
        <f t="shared" si="53"/>
        <v>860566</v>
      </c>
      <c r="DD19" s="141">
        <f t="shared" si="54"/>
        <v>369</v>
      </c>
      <c r="DE19" s="141">
        <f t="shared" si="55"/>
        <v>0</v>
      </c>
      <c r="DF19" s="141">
        <f t="shared" si="56"/>
        <v>67113</v>
      </c>
      <c r="DG19" s="141">
        <f t="shared" si="57"/>
        <v>2115465</v>
      </c>
      <c r="DH19" s="141">
        <f t="shared" si="58"/>
        <v>0</v>
      </c>
      <c r="DI19" s="141">
        <f t="shared" si="59"/>
        <v>414782</v>
      </c>
      <c r="DJ19" s="141">
        <f t="shared" si="60"/>
        <v>6350674</v>
      </c>
    </row>
    <row r="20" spans="1:114" ht="12" customHeight="1">
      <c r="A20" s="142" t="s">
        <v>91</v>
      </c>
      <c r="B20" s="140" t="s">
        <v>338</v>
      </c>
      <c r="C20" s="142" t="s">
        <v>401</v>
      </c>
      <c r="D20" s="141">
        <f t="shared" si="6"/>
        <v>9622791</v>
      </c>
      <c r="E20" s="141">
        <f t="shared" si="7"/>
        <v>608056</v>
      </c>
      <c r="F20" s="141">
        <v>0</v>
      </c>
      <c r="G20" s="141">
        <v>0</v>
      </c>
      <c r="H20" s="141">
        <v>0</v>
      </c>
      <c r="I20" s="141">
        <v>606907</v>
      </c>
      <c r="J20" s="141"/>
      <c r="K20" s="141">
        <v>1149</v>
      </c>
      <c r="L20" s="141">
        <v>9014735</v>
      </c>
      <c r="M20" s="141">
        <f t="shared" si="8"/>
        <v>53027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53027</v>
      </c>
      <c r="V20" s="141">
        <f t="shared" si="10"/>
        <v>9675818</v>
      </c>
      <c r="W20" s="141">
        <f t="shared" si="11"/>
        <v>608056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606907</v>
      </c>
      <c r="AB20" s="141">
        <f t="shared" si="16"/>
        <v>0</v>
      </c>
      <c r="AC20" s="141">
        <f t="shared" si="17"/>
        <v>1149</v>
      </c>
      <c r="AD20" s="141">
        <f t="shared" si="18"/>
        <v>9067762</v>
      </c>
      <c r="AE20" s="141">
        <f t="shared" si="19"/>
        <v>21591</v>
      </c>
      <c r="AF20" s="141">
        <f t="shared" si="20"/>
        <v>17601</v>
      </c>
      <c r="AG20" s="141">
        <v>14490</v>
      </c>
      <c r="AH20" s="141">
        <v>0</v>
      </c>
      <c r="AI20" s="141">
        <v>0</v>
      </c>
      <c r="AJ20" s="141">
        <v>3111</v>
      </c>
      <c r="AK20" s="141">
        <v>3990</v>
      </c>
      <c r="AL20" s="141">
        <v>329660</v>
      </c>
      <c r="AM20" s="141">
        <f t="shared" si="21"/>
        <v>6389726</v>
      </c>
      <c r="AN20" s="141">
        <f t="shared" si="22"/>
        <v>3778222</v>
      </c>
      <c r="AO20" s="141">
        <v>115681</v>
      </c>
      <c r="AP20" s="141">
        <v>3662541</v>
      </c>
      <c r="AQ20" s="141">
        <v>0</v>
      </c>
      <c r="AR20" s="141">
        <v>0</v>
      </c>
      <c r="AS20" s="141">
        <f t="shared" si="23"/>
        <v>2247899</v>
      </c>
      <c r="AT20" s="141">
        <v>2247899</v>
      </c>
      <c r="AU20" s="141">
        <v>0</v>
      </c>
      <c r="AV20" s="141">
        <v>0</v>
      </c>
      <c r="AW20" s="141">
        <v>12487</v>
      </c>
      <c r="AX20" s="141">
        <f t="shared" si="24"/>
        <v>343978</v>
      </c>
      <c r="AY20" s="141">
        <v>0</v>
      </c>
      <c r="AZ20" s="141">
        <v>0</v>
      </c>
      <c r="BA20" s="141">
        <v>3</v>
      </c>
      <c r="BB20" s="141">
        <v>343975</v>
      </c>
      <c r="BC20" s="141">
        <v>2687210</v>
      </c>
      <c r="BD20" s="141">
        <v>7140</v>
      </c>
      <c r="BE20" s="141">
        <v>194604</v>
      </c>
      <c r="BF20" s="141">
        <f t="shared" si="25"/>
        <v>6605921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32415</v>
      </c>
      <c r="BP20" s="141">
        <f t="shared" si="29"/>
        <v>2026</v>
      </c>
      <c r="BQ20" s="141">
        <v>60</v>
      </c>
      <c r="BR20" s="141">
        <v>1966</v>
      </c>
      <c r="BS20" s="141">
        <v>0</v>
      </c>
      <c r="BT20" s="141">
        <v>0</v>
      </c>
      <c r="BU20" s="141">
        <f t="shared" si="30"/>
        <v>30389</v>
      </c>
      <c r="BV20" s="141">
        <v>30389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20594</v>
      </c>
      <c r="CF20" s="141">
        <v>0</v>
      </c>
      <c r="CG20" s="141">
        <v>18</v>
      </c>
      <c r="CH20" s="141">
        <f t="shared" si="32"/>
        <v>32433</v>
      </c>
      <c r="CI20" s="141">
        <f t="shared" si="33"/>
        <v>21591</v>
      </c>
      <c r="CJ20" s="141">
        <f t="shared" si="34"/>
        <v>17601</v>
      </c>
      <c r="CK20" s="141">
        <f t="shared" si="35"/>
        <v>14490</v>
      </c>
      <c r="CL20" s="141">
        <f t="shared" si="36"/>
        <v>0</v>
      </c>
      <c r="CM20" s="141">
        <f t="shared" si="37"/>
        <v>0</v>
      </c>
      <c r="CN20" s="141">
        <f t="shared" si="38"/>
        <v>3111</v>
      </c>
      <c r="CO20" s="141">
        <f t="shared" si="39"/>
        <v>3990</v>
      </c>
      <c r="CP20" s="141">
        <f t="shared" si="40"/>
        <v>329660</v>
      </c>
      <c r="CQ20" s="141">
        <f t="shared" si="41"/>
        <v>6422141</v>
      </c>
      <c r="CR20" s="141">
        <f t="shared" si="42"/>
        <v>3780248</v>
      </c>
      <c r="CS20" s="141">
        <f t="shared" si="43"/>
        <v>115741</v>
      </c>
      <c r="CT20" s="141">
        <f t="shared" si="44"/>
        <v>3664507</v>
      </c>
      <c r="CU20" s="141">
        <f t="shared" si="45"/>
        <v>0</v>
      </c>
      <c r="CV20" s="141">
        <f t="shared" si="46"/>
        <v>0</v>
      </c>
      <c r="CW20" s="141">
        <f t="shared" si="47"/>
        <v>2278288</v>
      </c>
      <c r="CX20" s="141">
        <f t="shared" si="48"/>
        <v>2278288</v>
      </c>
      <c r="CY20" s="141">
        <f t="shared" si="49"/>
        <v>0</v>
      </c>
      <c r="CZ20" s="141">
        <f t="shared" si="50"/>
        <v>0</v>
      </c>
      <c r="DA20" s="141">
        <f t="shared" si="51"/>
        <v>12487</v>
      </c>
      <c r="DB20" s="141">
        <f t="shared" si="52"/>
        <v>343978</v>
      </c>
      <c r="DC20" s="141">
        <f t="shared" si="53"/>
        <v>0</v>
      </c>
      <c r="DD20" s="141">
        <f t="shared" si="54"/>
        <v>0</v>
      </c>
      <c r="DE20" s="141">
        <f t="shared" si="55"/>
        <v>3</v>
      </c>
      <c r="DF20" s="141">
        <f t="shared" si="56"/>
        <v>343975</v>
      </c>
      <c r="DG20" s="141">
        <f t="shared" si="57"/>
        <v>2707804</v>
      </c>
      <c r="DH20" s="141">
        <f t="shared" si="58"/>
        <v>7140</v>
      </c>
      <c r="DI20" s="141">
        <f t="shared" si="59"/>
        <v>194622</v>
      </c>
      <c r="DJ20" s="141">
        <f t="shared" si="60"/>
        <v>6638354</v>
      </c>
    </row>
    <row r="21" spans="1:114" ht="12" customHeight="1">
      <c r="A21" s="142" t="s">
        <v>91</v>
      </c>
      <c r="B21" s="140" t="s">
        <v>339</v>
      </c>
      <c r="C21" s="142" t="s">
        <v>402</v>
      </c>
      <c r="D21" s="141">
        <f t="shared" si="6"/>
        <v>4449444</v>
      </c>
      <c r="E21" s="141">
        <f t="shared" si="7"/>
        <v>614258</v>
      </c>
      <c r="F21" s="141">
        <v>0</v>
      </c>
      <c r="G21" s="141">
        <v>151</v>
      </c>
      <c r="H21" s="141">
        <v>0</v>
      </c>
      <c r="I21" s="141">
        <v>532976</v>
      </c>
      <c r="J21" s="141"/>
      <c r="K21" s="141">
        <v>81131</v>
      </c>
      <c r="L21" s="141">
        <v>3835186</v>
      </c>
      <c r="M21" s="141">
        <f t="shared" si="8"/>
        <v>6490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6490</v>
      </c>
      <c r="V21" s="141">
        <f t="shared" si="10"/>
        <v>4455934</v>
      </c>
      <c r="W21" s="141">
        <f t="shared" si="11"/>
        <v>614258</v>
      </c>
      <c r="X21" s="141">
        <f t="shared" si="12"/>
        <v>0</v>
      </c>
      <c r="Y21" s="141">
        <f t="shared" si="13"/>
        <v>151</v>
      </c>
      <c r="Z21" s="141">
        <f t="shared" si="14"/>
        <v>0</v>
      </c>
      <c r="AA21" s="141">
        <f t="shared" si="15"/>
        <v>532976</v>
      </c>
      <c r="AB21" s="141">
        <f t="shared" si="16"/>
        <v>0</v>
      </c>
      <c r="AC21" s="141">
        <f t="shared" si="17"/>
        <v>81131</v>
      </c>
      <c r="AD21" s="141">
        <f t="shared" si="18"/>
        <v>3841676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103887</v>
      </c>
      <c r="AM21" s="141">
        <f t="shared" si="21"/>
        <v>3139283</v>
      </c>
      <c r="AN21" s="141">
        <f t="shared" si="22"/>
        <v>1717905</v>
      </c>
      <c r="AO21" s="141">
        <v>256810</v>
      </c>
      <c r="AP21" s="141">
        <v>1461095</v>
      </c>
      <c r="AQ21" s="141">
        <v>0</v>
      </c>
      <c r="AR21" s="141">
        <v>0</v>
      </c>
      <c r="AS21" s="141">
        <f t="shared" si="23"/>
        <v>20748</v>
      </c>
      <c r="AT21" s="141">
        <v>20748</v>
      </c>
      <c r="AU21" s="141">
        <v>0</v>
      </c>
      <c r="AV21" s="141">
        <v>0</v>
      </c>
      <c r="AW21" s="141">
        <v>1115</v>
      </c>
      <c r="AX21" s="141">
        <f t="shared" si="24"/>
        <v>1399515</v>
      </c>
      <c r="AY21" s="141">
        <v>1236616</v>
      </c>
      <c r="AZ21" s="141">
        <v>150134</v>
      </c>
      <c r="BA21" s="141">
        <v>20</v>
      </c>
      <c r="BB21" s="141">
        <v>12745</v>
      </c>
      <c r="BC21" s="141">
        <v>846831</v>
      </c>
      <c r="BD21" s="141">
        <v>0</v>
      </c>
      <c r="BE21" s="141">
        <v>359443</v>
      </c>
      <c r="BF21" s="141">
        <f t="shared" si="25"/>
        <v>3498726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6490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103887</v>
      </c>
      <c r="CQ21" s="141">
        <f t="shared" si="41"/>
        <v>3139283</v>
      </c>
      <c r="CR21" s="141">
        <f t="shared" si="42"/>
        <v>1717905</v>
      </c>
      <c r="CS21" s="141">
        <f t="shared" si="43"/>
        <v>256810</v>
      </c>
      <c r="CT21" s="141">
        <f t="shared" si="44"/>
        <v>1461095</v>
      </c>
      <c r="CU21" s="141">
        <f t="shared" si="45"/>
        <v>0</v>
      </c>
      <c r="CV21" s="141">
        <f t="shared" si="46"/>
        <v>0</v>
      </c>
      <c r="CW21" s="141">
        <f t="shared" si="47"/>
        <v>20748</v>
      </c>
      <c r="CX21" s="141">
        <f t="shared" si="48"/>
        <v>20748</v>
      </c>
      <c r="CY21" s="141">
        <f t="shared" si="49"/>
        <v>0</v>
      </c>
      <c r="CZ21" s="141">
        <f t="shared" si="50"/>
        <v>0</v>
      </c>
      <c r="DA21" s="141">
        <f t="shared" si="51"/>
        <v>1115</v>
      </c>
      <c r="DB21" s="141">
        <f t="shared" si="52"/>
        <v>1399515</v>
      </c>
      <c r="DC21" s="141">
        <f t="shared" si="53"/>
        <v>1236616</v>
      </c>
      <c r="DD21" s="141">
        <f t="shared" si="54"/>
        <v>150134</v>
      </c>
      <c r="DE21" s="141">
        <f t="shared" si="55"/>
        <v>20</v>
      </c>
      <c r="DF21" s="141">
        <f t="shared" si="56"/>
        <v>12745</v>
      </c>
      <c r="DG21" s="141">
        <f t="shared" si="57"/>
        <v>853321</v>
      </c>
      <c r="DH21" s="141">
        <f t="shared" si="58"/>
        <v>0</v>
      </c>
      <c r="DI21" s="141">
        <f t="shared" si="59"/>
        <v>359443</v>
      </c>
      <c r="DJ21" s="141">
        <f t="shared" si="60"/>
        <v>3498726</v>
      </c>
    </row>
    <row r="22" spans="1:114" ht="12" customHeight="1">
      <c r="A22" s="142" t="s">
        <v>91</v>
      </c>
      <c r="B22" s="140" t="s">
        <v>340</v>
      </c>
      <c r="C22" s="142" t="s">
        <v>403</v>
      </c>
      <c r="D22" s="141">
        <f t="shared" si="6"/>
        <v>4713587</v>
      </c>
      <c r="E22" s="141">
        <f t="shared" si="7"/>
        <v>324899</v>
      </c>
      <c r="F22" s="141">
        <v>0</v>
      </c>
      <c r="G22" s="141">
        <v>0</v>
      </c>
      <c r="H22" s="141">
        <v>0</v>
      </c>
      <c r="I22" s="141">
        <v>262308</v>
      </c>
      <c r="J22" s="141"/>
      <c r="K22" s="141">
        <v>62591</v>
      </c>
      <c r="L22" s="141">
        <v>4388688</v>
      </c>
      <c r="M22" s="141">
        <f t="shared" si="8"/>
        <v>7579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7579</v>
      </c>
      <c r="V22" s="141">
        <f t="shared" si="10"/>
        <v>4721166</v>
      </c>
      <c r="W22" s="141">
        <f t="shared" si="11"/>
        <v>324899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262308</v>
      </c>
      <c r="AB22" s="141">
        <f t="shared" si="16"/>
        <v>0</v>
      </c>
      <c r="AC22" s="141">
        <f t="shared" si="17"/>
        <v>62591</v>
      </c>
      <c r="AD22" s="141">
        <f t="shared" si="18"/>
        <v>4396267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121316</v>
      </c>
      <c r="AM22" s="141">
        <f t="shared" si="21"/>
        <v>3348462</v>
      </c>
      <c r="AN22" s="141">
        <f t="shared" si="22"/>
        <v>1500855</v>
      </c>
      <c r="AO22" s="141">
        <v>216822</v>
      </c>
      <c r="AP22" s="141">
        <v>1284033</v>
      </c>
      <c r="AQ22" s="141">
        <v>0</v>
      </c>
      <c r="AR22" s="141">
        <v>0</v>
      </c>
      <c r="AS22" s="141">
        <f t="shared" si="23"/>
        <v>903427</v>
      </c>
      <c r="AT22" s="141">
        <v>903427</v>
      </c>
      <c r="AU22" s="141">
        <v>0</v>
      </c>
      <c r="AV22" s="141">
        <v>0</v>
      </c>
      <c r="AW22" s="141">
        <v>27884</v>
      </c>
      <c r="AX22" s="141">
        <f t="shared" si="24"/>
        <v>914091</v>
      </c>
      <c r="AY22" s="141">
        <v>733837</v>
      </c>
      <c r="AZ22" s="141">
        <v>180090</v>
      </c>
      <c r="BA22" s="141">
        <v>0</v>
      </c>
      <c r="BB22" s="141">
        <v>164</v>
      </c>
      <c r="BC22" s="141">
        <v>988906</v>
      </c>
      <c r="BD22" s="141">
        <v>2205</v>
      </c>
      <c r="BE22" s="141">
        <v>254903</v>
      </c>
      <c r="BF22" s="141">
        <f t="shared" si="25"/>
        <v>3603365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7579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121316</v>
      </c>
      <c r="CQ22" s="141">
        <f t="shared" si="41"/>
        <v>3348462</v>
      </c>
      <c r="CR22" s="141">
        <f t="shared" si="42"/>
        <v>1500855</v>
      </c>
      <c r="CS22" s="141">
        <f t="shared" si="43"/>
        <v>216822</v>
      </c>
      <c r="CT22" s="141">
        <f t="shared" si="44"/>
        <v>1284033</v>
      </c>
      <c r="CU22" s="141">
        <f t="shared" si="45"/>
        <v>0</v>
      </c>
      <c r="CV22" s="141">
        <f t="shared" si="46"/>
        <v>0</v>
      </c>
      <c r="CW22" s="141">
        <f t="shared" si="47"/>
        <v>903427</v>
      </c>
      <c r="CX22" s="141">
        <f t="shared" si="48"/>
        <v>903427</v>
      </c>
      <c r="CY22" s="141">
        <f t="shared" si="49"/>
        <v>0</v>
      </c>
      <c r="CZ22" s="141">
        <f t="shared" si="50"/>
        <v>0</v>
      </c>
      <c r="DA22" s="141">
        <f t="shared" si="51"/>
        <v>27884</v>
      </c>
      <c r="DB22" s="141">
        <f t="shared" si="52"/>
        <v>914091</v>
      </c>
      <c r="DC22" s="141">
        <f t="shared" si="53"/>
        <v>733837</v>
      </c>
      <c r="DD22" s="141">
        <f t="shared" si="54"/>
        <v>180090</v>
      </c>
      <c r="DE22" s="141">
        <f t="shared" si="55"/>
        <v>0</v>
      </c>
      <c r="DF22" s="141">
        <f t="shared" si="56"/>
        <v>164</v>
      </c>
      <c r="DG22" s="141">
        <f t="shared" si="57"/>
        <v>996485</v>
      </c>
      <c r="DH22" s="141">
        <f t="shared" si="58"/>
        <v>2205</v>
      </c>
      <c r="DI22" s="141">
        <f t="shared" si="59"/>
        <v>254903</v>
      </c>
      <c r="DJ22" s="141">
        <f t="shared" si="60"/>
        <v>3603365</v>
      </c>
    </row>
    <row r="23" spans="1:114" ht="12" customHeight="1">
      <c r="A23" s="142" t="s">
        <v>91</v>
      </c>
      <c r="B23" s="140" t="s">
        <v>341</v>
      </c>
      <c r="C23" s="142" t="s">
        <v>404</v>
      </c>
      <c r="D23" s="141">
        <f t="shared" si="6"/>
        <v>8598725</v>
      </c>
      <c r="E23" s="141">
        <f t="shared" si="7"/>
        <v>700720</v>
      </c>
      <c r="F23" s="141">
        <v>0</v>
      </c>
      <c r="G23" s="141">
        <v>795</v>
      </c>
      <c r="H23" s="141">
        <v>0</v>
      </c>
      <c r="I23" s="141">
        <v>358665</v>
      </c>
      <c r="J23" s="141"/>
      <c r="K23" s="141">
        <v>341260</v>
      </c>
      <c r="L23" s="141">
        <v>7898005</v>
      </c>
      <c r="M23" s="141">
        <f t="shared" si="8"/>
        <v>78263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78263</v>
      </c>
      <c r="V23" s="141">
        <f t="shared" si="10"/>
        <v>8676988</v>
      </c>
      <c r="W23" s="141">
        <f t="shared" si="11"/>
        <v>700720</v>
      </c>
      <c r="X23" s="141">
        <f t="shared" si="12"/>
        <v>0</v>
      </c>
      <c r="Y23" s="141">
        <f t="shared" si="13"/>
        <v>795</v>
      </c>
      <c r="Z23" s="141">
        <f t="shared" si="14"/>
        <v>0</v>
      </c>
      <c r="AA23" s="141">
        <f t="shared" si="15"/>
        <v>358665</v>
      </c>
      <c r="AB23" s="141">
        <f t="shared" si="16"/>
        <v>0</v>
      </c>
      <c r="AC23" s="141">
        <f t="shared" si="17"/>
        <v>341260</v>
      </c>
      <c r="AD23" s="141">
        <f t="shared" si="18"/>
        <v>7976268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201053</v>
      </c>
      <c r="AM23" s="141">
        <f t="shared" si="21"/>
        <v>6409221</v>
      </c>
      <c r="AN23" s="141">
        <f t="shared" si="22"/>
        <v>2751691</v>
      </c>
      <c r="AO23" s="141">
        <v>350244</v>
      </c>
      <c r="AP23" s="141">
        <v>2401447</v>
      </c>
      <c r="AQ23" s="141">
        <v>0</v>
      </c>
      <c r="AR23" s="141">
        <v>0</v>
      </c>
      <c r="AS23" s="141">
        <f t="shared" si="23"/>
        <v>1700382</v>
      </c>
      <c r="AT23" s="141">
        <v>1700382</v>
      </c>
      <c r="AU23" s="141">
        <v>0</v>
      </c>
      <c r="AV23" s="141">
        <v>0</v>
      </c>
      <c r="AW23" s="141">
        <v>32343</v>
      </c>
      <c r="AX23" s="141">
        <f t="shared" si="24"/>
        <v>1924805</v>
      </c>
      <c r="AY23" s="141">
        <v>1420044</v>
      </c>
      <c r="AZ23" s="141">
        <v>355229</v>
      </c>
      <c r="BA23" s="141">
        <v>0</v>
      </c>
      <c r="BB23" s="141">
        <v>149532</v>
      </c>
      <c r="BC23" s="141">
        <v>1638877</v>
      </c>
      <c r="BD23" s="141">
        <v>0</v>
      </c>
      <c r="BE23" s="141">
        <v>349574</v>
      </c>
      <c r="BF23" s="141">
        <f t="shared" si="25"/>
        <v>6758795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36800</v>
      </c>
      <c r="BP23" s="141">
        <f t="shared" si="29"/>
        <v>8952</v>
      </c>
      <c r="BQ23" s="141">
        <v>0</v>
      </c>
      <c r="BR23" s="141">
        <v>8952</v>
      </c>
      <c r="BS23" s="141">
        <v>0</v>
      </c>
      <c r="BT23" s="141">
        <v>0</v>
      </c>
      <c r="BU23" s="141">
        <f t="shared" si="30"/>
        <v>27848</v>
      </c>
      <c r="BV23" s="141">
        <v>27848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12560</v>
      </c>
      <c r="CF23" s="141">
        <v>0</v>
      </c>
      <c r="CG23" s="141">
        <v>28903</v>
      </c>
      <c r="CH23" s="141">
        <f t="shared" si="32"/>
        <v>65703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201053</v>
      </c>
      <c r="CQ23" s="141">
        <f t="shared" si="41"/>
        <v>6446021</v>
      </c>
      <c r="CR23" s="141">
        <f t="shared" si="42"/>
        <v>2760643</v>
      </c>
      <c r="CS23" s="141">
        <f t="shared" si="43"/>
        <v>350244</v>
      </c>
      <c r="CT23" s="141">
        <f t="shared" si="44"/>
        <v>2410399</v>
      </c>
      <c r="CU23" s="141">
        <f t="shared" si="45"/>
        <v>0</v>
      </c>
      <c r="CV23" s="141">
        <f t="shared" si="46"/>
        <v>0</v>
      </c>
      <c r="CW23" s="141">
        <f t="shared" si="47"/>
        <v>1728230</v>
      </c>
      <c r="CX23" s="141">
        <f t="shared" si="48"/>
        <v>1728230</v>
      </c>
      <c r="CY23" s="141">
        <f t="shared" si="49"/>
        <v>0</v>
      </c>
      <c r="CZ23" s="141">
        <f t="shared" si="50"/>
        <v>0</v>
      </c>
      <c r="DA23" s="141">
        <f t="shared" si="51"/>
        <v>32343</v>
      </c>
      <c r="DB23" s="141">
        <f t="shared" si="52"/>
        <v>1924805</v>
      </c>
      <c r="DC23" s="141">
        <f t="shared" si="53"/>
        <v>1420044</v>
      </c>
      <c r="DD23" s="141">
        <f t="shared" si="54"/>
        <v>355229</v>
      </c>
      <c r="DE23" s="141">
        <f t="shared" si="55"/>
        <v>0</v>
      </c>
      <c r="DF23" s="141">
        <f t="shared" si="56"/>
        <v>149532</v>
      </c>
      <c r="DG23" s="141">
        <f t="shared" si="57"/>
        <v>1651437</v>
      </c>
      <c r="DH23" s="141">
        <f t="shared" si="58"/>
        <v>0</v>
      </c>
      <c r="DI23" s="141">
        <f t="shared" si="59"/>
        <v>378477</v>
      </c>
      <c r="DJ23" s="141">
        <f t="shared" si="60"/>
        <v>6824498</v>
      </c>
    </row>
    <row r="24" spans="1:114" ht="12" customHeight="1">
      <c r="A24" s="142" t="s">
        <v>91</v>
      </c>
      <c r="B24" s="140" t="s">
        <v>342</v>
      </c>
      <c r="C24" s="142" t="s">
        <v>405</v>
      </c>
      <c r="D24" s="141">
        <f t="shared" si="6"/>
        <v>4340767</v>
      </c>
      <c r="E24" s="141">
        <f t="shared" si="7"/>
        <v>501125</v>
      </c>
      <c r="F24" s="141">
        <v>0</v>
      </c>
      <c r="G24" s="141">
        <v>358</v>
      </c>
      <c r="H24" s="141">
        <v>0</v>
      </c>
      <c r="I24" s="141">
        <v>382044</v>
      </c>
      <c r="J24" s="141"/>
      <c r="K24" s="141">
        <v>118723</v>
      </c>
      <c r="L24" s="141">
        <v>3839642</v>
      </c>
      <c r="M24" s="141">
        <f t="shared" si="8"/>
        <v>7143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7143</v>
      </c>
      <c r="V24" s="141">
        <f t="shared" si="10"/>
        <v>4347910</v>
      </c>
      <c r="W24" s="141">
        <f t="shared" si="11"/>
        <v>501125</v>
      </c>
      <c r="X24" s="141">
        <f t="shared" si="12"/>
        <v>0</v>
      </c>
      <c r="Y24" s="141">
        <f t="shared" si="13"/>
        <v>358</v>
      </c>
      <c r="Z24" s="141">
        <f t="shared" si="14"/>
        <v>0</v>
      </c>
      <c r="AA24" s="141">
        <f t="shared" si="15"/>
        <v>382044</v>
      </c>
      <c r="AB24" s="141">
        <f t="shared" si="16"/>
        <v>0</v>
      </c>
      <c r="AC24" s="141">
        <f t="shared" si="17"/>
        <v>118723</v>
      </c>
      <c r="AD24" s="141">
        <f t="shared" si="18"/>
        <v>3846785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114345</v>
      </c>
      <c r="AM24" s="141">
        <f t="shared" si="21"/>
        <v>3294344</v>
      </c>
      <c r="AN24" s="141">
        <f t="shared" si="22"/>
        <v>1859882</v>
      </c>
      <c r="AO24" s="141">
        <v>323200</v>
      </c>
      <c r="AP24" s="141">
        <v>1536682</v>
      </c>
      <c r="AQ24" s="141">
        <v>0</v>
      </c>
      <c r="AR24" s="141">
        <v>0</v>
      </c>
      <c r="AS24" s="141">
        <f t="shared" si="23"/>
        <v>638121</v>
      </c>
      <c r="AT24" s="141">
        <v>638121</v>
      </c>
      <c r="AU24" s="141">
        <v>0</v>
      </c>
      <c r="AV24" s="141">
        <v>0</v>
      </c>
      <c r="AW24" s="141">
        <v>14902</v>
      </c>
      <c r="AX24" s="141">
        <f t="shared" si="24"/>
        <v>778628</v>
      </c>
      <c r="AY24" s="141">
        <v>778464</v>
      </c>
      <c r="AZ24" s="141">
        <v>0</v>
      </c>
      <c r="BA24" s="141">
        <v>0</v>
      </c>
      <c r="BB24" s="141">
        <v>164</v>
      </c>
      <c r="BC24" s="141">
        <v>932078</v>
      </c>
      <c r="BD24" s="141">
        <v>2811</v>
      </c>
      <c r="BE24" s="141">
        <v>0</v>
      </c>
      <c r="BF24" s="141">
        <f t="shared" si="25"/>
        <v>3294344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7143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114345</v>
      </c>
      <c r="CQ24" s="141">
        <f t="shared" si="41"/>
        <v>3294344</v>
      </c>
      <c r="CR24" s="141">
        <f t="shared" si="42"/>
        <v>1859882</v>
      </c>
      <c r="CS24" s="141">
        <f t="shared" si="43"/>
        <v>323200</v>
      </c>
      <c r="CT24" s="141">
        <f t="shared" si="44"/>
        <v>1536682</v>
      </c>
      <c r="CU24" s="141">
        <f t="shared" si="45"/>
        <v>0</v>
      </c>
      <c r="CV24" s="141">
        <f t="shared" si="46"/>
        <v>0</v>
      </c>
      <c r="CW24" s="141">
        <f t="shared" si="47"/>
        <v>638121</v>
      </c>
      <c r="CX24" s="141">
        <f t="shared" si="48"/>
        <v>638121</v>
      </c>
      <c r="CY24" s="141">
        <f t="shared" si="49"/>
        <v>0</v>
      </c>
      <c r="CZ24" s="141">
        <f t="shared" si="50"/>
        <v>0</v>
      </c>
      <c r="DA24" s="141">
        <f t="shared" si="51"/>
        <v>14902</v>
      </c>
      <c r="DB24" s="141">
        <f t="shared" si="52"/>
        <v>778628</v>
      </c>
      <c r="DC24" s="141">
        <f t="shared" si="53"/>
        <v>778464</v>
      </c>
      <c r="DD24" s="141">
        <f t="shared" si="54"/>
        <v>0</v>
      </c>
      <c r="DE24" s="141">
        <f t="shared" si="55"/>
        <v>0</v>
      </c>
      <c r="DF24" s="141">
        <f t="shared" si="56"/>
        <v>164</v>
      </c>
      <c r="DG24" s="141">
        <f t="shared" si="57"/>
        <v>939221</v>
      </c>
      <c r="DH24" s="141">
        <f t="shared" si="58"/>
        <v>2811</v>
      </c>
      <c r="DI24" s="141">
        <f t="shared" si="59"/>
        <v>0</v>
      </c>
      <c r="DJ24" s="141">
        <f t="shared" si="60"/>
        <v>3294344</v>
      </c>
    </row>
    <row r="25" spans="1:114" ht="12" customHeight="1">
      <c r="A25" s="142" t="s">
        <v>91</v>
      </c>
      <c r="B25" s="140" t="s">
        <v>343</v>
      </c>
      <c r="C25" s="142" t="s">
        <v>406</v>
      </c>
      <c r="D25" s="141">
        <f t="shared" si="6"/>
        <v>4709645</v>
      </c>
      <c r="E25" s="141">
        <f t="shared" si="7"/>
        <v>164474</v>
      </c>
      <c r="F25" s="141">
        <v>0</v>
      </c>
      <c r="G25" s="141">
        <v>0</v>
      </c>
      <c r="H25" s="141">
        <v>0</v>
      </c>
      <c r="I25" s="141">
        <v>2053</v>
      </c>
      <c r="J25" s="141"/>
      <c r="K25" s="141">
        <v>162421</v>
      </c>
      <c r="L25" s="141">
        <v>4545171</v>
      </c>
      <c r="M25" s="141">
        <f t="shared" si="8"/>
        <v>8157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8157</v>
      </c>
      <c r="V25" s="141">
        <f t="shared" si="10"/>
        <v>4717802</v>
      </c>
      <c r="W25" s="141">
        <f t="shared" si="11"/>
        <v>164474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2053</v>
      </c>
      <c r="AB25" s="141">
        <f t="shared" si="16"/>
        <v>0</v>
      </c>
      <c r="AC25" s="141">
        <f t="shared" si="17"/>
        <v>162421</v>
      </c>
      <c r="AD25" s="141">
        <f t="shared" si="18"/>
        <v>4553328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130579</v>
      </c>
      <c r="AM25" s="141">
        <f t="shared" si="21"/>
        <v>2364890</v>
      </c>
      <c r="AN25" s="141">
        <f t="shared" si="22"/>
        <v>1582454</v>
      </c>
      <c r="AO25" s="141">
        <v>191676</v>
      </c>
      <c r="AP25" s="141">
        <v>1390778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20413</v>
      </c>
      <c r="AX25" s="141">
        <f t="shared" si="24"/>
        <v>762023</v>
      </c>
      <c r="AY25" s="141">
        <v>581370</v>
      </c>
      <c r="AZ25" s="141">
        <v>168773</v>
      </c>
      <c r="BA25" s="141">
        <v>1484</v>
      </c>
      <c r="BB25" s="141">
        <v>10396</v>
      </c>
      <c r="BC25" s="141">
        <v>1064406</v>
      </c>
      <c r="BD25" s="141">
        <v>0</v>
      </c>
      <c r="BE25" s="141">
        <v>1149770</v>
      </c>
      <c r="BF25" s="141">
        <f t="shared" si="25"/>
        <v>3514660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8157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130579</v>
      </c>
      <c r="CQ25" s="141">
        <f t="shared" si="41"/>
        <v>2364890</v>
      </c>
      <c r="CR25" s="141">
        <f t="shared" si="42"/>
        <v>1582454</v>
      </c>
      <c r="CS25" s="141">
        <f t="shared" si="43"/>
        <v>191676</v>
      </c>
      <c r="CT25" s="141">
        <f t="shared" si="44"/>
        <v>1390778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20413</v>
      </c>
      <c r="DB25" s="141">
        <f t="shared" si="52"/>
        <v>762023</v>
      </c>
      <c r="DC25" s="141">
        <f t="shared" si="53"/>
        <v>581370</v>
      </c>
      <c r="DD25" s="141">
        <f t="shared" si="54"/>
        <v>168773</v>
      </c>
      <c r="DE25" s="141">
        <f t="shared" si="55"/>
        <v>1484</v>
      </c>
      <c r="DF25" s="141">
        <f t="shared" si="56"/>
        <v>10396</v>
      </c>
      <c r="DG25" s="141">
        <f t="shared" si="57"/>
        <v>1072563</v>
      </c>
      <c r="DH25" s="141">
        <f t="shared" si="58"/>
        <v>0</v>
      </c>
      <c r="DI25" s="141">
        <f t="shared" si="59"/>
        <v>1149770</v>
      </c>
      <c r="DJ25" s="141">
        <f t="shared" si="60"/>
        <v>3514660</v>
      </c>
    </row>
    <row r="26" spans="1:114" ht="12" customHeight="1">
      <c r="A26" s="142" t="s">
        <v>91</v>
      </c>
      <c r="B26" s="140" t="s">
        <v>344</v>
      </c>
      <c r="C26" s="142" t="s">
        <v>407</v>
      </c>
      <c r="D26" s="141">
        <f t="shared" si="6"/>
        <v>3222442</v>
      </c>
      <c r="E26" s="141">
        <f t="shared" si="7"/>
        <v>196254</v>
      </c>
      <c r="F26" s="141">
        <v>0</v>
      </c>
      <c r="G26" s="141">
        <v>0</v>
      </c>
      <c r="H26" s="141">
        <v>0</v>
      </c>
      <c r="I26" s="141">
        <v>174186</v>
      </c>
      <c r="J26" s="141"/>
      <c r="K26" s="141">
        <v>22068</v>
      </c>
      <c r="L26" s="141">
        <v>3026188</v>
      </c>
      <c r="M26" s="141">
        <f t="shared" si="8"/>
        <v>5173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5173</v>
      </c>
      <c r="V26" s="141">
        <f t="shared" si="10"/>
        <v>3227615</v>
      </c>
      <c r="W26" s="141">
        <f t="shared" si="11"/>
        <v>196254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174186</v>
      </c>
      <c r="AB26" s="141">
        <f t="shared" si="16"/>
        <v>0</v>
      </c>
      <c r="AC26" s="141">
        <f t="shared" si="17"/>
        <v>22068</v>
      </c>
      <c r="AD26" s="141">
        <f t="shared" si="18"/>
        <v>3031361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82805</v>
      </c>
      <c r="AM26" s="141">
        <f t="shared" si="21"/>
        <v>2023139</v>
      </c>
      <c r="AN26" s="141">
        <f t="shared" si="22"/>
        <v>1133324</v>
      </c>
      <c r="AO26" s="141">
        <v>360208</v>
      </c>
      <c r="AP26" s="141">
        <v>773116</v>
      </c>
      <c r="AQ26" s="141">
        <v>0</v>
      </c>
      <c r="AR26" s="141">
        <v>0</v>
      </c>
      <c r="AS26" s="141">
        <f t="shared" si="23"/>
        <v>825361</v>
      </c>
      <c r="AT26" s="141">
        <v>825361</v>
      </c>
      <c r="AU26" s="141">
        <v>0</v>
      </c>
      <c r="AV26" s="141">
        <v>0</v>
      </c>
      <c r="AW26" s="141">
        <v>829</v>
      </c>
      <c r="AX26" s="141">
        <f t="shared" si="24"/>
        <v>63052</v>
      </c>
      <c r="AY26" s="141">
        <v>55520</v>
      </c>
      <c r="AZ26" s="141">
        <v>7368</v>
      </c>
      <c r="BA26" s="141">
        <v>0</v>
      </c>
      <c r="BB26" s="141">
        <v>164</v>
      </c>
      <c r="BC26" s="141">
        <v>674981</v>
      </c>
      <c r="BD26" s="141">
        <v>573</v>
      </c>
      <c r="BE26" s="141">
        <v>441517</v>
      </c>
      <c r="BF26" s="141">
        <f t="shared" si="25"/>
        <v>2464656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5173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82805</v>
      </c>
      <c r="CQ26" s="141">
        <f t="shared" si="41"/>
        <v>2023139</v>
      </c>
      <c r="CR26" s="141">
        <f t="shared" si="42"/>
        <v>1133324</v>
      </c>
      <c r="CS26" s="141">
        <f t="shared" si="43"/>
        <v>360208</v>
      </c>
      <c r="CT26" s="141">
        <f t="shared" si="44"/>
        <v>773116</v>
      </c>
      <c r="CU26" s="141">
        <f t="shared" si="45"/>
        <v>0</v>
      </c>
      <c r="CV26" s="141">
        <f t="shared" si="46"/>
        <v>0</v>
      </c>
      <c r="CW26" s="141">
        <f t="shared" si="47"/>
        <v>825361</v>
      </c>
      <c r="CX26" s="141">
        <f t="shared" si="48"/>
        <v>825361</v>
      </c>
      <c r="CY26" s="141">
        <f t="shared" si="49"/>
        <v>0</v>
      </c>
      <c r="CZ26" s="141">
        <f t="shared" si="50"/>
        <v>0</v>
      </c>
      <c r="DA26" s="141">
        <f t="shared" si="51"/>
        <v>829</v>
      </c>
      <c r="DB26" s="141">
        <f t="shared" si="52"/>
        <v>63052</v>
      </c>
      <c r="DC26" s="141">
        <f t="shared" si="53"/>
        <v>55520</v>
      </c>
      <c r="DD26" s="141">
        <f t="shared" si="54"/>
        <v>7368</v>
      </c>
      <c r="DE26" s="141">
        <f t="shared" si="55"/>
        <v>0</v>
      </c>
      <c r="DF26" s="141">
        <f t="shared" si="56"/>
        <v>164</v>
      </c>
      <c r="DG26" s="141">
        <f t="shared" si="57"/>
        <v>680154</v>
      </c>
      <c r="DH26" s="141">
        <f t="shared" si="58"/>
        <v>573</v>
      </c>
      <c r="DI26" s="141">
        <f t="shared" si="59"/>
        <v>441517</v>
      </c>
      <c r="DJ26" s="141">
        <f t="shared" si="60"/>
        <v>2464656</v>
      </c>
    </row>
    <row r="27" spans="1:114" ht="12" customHeight="1">
      <c r="A27" s="142" t="s">
        <v>91</v>
      </c>
      <c r="B27" s="140" t="s">
        <v>345</v>
      </c>
      <c r="C27" s="142" t="s">
        <v>408</v>
      </c>
      <c r="D27" s="141">
        <f t="shared" si="6"/>
        <v>7569232</v>
      </c>
      <c r="E27" s="141">
        <f t="shared" si="7"/>
        <v>744449</v>
      </c>
      <c r="F27" s="141">
        <v>0</v>
      </c>
      <c r="G27" s="141">
        <v>0</v>
      </c>
      <c r="H27" s="141">
        <v>0</v>
      </c>
      <c r="I27" s="141">
        <v>404211</v>
      </c>
      <c r="J27" s="141"/>
      <c r="K27" s="141">
        <v>340238</v>
      </c>
      <c r="L27" s="141">
        <v>6824783</v>
      </c>
      <c r="M27" s="141">
        <f t="shared" si="8"/>
        <v>21712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21712</v>
      </c>
      <c r="V27" s="141">
        <f t="shared" si="10"/>
        <v>7590944</v>
      </c>
      <c r="W27" s="141">
        <f t="shared" si="11"/>
        <v>744449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404211</v>
      </c>
      <c r="AB27" s="141">
        <f t="shared" si="16"/>
        <v>0</v>
      </c>
      <c r="AC27" s="141">
        <f t="shared" si="17"/>
        <v>340238</v>
      </c>
      <c r="AD27" s="141">
        <f t="shared" si="18"/>
        <v>6846495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200766</v>
      </c>
      <c r="AM27" s="141">
        <f t="shared" si="21"/>
        <v>4849303</v>
      </c>
      <c r="AN27" s="141">
        <f t="shared" si="22"/>
        <v>2551787</v>
      </c>
      <c r="AO27" s="141">
        <v>315379</v>
      </c>
      <c r="AP27" s="141">
        <v>2236408</v>
      </c>
      <c r="AQ27" s="141">
        <v>0</v>
      </c>
      <c r="AR27" s="141">
        <v>0</v>
      </c>
      <c r="AS27" s="141">
        <f t="shared" si="23"/>
        <v>2035809</v>
      </c>
      <c r="AT27" s="141">
        <v>2035809</v>
      </c>
      <c r="AU27" s="141">
        <v>0</v>
      </c>
      <c r="AV27" s="141">
        <v>0</v>
      </c>
      <c r="AW27" s="141">
        <v>0</v>
      </c>
      <c r="AX27" s="141">
        <f t="shared" si="24"/>
        <v>261707</v>
      </c>
      <c r="AY27" s="141">
        <v>261533</v>
      </c>
      <c r="AZ27" s="141">
        <v>10</v>
      </c>
      <c r="BA27" s="141">
        <v>0</v>
      </c>
      <c r="BB27" s="141">
        <v>164</v>
      </c>
      <c r="BC27" s="141">
        <v>1636538</v>
      </c>
      <c r="BD27" s="141">
        <v>0</v>
      </c>
      <c r="BE27" s="141">
        <v>882625</v>
      </c>
      <c r="BF27" s="141">
        <f t="shared" si="25"/>
        <v>5731928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9170</v>
      </c>
      <c r="BP27" s="141">
        <f t="shared" si="29"/>
        <v>5090</v>
      </c>
      <c r="BQ27" s="141">
        <v>0</v>
      </c>
      <c r="BR27" s="141">
        <v>5090</v>
      </c>
      <c r="BS27" s="141">
        <v>0</v>
      </c>
      <c r="BT27" s="141">
        <v>0</v>
      </c>
      <c r="BU27" s="141">
        <f t="shared" si="30"/>
        <v>4080</v>
      </c>
      <c r="BV27" s="141">
        <v>4080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12542</v>
      </c>
      <c r="CF27" s="141">
        <v>0</v>
      </c>
      <c r="CG27" s="141">
        <v>0</v>
      </c>
      <c r="CH27" s="141">
        <f t="shared" si="32"/>
        <v>9170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200766</v>
      </c>
      <c r="CQ27" s="141">
        <f t="shared" si="41"/>
        <v>4858473</v>
      </c>
      <c r="CR27" s="141">
        <f t="shared" si="42"/>
        <v>2556877</v>
      </c>
      <c r="CS27" s="141">
        <f t="shared" si="43"/>
        <v>315379</v>
      </c>
      <c r="CT27" s="141">
        <f t="shared" si="44"/>
        <v>2241498</v>
      </c>
      <c r="CU27" s="141">
        <f t="shared" si="45"/>
        <v>0</v>
      </c>
      <c r="CV27" s="141">
        <f t="shared" si="46"/>
        <v>0</v>
      </c>
      <c r="CW27" s="141">
        <f t="shared" si="47"/>
        <v>2039889</v>
      </c>
      <c r="CX27" s="141">
        <f t="shared" si="48"/>
        <v>2039889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261707</v>
      </c>
      <c r="DC27" s="141">
        <f t="shared" si="53"/>
        <v>261533</v>
      </c>
      <c r="DD27" s="141">
        <f t="shared" si="54"/>
        <v>10</v>
      </c>
      <c r="DE27" s="141">
        <f t="shared" si="55"/>
        <v>0</v>
      </c>
      <c r="DF27" s="141">
        <f t="shared" si="56"/>
        <v>164</v>
      </c>
      <c r="DG27" s="141">
        <f t="shared" si="57"/>
        <v>1649080</v>
      </c>
      <c r="DH27" s="141">
        <f t="shared" si="58"/>
        <v>0</v>
      </c>
      <c r="DI27" s="141">
        <f t="shared" si="59"/>
        <v>882625</v>
      </c>
      <c r="DJ27" s="141">
        <f t="shared" si="60"/>
        <v>5741098</v>
      </c>
    </row>
    <row r="28" spans="1:114" ht="12" customHeight="1">
      <c r="A28" s="142" t="s">
        <v>91</v>
      </c>
      <c r="B28" s="140" t="s">
        <v>346</v>
      </c>
      <c r="C28" s="142" t="s">
        <v>409</v>
      </c>
      <c r="D28" s="141">
        <f t="shared" si="6"/>
        <v>9497508</v>
      </c>
      <c r="E28" s="141">
        <f t="shared" si="7"/>
        <v>967820</v>
      </c>
      <c r="F28" s="141">
        <v>0</v>
      </c>
      <c r="G28" s="141">
        <v>614</v>
      </c>
      <c r="H28" s="141">
        <v>0</v>
      </c>
      <c r="I28" s="141">
        <v>443034</v>
      </c>
      <c r="J28" s="141"/>
      <c r="K28" s="141">
        <v>524172</v>
      </c>
      <c r="L28" s="141">
        <v>8529688</v>
      </c>
      <c r="M28" s="141">
        <f t="shared" si="8"/>
        <v>39591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39591</v>
      </c>
      <c r="V28" s="141">
        <f t="shared" si="10"/>
        <v>9537099</v>
      </c>
      <c r="W28" s="141">
        <f t="shared" si="11"/>
        <v>967820</v>
      </c>
      <c r="X28" s="141">
        <f t="shared" si="12"/>
        <v>0</v>
      </c>
      <c r="Y28" s="141">
        <f t="shared" si="13"/>
        <v>614</v>
      </c>
      <c r="Z28" s="141">
        <f t="shared" si="14"/>
        <v>0</v>
      </c>
      <c r="AA28" s="141">
        <f t="shared" si="15"/>
        <v>443034</v>
      </c>
      <c r="AB28" s="141">
        <f t="shared" si="16"/>
        <v>0</v>
      </c>
      <c r="AC28" s="141">
        <f t="shared" si="17"/>
        <v>524172</v>
      </c>
      <c r="AD28" s="141">
        <f t="shared" si="18"/>
        <v>8569279</v>
      </c>
      <c r="AE28" s="141">
        <f t="shared" si="19"/>
        <v>20858</v>
      </c>
      <c r="AF28" s="141">
        <f t="shared" si="20"/>
        <v>20858</v>
      </c>
      <c r="AG28" s="141">
        <v>0</v>
      </c>
      <c r="AH28" s="141">
        <v>0</v>
      </c>
      <c r="AI28" s="141">
        <v>0</v>
      </c>
      <c r="AJ28" s="141">
        <v>20858</v>
      </c>
      <c r="AK28" s="141">
        <v>0</v>
      </c>
      <c r="AL28" s="141">
        <v>266478</v>
      </c>
      <c r="AM28" s="141">
        <f t="shared" si="21"/>
        <v>6760585</v>
      </c>
      <c r="AN28" s="141">
        <f t="shared" si="22"/>
        <v>3206833</v>
      </c>
      <c r="AO28" s="141">
        <v>397431</v>
      </c>
      <c r="AP28" s="141">
        <v>2809402</v>
      </c>
      <c r="AQ28" s="141">
        <v>0</v>
      </c>
      <c r="AR28" s="141">
        <v>0</v>
      </c>
      <c r="AS28" s="141">
        <f t="shared" si="23"/>
        <v>2164370</v>
      </c>
      <c r="AT28" s="141">
        <v>2164370</v>
      </c>
      <c r="AU28" s="141">
        <v>0</v>
      </c>
      <c r="AV28" s="141">
        <v>0</v>
      </c>
      <c r="AW28" s="141">
        <v>48781</v>
      </c>
      <c r="AX28" s="141">
        <f t="shared" si="24"/>
        <v>1340601</v>
      </c>
      <c r="AY28" s="141">
        <v>845622</v>
      </c>
      <c r="AZ28" s="141">
        <v>401835</v>
      </c>
      <c r="BA28" s="141">
        <v>0</v>
      </c>
      <c r="BB28" s="141">
        <v>93144</v>
      </c>
      <c r="BC28" s="141">
        <v>2172189</v>
      </c>
      <c r="BD28" s="141">
        <v>0</v>
      </c>
      <c r="BE28" s="141">
        <v>277398</v>
      </c>
      <c r="BF28" s="141">
        <f t="shared" si="25"/>
        <v>7058841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22944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22944</v>
      </c>
      <c r="BV28" s="141">
        <v>22944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16647</v>
      </c>
      <c r="CF28" s="141">
        <v>0</v>
      </c>
      <c r="CG28" s="141">
        <v>0</v>
      </c>
      <c r="CH28" s="141">
        <f t="shared" si="32"/>
        <v>22944</v>
      </c>
      <c r="CI28" s="141">
        <f t="shared" si="33"/>
        <v>20858</v>
      </c>
      <c r="CJ28" s="141">
        <f t="shared" si="34"/>
        <v>20858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20858</v>
      </c>
      <c r="CO28" s="141">
        <f t="shared" si="39"/>
        <v>0</v>
      </c>
      <c r="CP28" s="141">
        <f t="shared" si="40"/>
        <v>266478</v>
      </c>
      <c r="CQ28" s="141">
        <f t="shared" si="41"/>
        <v>6783529</v>
      </c>
      <c r="CR28" s="141">
        <f t="shared" si="42"/>
        <v>3206833</v>
      </c>
      <c r="CS28" s="141">
        <f t="shared" si="43"/>
        <v>397431</v>
      </c>
      <c r="CT28" s="141">
        <f t="shared" si="44"/>
        <v>2809402</v>
      </c>
      <c r="CU28" s="141">
        <f t="shared" si="45"/>
        <v>0</v>
      </c>
      <c r="CV28" s="141">
        <f t="shared" si="46"/>
        <v>0</v>
      </c>
      <c r="CW28" s="141">
        <f t="shared" si="47"/>
        <v>2187314</v>
      </c>
      <c r="CX28" s="141">
        <f t="shared" si="48"/>
        <v>2187314</v>
      </c>
      <c r="CY28" s="141">
        <f t="shared" si="49"/>
        <v>0</v>
      </c>
      <c r="CZ28" s="141">
        <f t="shared" si="50"/>
        <v>0</v>
      </c>
      <c r="DA28" s="141">
        <f t="shared" si="51"/>
        <v>48781</v>
      </c>
      <c r="DB28" s="141">
        <f t="shared" si="52"/>
        <v>1340601</v>
      </c>
      <c r="DC28" s="141">
        <f t="shared" si="53"/>
        <v>845622</v>
      </c>
      <c r="DD28" s="141">
        <f t="shared" si="54"/>
        <v>401835</v>
      </c>
      <c r="DE28" s="141">
        <f t="shared" si="55"/>
        <v>0</v>
      </c>
      <c r="DF28" s="141">
        <f t="shared" si="56"/>
        <v>93144</v>
      </c>
      <c r="DG28" s="141">
        <f t="shared" si="57"/>
        <v>2188836</v>
      </c>
      <c r="DH28" s="141">
        <f t="shared" si="58"/>
        <v>0</v>
      </c>
      <c r="DI28" s="141">
        <f t="shared" si="59"/>
        <v>277398</v>
      </c>
      <c r="DJ28" s="141">
        <f t="shared" si="60"/>
        <v>7081785</v>
      </c>
    </row>
    <row r="29" spans="1:114" ht="12" customHeight="1">
      <c r="A29" s="142" t="s">
        <v>91</v>
      </c>
      <c r="B29" s="140" t="s">
        <v>347</v>
      </c>
      <c r="C29" s="142" t="s">
        <v>410</v>
      </c>
      <c r="D29" s="141">
        <f t="shared" si="6"/>
        <v>7910889</v>
      </c>
      <c r="E29" s="141">
        <f t="shared" si="7"/>
        <v>520525</v>
      </c>
      <c r="F29" s="141">
        <v>1127</v>
      </c>
      <c r="G29" s="141">
        <v>0</v>
      </c>
      <c r="H29" s="141">
        <v>0</v>
      </c>
      <c r="I29" s="141">
        <v>395795</v>
      </c>
      <c r="J29" s="141"/>
      <c r="K29" s="141">
        <v>123603</v>
      </c>
      <c r="L29" s="141">
        <v>7390364</v>
      </c>
      <c r="M29" s="141">
        <f t="shared" si="8"/>
        <v>94435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94435</v>
      </c>
      <c r="V29" s="141">
        <f t="shared" si="10"/>
        <v>8005324</v>
      </c>
      <c r="W29" s="141">
        <f t="shared" si="11"/>
        <v>520525</v>
      </c>
      <c r="X29" s="141">
        <f t="shared" si="12"/>
        <v>1127</v>
      </c>
      <c r="Y29" s="141">
        <f t="shared" si="13"/>
        <v>0</v>
      </c>
      <c r="Z29" s="141">
        <f t="shared" si="14"/>
        <v>0</v>
      </c>
      <c r="AA29" s="141">
        <f t="shared" si="15"/>
        <v>395795</v>
      </c>
      <c r="AB29" s="141">
        <f t="shared" si="16"/>
        <v>0</v>
      </c>
      <c r="AC29" s="141">
        <f t="shared" si="17"/>
        <v>123603</v>
      </c>
      <c r="AD29" s="141">
        <f t="shared" si="18"/>
        <v>7484799</v>
      </c>
      <c r="AE29" s="141">
        <f t="shared" si="19"/>
        <v>5051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5051</v>
      </c>
      <c r="AL29" s="141">
        <v>255362</v>
      </c>
      <c r="AM29" s="141">
        <f t="shared" si="21"/>
        <v>5287050</v>
      </c>
      <c r="AN29" s="141">
        <f t="shared" si="22"/>
        <v>2834946</v>
      </c>
      <c r="AO29" s="141">
        <v>536165</v>
      </c>
      <c r="AP29" s="141">
        <v>2298781</v>
      </c>
      <c r="AQ29" s="141">
        <v>0</v>
      </c>
      <c r="AR29" s="141">
        <v>0</v>
      </c>
      <c r="AS29" s="141">
        <f t="shared" si="23"/>
        <v>1425536</v>
      </c>
      <c r="AT29" s="141">
        <v>1425536</v>
      </c>
      <c r="AU29" s="141">
        <v>0</v>
      </c>
      <c r="AV29" s="141">
        <v>0</v>
      </c>
      <c r="AW29" s="141">
        <v>34399</v>
      </c>
      <c r="AX29" s="141">
        <f t="shared" si="24"/>
        <v>992169</v>
      </c>
      <c r="AY29" s="141">
        <v>695496</v>
      </c>
      <c r="AZ29" s="141">
        <v>157767</v>
      </c>
      <c r="BA29" s="141">
        <v>9185</v>
      </c>
      <c r="BB29" s="141">
        <v>129721</v>
      </c>
      <c r="BC29" s="141">
        <v>2081575</v>
      </c>
      <c r="BD29" s="141">
        <v>0</v>
      </c>
      <c r="BE29" s="141">
        <v>281851</v>
      </c>
      <c r="BF29" s="141">
        <f t="shared" si="25"/>
        <v>5573952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76039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76039</v>
      </c>
      <c r="BV29" s="141">
        <v>76039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15952</v>
      </c>
      <c r="CF29" s="141">
        <v>0</v>
      </c>
      <c r="CG29" s="141">
        <v>2444</v>
      </c>
      <c r="CH29" s="141">
        <f t="shared" si="32"/>
        <v>78483</v>
      </c>
      <c r="CI29" s="141">
        <f t="shared" si="33"/>
        <v>5051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5051</v>
      </c>
      <c r="CP29" s="141">
        <f t="shared" si="40"/>
        <v>255362</v>
      </c>
      <c r="CQ29" s="141">
        <f t="shared" si="41"/>
        <v>5363089</v>
      </c>
      <c r="CR29" s="141">
        <f t="shared" si="42"/>
        <v>2834946</v>
      </c>
      <c r="CS29" s="141">
        <f t="shared" si="43"/>
        <v>536165</v>
      </c>
      <c r="CT29" s="141">
        <f t="shared" si="44"/>
        <v>2298781</v>
      </c>
      <c r="CU29" s="141">
        <f t="shared" si="45"/>
        <v>0</v>
      </c>
      <c r="CV29" s="141">
        <f t="shared" si="46"/>
        <v>0</v>
      </c>
      <c r="CW29" s="141">
        <f t="shared" si="47"/>
        <v>1501575</v>
      </c>
      <c r="CX29" s="141">
        <f t="shared" si="48"/>
        <v>1501575</v>
      </c>
      <c r="CY29" s="141">
        <f t="shared" si="49"/>
        <v>0</v>
      </c>
      <c r="CZ29" s="141">
        <f t="shared" si="50"/>
        <v>0</v>
      </c>
      <c r="DA29" s="141">
        <f t="shared" si="51"/>
        <v>34399</v>
      </c>
      <c r="DB29" s="141">
        <f t="shared" si="52"/>
        <v>992169</v>
      </c>
      <c r="DC29" s="141">
        <f t="shared" si="53"/>
        <v>695496</v>
      </c>
      <c r="DD29" s="141">
        <f t="shared" si="54"/>
        <v>157767</v>
      </c>
      <c r="DE29" s="141">
        <f t="shared" si="55"/>
        <v>9185</v>
      </c>
      <c r="DF29" s="141">
        <f t="shared" si="56"/>
        <v>129721</v>
      </c>
      <c r="DG29" s="141">
        <f t="shared" si="57"/>
        <v>2097527</v>
      </c>
      <c r="DH29" s="141">
        <f t="shared" si="58"/>
        <v>0</v>
      </c>
      <c r="DI29" s="141">
        <f t="shared" si="59"/>
        <v>284295</v>
      </c>
      <c r="DJ29" s="141">
        <f t="shared" si="60"/>
        <v>5652435</v>
      </c>
    </row>
    <row r="30" spans="1:114" ht="12" customHeight="1">
      <c r="A30" s="142" t="s">
        <v>91</v>
      </c>
      <c r="B30" s="140" t="s">
        <v>348</v>
      </c>
      <c r="C30" s="142" t="s">
        <v>411</v>
      </c>
      <c r="D30" s="141">
        <f t="shared" si="6"/>
        <v>5753548</v>
      </c>
      <c r="E30" s="141">
        <f t="shared" si="7"/>
        <v>457489</v>
      </c>
      <c r="F30" s="141">
        <v>0</v>
      </c>
      <c r="G30" s="141">
        <v>0</v>
      </c>
      <c r="H30" s="141">
        <v>0</v>
      </c>
      <c r="I30" s="141">
        <v>310990</v>
      </c>
      <c r="J30" s="141"/>
      <c r="K30" s="141">
        <v>146499</v>
      </c>
      <c r="L30" s="141">
        <v>5296059</v>
      </c>
      <c r="M30" s="141">
        <f t="shared" si="8"/>
        <v>43596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43596</v>
      </c>
      <c r="V30" s="141">
        <f t="shared" si="10"/>
        <v>5797144</v>
      </c>
      <c r="W30" s="141">
        <f t="shared" si="11"/>
        <v>457489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310990</v>
      </c>
      <c r="AB30" s="141">
        <f t="shared" si="16"/>
        <v>0</v>
      </c>
      <c r="AC30" s="141">
        <f t="shared" si="17"/>
        <v>146499</v>
      </c>
      <c r="AD30" s="141">
        <f t="shared" si="18"/>
        <v>5339655</v>
      </c>
      <c r="AE30" s="141">
        <f t="shared" si="19"/>
        <v>30667</v>
      </c>
      <c r="AF30" s="141">
        <f t="shared" si="20"/>
        <v>30667</v>
      </c>
      <c r="AG30" s="141">
        <v>16170</v>
      </c>
      <c r="AH30" s="141">
        <v>0</v>
      </c>
      <c r="AI30" s="141">
        <v>0</v>
      </c>
      <c r="AJ30" s="141">
        <v>14497</v>
      </c>
      <c r="AK30" s="141">
        <v>0</v>
      </c>
      <c r="AL30" s="141">
        <v>168249</v>
      </c>
      <c r="AM30" s="141">
        <f t="shared" si="21"/>
        <v>3994120</v>
      </c>
      <c r="AN30" s="141">
        <f t="shared" si="22"/>
        <v>1841645</v>
      </c>
      <c r="AO30" s="141">
        <v>289995</v>
      </c>
      <c r="AP30" s="141">
        <v>1551650</v>
      </c>
      <c r="AQ30" s="141">
        <v>0</v>
      </c>
      <c r="AR30" s="141">
        <v>0</v>
      </c>
      <c r="AS30" s="141">
        <f t="shared" si="23"/>
        <v>1208666</v>
      </c>
      <c r="AT30" s="141">
        <v>1208666</v>
      </c>
      <c r="AU30" s="141">
        <v>0</v>
      </c>
      <c r="AV30" s="141">
        <v>0</v>
      </c>
      <c r="AW30" s="141">
        <v>16155</v>
      </c>
      <c r="AX30" s="141">
        <f t="shared" si="24"/>
        <v>927654</v>
      </c>
      <c r="AY30" s="141">
        <v>653208</v>
      </c>
      <c r="AZ30" s="141">
        <v>274242</v>
      </c>
      <c r="BA30" s="141">
        <v>40</v>
      </c>
      <c r="BB30" s="141">
        <v>164</v>
      </c>
      <c r="BC30" s="141">
        <v>1371471</v>
      </c>
      <c r="BD30" s="141">
        <v>0</v>
      </c>
      <c r="BE30" s="141">
        <v>189041</v>
      </c>
      <c r="BF30" s="141">
        <f t="shared" si="25"/>
        <v>4213828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33086</v>
      </c>
      <c r="BP30" s="141">
        <f t="shared" si="29"/>
        <v>1768</v>
      </c>
      <c r="BQ30" s="141">
        <v>1768</v>
      </c>
      <c r="BR30" s="141">
        <v>0</v>
      </c>
      <c r="BS30" s="141">
        <v>0</v>
      </c>
      <c r="BT30" s="141">
        <v>0</v>
      </c>
      <c r="BU30" s="141">
        <f t="shared" si="30"/>
        <v>31318</v>
      </c>
      <c r="BV30" s="141">
        <v>31318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10510</v>
      </c>
      <c r="CF30" s="141">
        <v>0</v>
      </c>
      <c r="CG30" s="141">
        <v>0</v>
      </c>
      <c r="CH30" s="141">
        <f t="shared" si="32"/>
        <v>33086</v>
      </c>
      <c r="CI30" s="141">
        <f t="shared" si="33"/>
        <v>30667</v>
      </c>
      <c r="CJ30" s="141">
        <f t="shared" si="34"/>
        <v>30667</v>
      </c>
      <c r="CK30" s="141">
        <f t="shared" si="35"/>
        <v>16170</v>
      </c>
      <c r="CL30" s="141">
        <f t="shared" si="36"/>
        <v>0</v>
      </c>
      <c r="CM30" s="141">
        <f t="shared" si="37"/>
        <v>0</v>
      </c>
      <c r="CN30" s="141">
        <f t="shared" si="38"/>
        <v>14497</v>
      </c>
      <c r="CO30" s="141">
        <f t="shared" si="39"/>
        <v>0</v>
      </c>
      <c r="CP30" s="141">
        <f t="shared" si="40"/>
        <v>168249</v>
      </c>
      <c r="CQ30" s="141">
        <f t="shared" si="41"/>
        <v>4027206</v>
      </c>
      <c r="CR30" s="141">
        <f t="shared" si="42"/>
        <v>1843413</v>
      </c>
      <c r="CS30" s="141">
        <f t="shared" si="43"/>
        <v>291763</v>
      </c>
      <c r="CT30" s="141">
        <f t="shared" si="44"/>
        <v>1551650</v>
      </c>
      <c r="CU30" s="141">
        <f t="shared" si="45"/>
        <v>0</v>
      </c>
      <c r="CV30" s="141">
        <f t="shared" si="46"/>
        <v>0</v>
      </c>
      <c r="CW30" s="141">
        <f t="shared" si="47"/>
        <v>1239984</v>
      </c>
      <c r="CX30" s="141">
        <f t="shared" si="48"/>
        <v>1239984</v>
      </c>
      <c r="CY30" s="141">
        <f t="shared" si="49"/>
        <v>0</v>
      </c>
      <c r="CZ30" s="141">
        <f t="shared" si="50"/>
        <v>0</v>
      </c>
      <c r="DA30" s="141">
        <f t="shared" si="51"/>
        <v>16155</v>
      </c>
      <c r="DB30" s="141">
        <f t="shared" si="52"/>
        <v>927654</v>
      </c>
      <c r="DC30" s="141">
        <f t="shared" si="53"/>
        <v>653208</v>
      </c>
      <c r="DD30" s="141">
        <f t="shared" si="54"/>
        <v>274242</v>
      </c>
      <c r="DE30" s="141">
        <f t="shared" si="55"/>
        <v>40</v>
      </c>
      <c r="DF30" s="141">
        <f t="shared" si="56"/>
        <v>164</v>
      </c>
      <c r="DG30" s="141">
        <f t="shared" si="57"/>
        <v>1381981</v>
      </c>
      <c r="DH30" s="141">
        <f t="shared" si="58"/>
        <v>0</v>
      </c>
      <c r="DI30" s="141">
        <f t="shared" si="59"/>
        <v>189041</v>
      </c>
      <c r="DJ30" s="141">
        <f t="shared" si="60"/>
        <v>4246914</v>
      </c>
    </row>
    <row r="31" spans="1:114" ht="12" customHeight="1">
      <c r="A31" s="142" t="s">
        <v>91</v>
      </c>
      <c r="B31" s="140" t="s">
        <v>349</v>
      </c>
      <c r="C31" s="142" t="s">
        <v>412</v>
      </c>
      <c r="D31" s="141">
        <f t="shared" si="6"/>
        <v>9684505</v>
      </c>
      <c r="E31" s="141">
        <f t="shared" si="7"/>
        <v>675115</v>
      </c>
      <c r="F31" s="141">
        <v>0</v>
      </c>
      <c r="G31" s="141">
        <v>0</v>
      </c>
      <c r="H31" s="141">
        <v>0</v>
      </c>
      <c r="I31" s="141">
        <v>392090</v>
      </c>
      <c r="J31" s="141"/>
      <c r="K31" s="141">
        <v>283025</v>
      </c>
      <c r="L31" s="141">
        <v>9009390</v>
      </c>
      <c r="M31" s="141">
        <f t="shared" si="8"/>
        <v>55122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55122</v>
      </c>
      <c r="V31" s="141">
        <f t="shared" si="10"/>
        <v>9739627</v>
      </c>
      <c r="W31" s="141">
        <f t="shared" si="11"/>
        <v>675115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392090</v>
      </c>
      <c r="AB31" s="141">
        <f t="shared" si="16"/>
        <v>0</v>
      </c>
      <c r="AC31" s="141">
        <f t="shared" si="17"/>
        <v>283025</v>
      </c>
      <c r="AD31" s="141">
        <f t="shared" si="18"/>
        <v>9064512</v>
      </c>
      <c r="AE31" s="141">
        <f t="shared" si="19"/>
        <v>21527</v>
      </c>
      <c r="AF31" s="141">
        <f t="shared" si="20"/>
        <v>21527</v>
      </c>
      <c r="AG31" s="141">
        <v>0</v>
      </c>
      <c r="AH31" s="141">
        <v>0</v>
      </c>
      <c r="AI31" s="141">
        <v>0</v>
      </c>
      <c r="AJ31" s="141">
        <v>21527</v>
      </c>
      <c r="AK31" s="141">
        <v>0</v>
      </c>
      <c r="AL31" s="141">
        <v>249748</v>
      </c>
      <c r="AM31" s="141">
        <f t="shared" si="21"/>
        <v>6246260</v>
      </c>
      <c r="AN31" s="141">
        <f t="shared" si="22"/>
        <v>2817158</v>
      </c>
      <c r="AO31" s="141">
        <v>297713</v>
      </c>
      <c r="AP31" s="141">
        <v>2519445</v>
      </c>
      <c r="AQ31" s="141">
        <v>0</v>
      </c>
      <c r="AR31" s="141">
        <v>0</v>
      </c>
      <c r="AS31" s="141">
        <f t="shared" si="23"/>
        <v>1485915</v>
      </c>
      <c r="AT31" s="141">
        <v>1485915</v>
      </c>
      <c r="AU31" s="141">
        <v>0</v>
      </c>
      <c r="AV31" s="141">
        <v>0</v>
      </c>
      <c r="AW31" s="141">
        <v>44446</v>
      </c>
      <c r="AX31" s="141">
        <f t="shared" si="24"/>
        <v>1894856</v>
      </c>
      <c r="AY31" s="141">
        <v>1356326</v>
      </c>
      <c r="AZ31" s="141">
        <v>470954</v>
      </c>
      <c r="BA31" s="141">
        <v>0</v>
      </c>
      <c r="BB31" s="141">
        <v>67576</v>
      </c>
      <c r="BC31" s="141">
        <v>2035814</v>
      </c>
      <c r="BD31" s="141">
        <v>3885</v>
      </c>
      <c r="BE31" s="141">
        <v>1131156</v>
      </c>
      <c r="BF31" s="141">
        <f t="shared" si="25"/>
        <v>7398943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39520</v>
      </c>
      <c r="BP31" s="141">
        <f t="shared" si="29"/>
        <v>8985</v>
      </c>
      <c r="BQ31" s="141">
        <v>0</v>
      </c>
      <c r="BR31" s="141">
        <v>8985</v>
      </c>
      <c r="BS31" s="141">
        <v>0</v>
      </c>
      <c r="BT31" s="141">
        <v>0</v>
      </c>
      <c r="BU31" s="141">
        <f t="shared" si="30"/>
        <v>30535</v>
      </c>
      <c r="BV31" s="141">
        <v>30535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15602</v>
      </c>
      <c r="CF31" s="141">
        <v>0</v>
      </c>
      <c r="CG31" s="141">
        <v>0</v>
      </c>
      <c r="CH31" s="141">
        <f t="shared" si="32"/>
        <v>39520</v>
      </c>
      <c r="CI31" s="141">
        <f t="shared" si="33"/>
        <v>21527</v>
      </c>
      <c r="CJ31" s="141">
        <f t="shared" si="34"/>
        <v>21527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21527</v>
      </c>
      <c r="CO31" s="141">
        <f t="shared" si="39"/>
        <v>0</v>
      </c>
      <c r="CP31" s="141">
        <f t="shared" si="40"/>
        <v>249748</v>
      </c>
      <c r="CQ31" s="141">
        <f t="shared" si="41"/>
        <v>6285780</v>
      </c>
      <c r="CR31" s="141">
        <f t="shared" si="42"/>
        <v>2826143</v>
      </c>
      <c r="CS31" s="141">
        <f t="shared" si="43"/>
        <v>297713</v>
      </c>
      <c r="CT31" s="141">
        <f t="shared" si="44"/>
        <v>2528430</v>
      </c>
      <c r="CU31" s="141">
        <f t="shared" si="45"/>
        <v>0</v>
      </c>
      <c r="CV31" s="141">
        <f t="shared" si="46"/>
        <v>0</v>
      </c>
      <c r="CW31" s="141">
        <f t="shared" si="47"/>
        <v>1516450</v>
      </c>
      <c r="CX31" s="141">
        <f t="shared" si="48"/>
        <v>1516450</v>
      </c>
      <c r="CY31" s="141">
        <f t="shared" si="49"/>
        <v>0</v>
      </c>
      <c r="CZ31" s="141">
        <f t="shared" si="50"/>
        <v>0</v>
      </c>
      <c r="DA31" s="141">
        <f t="shared" si="51"/>
        <v>44446</v>
      </c>
      <c r="DB31" s="141">
        <f t="shared" si="52"/>
        <v>1894856</v>
      </c>
      <c r="DC31" s="141">
        <f t="shared" si="53"/>
        <v>1356326</v>
      </c>
      <c r="DD31" s="141">
        <f t="shared" si="54"/>
        <v>470954</v>
      </c>
      <c r="DE31" s="141">
        <f t="shared" si="55"/>
        <v>0</v>
      </c>
      <c r="DF31" s="141">
        <f t="shared" si="56"/>
        <v>67576</v>
      </c>
      <c r="DG31" s="141">
        <f t="shared" si="57"/>
        <v>2051416</v>
      </c>
      <c r="DH31" s="141">
        <f t="shared" si="58"/>
        <v>3885</v>
      </c>
      <c r="DI31" s="141">
        <f t="shared" si="59"/>
        <v>1131156</v>
      </c>
      <c r="DJ31" s="141">
        <f t="shared" si="60"/>
        <v>7438463</v>
      </c>
    </row>
    <row r="32" spans="1:114" ht="12" customHeight="1">
      <c r="A32" s="142" t="s">
        <v>91</v>
      </c>
      <c r="B32" s="140" t="s">
        <v>350</v>
      </c>
      <c r="C32" s="142" t="s">
        <v>413</v>
      </c>
      <c r="D32" s="141">
        <f t="shared" si="6"/>
        <v>10016464</v>
      </c>
      <c r="E32" s="141">
        <f t="shared" si="7"/>
        <v>3179694</v>
      </c>
      <c r="F32" s="141">
        <v>110993</v>
      </c>
      <c r="G32" s="141">
        <v>374700</v>
      </c>
      <c r="H32" s="141">
        <v>331500</v>
      </c>
      <c r="I32" s="141">
        <v>2020990</v>
      </c>
      <c r="J32" s="141"/>
      <c r="K32" s="141">
        <v>341511</v>
      </c>
      <c r="L32" s="141">
        <v>6836770</v>
      </c>
      <c r="M32" s="141">
        <f t="shared" si="8"/>
        <v>582949</v>
      </c>
      <c r="N32" s="141">
        <f t="shared" si="9"/>
        <v>95183</v>
      </c>
      <c r="O32" s="141">
        <v>0</v>
      </c>
      <c r="P32" s="141">
        <v>33971</v>
      </c>
      <c r="Q32" s="141">
        <v>0</v>
      </c>
      <c r="R32" s="141">
        <v>60732</v>
      </c>
      <c r="S32" s="141"/>
      <c r="T32" s="141">
        <v>480</v>
      </c>
      <c r="U32" s="141">
        <v>487766</v>
      </c>
      <c r="V32" s="141">
        <f t="shared" si="10"/>
        <v>10599413</v>
      </c>
      <c r="W32" s="141">
        <f t="shared" si="11"/>
        <v>3274877</v>
      </c>
      <c r="X32" s="141">
        <f t="shared" si="12"/>
        <v>110993</v>
      </c>
      <c r="Y32" s="141">
        <f t="shared" si="13"/>
        <v>408671</v>
      </c>
      <c r="Z32" s="141">
        <f t="shared" si="14"/>
        <v>331500</v>
      </c>
      <c r="AA32" s="141">
        <f t="shared" si="15"/>
        <v>2081722</v>
      </c>
      <c r="AB32" s="141">
        <f t="shared" si="16"/>
        <v>0</v>
      </c>
      <c r="AC32" s="141">
        <f t="shared" si="17"/>
        <v>341991</v>
      </c>
      <c r="AD32" s="141">
        <f t="shared" si="18"/>
        <v>7324536</v>
      </c>
      <c r="AE32" s="141">
        <f t="shared" si="19"/>
        <v>334807</v>
      </c>
      <c r="AF32" s="141">
        <f t="shared" si="20"/>
        <v>334807</v>
      </c>
      <c r="AG32" s="141">
        <v>0</v>
      </c>
      <c r="AH32" s="141">
        <v>323306</v>
      </c>
      <c r="AI32" s="141">
        <v>0</v>
      </c>
      <c r="AJ32" s="141">
        <v>11501</v>
      </c>
      <c r="AK32" s="141">
        <v>0</v>
      </c>
      <c r="AL32" s="141">
        <v>17131</v>
      </c>
      <c r="AM32" s="141">
        <f t="shared" si="21"/>
        <v>8323758</v>
      </c>
      <c r="AN32" s="141">
        <f t="shared" si="22"/>
        <v>4775850</v>
      </c>
      <c r="AO32" s="141">
        <v>1321738</v>
      </c>
      <c r="AP32" s="141">
        <v>2792968</v>
      </c>
      <c r="AQ32" s="141">
        <v>661144</v>
      </c>
      <c r="AR32" s="141">
        <v>0</v>
      </c>
      <c r="AS32" s="141">
        <f t="shared" si="23"/>
        <v>1351534</v>
      </c>
      <c r="AT32" s="141">
        <v>165507</v>
      </c>
      <c r="AU32" s="141">
        <v>1133513</v>
      </c>
      <c r="AV32" s="141">
        <v>52514</v>
      </c>
      <c r="AW32" s="141">
        <v>132841</v>
      </c>
      <c r="AX32" s="141">
        <f t="shared" si="24"/>
        <v>2063533</v>
      </c>
      <c r="AY32" s="141">
        <v>1408813</v>
      </c>
      <c r="AZ32" s="141">
        <v>556408</v>
      </c>
      <c r="BA32" s="141">
        <v>36205</v>
      </c>
      <c r="BB32" s="141">
        <v>62107</v>
      </c>
      <c r="BC32" s="141">
        <v>1002948</v>
      </c>
      <c r="BD32" s="141">
        <v>0</v>
      </c>
      <c r="BE32" s="141">
        <v>337820</v>
      </c>
      <c r="BF32" s="141">
        <f t="shared" si="25"/>
        <v>8996385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582949</v>
      </c>
      <c r="BP32" s="141">
        <f t="shared" si="29"/>
        <v>449326</v>
      </c>
      <c r="BQ32" s="141">
        <v>186286</v>
      </c>
      <c r="BR32" s="141">
        <v>183150</v>
      </c>
      <c r="BS32" s="141">
        <v>79890</v>
      </c>
      <c r="BT32" s="141">
        <v>0</v>
      </c>
      <c r="BU32" s="141">
        <f t="shared" si="30"/>
        <v>111504</v>
      </c>
      <c r="BV32" s="141">
        <v>50435</v>
      </c>
      <c r="BW32" s="141">
        <v>61069</v>
      </c>
      <c r="BX32" s="141">
        <v>0</v>
      </c>
      <c r="BY32" s="141">
        <v>0</v>
      </c>
      <c r="BZ32" s="141">
        <f t="shared" si="31"/>
        <v>22119</v>
      </c>
      <c r="CA32" s="141">
        <v>1221</v>
      </c>
      <c r="CB32" s="141">
        <v>14010</v>
      </c>
      <c r="CC32" s="141">
        <v>3786</v>
      </c>
      <c r="CD32" s="141">
        <v>3102</v>
      </c>
      <c r="CE32" s="141">
        <v>0</v>
      </c>
      <c r="CF32" s="141">
        <v>0</v>
      </c>
      <c r="CG32" s="141">
        <v>0</v>
      </c>
      <c r="CH32" s="141">
        <f t="shared" si="32"/>
        <v>582949</v>
      </c>
      <c r="CI32" s="141">
        <f t="shared" si="33"/>
        <v>334807</v>
      </c>
      <c r="CJ32" s="141">
        <f t="shared" si="34"/>
        <v>334807</v>
      </c>
      <c r="CK32" s="141">
        <f t="shared" si="35"/>
        <v>0</v>
      </c>
      <c r="CL32" s="141">
        <f t="shared" si="36"/>
        <v>323306</v>
      </c>
      <c r="CM32" s="141">
        <f t="shared" si="37"/>
        <v>0</v>
      </c>
      <c r="CN32" s="141">
        <f t="shared" si="38"/>
        <v>11501</v>
      </c>
      <c r="CO32" s="141">
        <f t="shared" si="39"/>
        <v>0</v>
      </c>
      <c r="CP32" s="141">
        <f t="shared" si="40"/>
        <v>17131</v>
      </c>
      <c r="CQ32" s="141">
        <f t="shared" si="41"/>
        <v>8906707</v>
      </c>
      <c r="CR32" s="141">
        <f t="shared" si="42"/>
        <v>5225176</v>
      </c>
      <c r="CS32" s="141">
        <f t="shared" si="43"/>
        <v>1508024</v>
      </c>
      <c r="CT32" s="141">
        <f t="shared" si="44"/>
        <v>2976118</v>
      </c>
      <c r="CU32" s="141">
        <f t="shared" si="45"/>
        <v>741034</v>
      </c>
      <c r="CV32" s="141">
        <f t="shared" si="46"/>
        <v>0</v>
      </c>
      <c r="CW32" s="141">
        <f t="shared" si="47"/>
        <v>1463038</v>
      </c>
      <c r="CX32" s="141">
        <f t="shared" si="48"/>
        <v>215942</v>
      </c>
      <c r="CY32" s="141">
        <f t="shared" si="49"/>
        <v>1194582</v>
      </c>
      <c r="CZ32" s="141">
        <f t="shared" si="50"/>
        <v>52514</v>
      </c>
      <c r="DA32" s="141">
        <f t="shared" si="51"/>
        <v>132841</v>
      </c>
      <c r="DB32" s="141">
        <f t="shared" si="52"/>
        <v>2085652</v>
      </c>
      <c r="DC32" s="141">
        <f t="shared" si="53"/>
        <v>1410034</v>
      </c>
      <c r="DD32" s="141">
        <f t="shared" si="54"/>
        <v>570418</v>
      </c>
      <c r="DE32" s="141">
        <f t="shared" si="55"/>
        <v>39991</v>
      </c>
      <c r="DF32" s="141">
        <f t="shared" si="56"/>
        <v>65209</v>
      </c>
      <c r="DG32" s="141">
        <f t="shared" si="57"/>
        <v>1002948</v>
      </c>
      <c r="DH32" s="141">
        <f t="shared" si="58"/>
        <v>0</v>
      </c>
      <c r="DI32" s="141">
        <f t="shared" si="59"/>
        <v>337820</v>
      </c>
      <c r="DJ32" s="141">
        <f t="shared" si="60"/>
        <v>9579334</v>
      </c>
    </row>
    <row r="33" spans="1:114" ht="12" customHeight="1">
      <c r="A33" s="142" t="s">
        <v>91</v>
      </c>
      <c r="B33" s="140" t="s">
        <v>351</v>
      </c>
      <c r="C33" s="142" t="s">
        <v>414</v>
      </c>
      <c r="D33" s="141">
        <f t="shared" si="6"/>
        <v>2446999</v>
      </c>
      <c r="E33" s="141">
        <f t="shared" si="7"/>
        <v>617834</v>
      </c>
      <c r="F33" s="141">
        <v>0</v>
      </c>
      <c r="G33" s="141">
        <v>0</v>
      </c>
      <c r="H33" s="141">
        <v>0</v>
      </c>
      <c r="I33" s="141">
        <v>501618</v>
      </c>
      <c r="J33" s="141"/>
      <c r="K33" s="141">
        <v>116216</v>
      </c>
      <c r="L33" s="141">
        <v>1829165</v>
      </c>
      <c r="M33" s="141">
        <f t="shared" si="8"/>
        <v>35842</v>
      </c>
      <c r="N33" s="141">
        <f t="shared" si="9"/>
        <v>5737</v>
      </c>
      <c r="O33" s="141">
        <v>0</v>
      </c>
      <c r="P33" s="141">
        <v>0</v>
      </c>
      <c r="Q33" s="141">
        <v>0</v>
      </c>
      <c r="R33" s="141">
        <v>5737</v>
      </c>
      <c r="S33" s="141"/>
      <c r="T33" s="141">
        <v>0</v>
      </c>
      <c r="U33" s="141">
        <v>30105</v>
      </c>
      <c r="V33" s="141">
        <f t="shared" si="10"/>
        <v>2482841</v>
      </c>
      <c r="W33" s="141">
        <f t="shared" si="11"/>
        <v>623571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507355</v>
      </c>
      <c r="AB33" s="141">
        <f t="shared" si="16"/>
        <v>0</v>
      </c>
      <c r="AC33" s="141">
        <f t="shared" si="17"/>
        <v>116216</v>
      </c>
      <c r="AD33" s="141">
        <f t="shared" si="18"/>
        <v>1859270</v>
      </c>
      <c r="AE33" s="141">
        <f t="shared" si="19"/>
        <v>291953</v>
      </c>
      <c r="AF33" s="141">
        <f t="shared" si="20"/>
        <v>291953</v>
      </c>
      <c r="AG33" s="141">
        <v>291953</v>
      </c>
      <c r="AH33" s="141">
        <v>0</v>
      </c>
      <c r="AI33" s="141">
        <v>0</v>
      </c>
      <c r="AJ33" s="141">
        <v>0</v>
      </c>
      <c r="AK33" s="141">
        <v>0</v>
      </c>
      <c r="AL33" s="141">
        <v>7704</v>
      </c>
      <c r="AM33" s="141">
        <f t="shared" si="21"/>
        <v>1771301</v>
      </c>
      <c r="AN33" s="141">
        <f t="shared" si="22"/>
        <v>271496</v>
      </c>
      <c r="AO33" s="141">
        <v>223964</v>
      </c>
      <c r="AP33" s="141">
        <v>16064</v>
      </c>
      <c r="AQ33" s="141">
        <v>31468</v>
      </c>
      <c r="AR33" s="141">
        <v>0</v>
      </c>
      <c r="AS33" s="141">
        <f t="shared" si="23"/>
        <v>360648</v>
      </c>
      <c r="AT33" s="141">
        <v>8815</v>
      </c>
      <c r="AU33" s="141">
        <v>351833</v>
      </c>
      <c r="AV33" s="141">
        <v>0</v>
      </c>
      <c r="AW33" s="141">
        <v>0</v>
      </c>
      <c r="AX33" s="141">
        <f t="shared" si="24"/>
        <v>1139157</v>
      </c>
      <c r="AY33" s="141">
        <v>630769</v>
      </c>
      <c r="AZ33" s="141">
        <v>508388</v>
      </c>
      <c r="BA33" s="141">
        <v>0</v>
      </c>
      <c r="BB33" s="141">
        <v>0</v>
      </c>
      <c r="BC33" s="141">
        <v>326721</v>
      </c>
      <c r="BD33" s="141">
        <v>0</v>
      </c>
      <c r="BE33" s="141">
        <v>49320</v>
      </c>
      <c r="BF33" s="141">
        <f t="shared" si="25"/>
        <v>2112574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35842</v>
      </c>
      <c r="BP33" s="141">
        <f t="shared" si="29"/>
        <v>10061</v>
      </c>
      <c r="BQ33" s="141">
        <v>10061</v>
      </c>
      <c r="BR33" s="141">
        <v>0</v>
      </c>
      <c r="BS33" s="141">
        <v>0</v>
      </c>
      <c r="BT33" s="141">
        <v>0</v>
      </c>
      <c r="BU33" s="141">
        <f t="shared" si="30"/>
        <v>5403</v>
      </c>
      <c r="BV33" s="141">
        <v>0</v>
      </c>
      <c r="BW33" s="141">
        <v>5403</v>
      </c>
      <c r="BX33" s="141">
        <v>0</v>
      </c>
      <c r="BY33" s="141">
        <v>0</v>
      </c>
      <c r="BZ33" s="141">
        <f t="shared" si="31"/>
        <v>20378</v>
      </c>
      <c r="CA33" s="141">
        <v>19656</v>
      </c>
      <c r="CB33" s="141">
        <v>722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f t="shared" si="32"/>
        <v>35842</v>
      </c>
      <c r="CI33" s="141">
        <f t="shared" si="33"/>
        <v>291953</v>
      </c>
      <c r="CJ33" s="141">
        <f t="shared" si="34"/>
        <v>291953</v>
      </c>
      <c r="CK33" s="141">
        <f t="shared" si="35"/>
        <v>291953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7704</v>
      </c>
      <c r="CQ33" s="141">
        <f t="shared" si="41"/>
        <v>1807143</v>
      </c>
      <c r="CR33" s="141">
        <f t="shared" si="42"/>
        <v>281557</v>
      </c>
      <c r="CS33" s="141">
        <f t="shared" si="43"/>
        <v>234025</v>
      </c>
      <c r="CT33" s="141">
        <f t="shared" si="44"/>
        <v>16064</v>
      </c>
      <c r="CU33" s="141">
        <f t="shared" si="45"/>
        <v>31468</v>
      </c>
      <c r="CV33" s="141">
        <f t="shared" si="46"/>
        <v>0</v>
      </c>
      <c r="CW33" s="141">
        <f t="shared" si="47"/>
        <v>366051</v>
      </c>
      <c r="CX33" s="141">
        <f t="shared" si="48"/>
        <v>8815</v>
      </c>
      <c r="CY33" s="141">
        <f t="shared" si="49"/>
        <v>357236</v>
      </c>
      <c r="CZ33" s="141">
        <f t="shared" si="50"/>
        <v>0</v>
      </c>
      <c r="DA33" s="141">
        <f t="shared" si="51"/>
        <v>0</v>
      </c>
      <c r="DB33" s="141">
        <f t="shared" si="52"/>
        <v>1159535</v>
      </c>
      <c r="DC33" s="141">
        <f t="shared" si="53"/>
        <v>650425</v>
      </c>
      <c r="DD33" s="141">
        <f t="shared" si="54"/>
        <v>509110</v>
      </c>
      <c r="DE33" s="141">
        <f t="shared" si="55"/>
        <v>0</v>
      </c>
      <c r="DF33" s="141">
        <f t="shared" si="56"/>
        <v>0</v>
      </c>
      <c r="DG33" s="141">
        <f t="shared" si="57"/>
        <v>326721</v>
      </c>
      <c r="DH33" s="141">
        <f t="shared" si="58"/>
        <v>0</v>
      </c>
      <c r="DI33" s="141">
        <f t="shared" si="59"/>
        <v>49320</v>
      </c>
      <c r="DJ33" s="141">
        <f t="shared" si="60"/>
        <v>2148416</v>
      </c>
    </row>
    <row r="34" spans="1:114" ht="12" customHeight="1">
      <c r="A34" s="142" t="s">
        <v>91</v>
      </c>
      <c r="B34" s="140" t="s">
        <v>352</v>
      </c>
      <c r="C34" s="142" t="s">
        <v>415</v>
      </c>
      <c r="D34" s="141">
        <f t="shared" si="6"/>
        <v>3505896</v>
      </c>
      <c r="E34" s="141">
        <f t="shared" si="7"/>
        <v>692265</v>
      </c>
      <c r="F34" s="141">
        <v>0</v>
      </c>
      <c r="G34" s="141">
        <v>6000</v>
      </c>
      <c r="H34" s="141">
        <v>0</v>
      </c>
      <c r="I34" s="141">
        <v>621418</v>
      </c>
      <c r="J34" s="141"/>
      <c r="K34" s="141">
        <v>64847</v>
      </c>
      <c r="L34" s="141">
        <v>2813631</v>
      </c>
      <c r="M34" s="141">
        <f t="shared" si="8"/>
        <v>34650</v>
      </c>
      <c r="N34" s="141">
        <f t="shared" si="9"/>
        <v>1800</v>
      </c>
      <c r="O34" s="141">
        <v>0</v>
      </c>
      <c r="P34" s="141">
        <v>0</v>
      </c>
      <c r="Q34" s="141">
        <v>0</v>
      </c>
      <c r="R34" s="141">
        <v>1800</v>
      </c>
      <c r="S34" s="141"/>
      <c r="T34" s="141">
        <v>0</v>
      </c>
      <c r="U34" s="141">
        <v>32850</v>
      </c>
      <c r="V34" s="141">
        <f t="shared" si="10"/>
        <v>3540546</v>
      </c>
      <c r="W34" s="141">
        <f t="shared" si="11"/>
        <v>694065</v>
      </c>
      <c r="X34" s="141">
        <f t="shared" si="12"/>
        <v>0</v>
      </c>
      <c r="Y34" s="141">
        <f t="shared" si="13"/>
        <v>6000</v>
      </c>
      <c r="Z34" s="141">
        <f t="shared" si="14"/>
        <v>0</v>
      </c>
      <c r="AA34" s="141">
        <f t="shared" si="15"/>
        <v>623218</v>
      </c>
      <c r="AB34" s="141">
        <f t="shared" si="16"/>
        <v>0</v>
      </c>
      <c r="AC34" s="141">
        <f t="shared" si="17"/>
        <v>64847</v>
      </c>
      <c r="AD34" s="141">
        <f t="shared" si="18"/>
        <v>2846481</v>
      </c>
      <c r="AE34" s="141">
        <f t="shared" si="19"/>
        <v>576012</v>
      </c>
      <c r="AF34" s="141">
        <f t="shared" si="20"/>
        <v>576012</v>
      </c>
      <c r="AG34" s="141">
        <v>0</v>
      </c>
      <c r="AH34" s="141">
        <v>576012</v>
      </c>
      <c r="AI34" s="141">
        <v>0</v>
      </c>
      <c r="AJ34" s="141">
        <v>0</v>
      </c>
      <c r="AK34" s="141">
        <v>0</v>
      </c>
      <c r="AL34" s="141">
        <v>5950</v>
      </c>
      <c r="AM34" s="141">
        <f t="shared" si="21"/>
        <v>2670577</v>
      </c>
      <c r="AN34" s="141">
        <f t="shared" si="22"/>
        <v>607753</v>
      </c>
      <c r="AO34" s="141">
        <v>183291</v>
      </c>
      <c r="AP34" s="141">
        <v>376228</v>
      </c>
      <c r="AQ34" s="141">
        <v>48234</v>
      </c>
      <c r="AR34" s="141">
        <v>0</v>
      </c>
      <c r="AS34" s="141">
        <f t="shared" si="23"/>
        <v>549368</v>
      </c>
      <c r="AT34" s="141">
        <v>7122</v>
      </c>
      <c r="AU34" s="141">
        <v>542246</v>
      </c>
      <c r="AV34" s="141">
        <v>0</v>
      </c>
      <c r="AW34" s="141">
        <v>0</v>
      </c>
      <c r="AX34" s="141">
        <f t="shared" si="24"/>
        <v>1513456</v>
      </c>
      <c r="AY34" s="141">
        <v>1513456</v>
      </c>
      <c r="AZ34" s="141">
        <v>0</v>
      </c>
      <c r="BA34" s="141">
        <v>0</v>
      </c>
      <c r="BB34" s="141">
        <v>0</v>
      </c>
      <c r="BC34" s="141">
        <v>253357</v>
      </c>
      <c r="BD34" s="141">
        <v>0</v>
      </c>
      <c r="BE34" s="141">
        <v>0</v>
      </c>
      <c r="BF34" s="141">
        <f t="shared" si="25"/>
        <v>3246589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22319</v>
      </c>
      <c r="BP34" s="141">
        <f t="shared" si="29"/>
        <v>9467</v>
      </c>
      <c r="BQ34" s="141">
        <v>9467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12852</v>
      </c>
      <c r="CA34" s="141">
        <v>12852</v>
      </c>
      <c r="CB34" s="141">
        <v>0</v>
      </c>
      <c r="CC34" s="141">
        <v>0</v>
      </c>
      <c r="CD34" s="141">
        <v>0</v>
      </c>
      <c r="CE34" s="141">
        <v>12331</v>
      </c>
      <c r="CF34" s="141">
        <v>0</v>
      </c>
      <c r="CG34" s="141">
        <v>0</v>
      </c>
      <c r="CH34" s="141">
        <f t="shared" si="32"/>
        <v>22319</v>
      </c>
      <c r="CI34" s="141">
        <f t="shared" si="33"/>
        <v>576012</v>
      </c>
      <c r="CJ34" s="141">
        <f t="shared" si="34"/>
        <v>576012</v>
      </c>
      <c r="CK34" s="141">
        <f t="shared" si="35"/>
        <v>0</v>
      </c>
      <c r="CL34" s="141">
        <f t="shared" si="36"/>
        <v>576012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5950</v>
      </c>
      <c r="CQ34" s="141">
        <f t="shared" si="41"/>
        <v>2692896</v>
      </c>
      <c r="CR34" s="141">
        <f t="shared" si="42"/>
        <v>617220</v>
      </c>
      <c r="CS34" s="141">
        <f t="shared" si="43"/>
        <v>192758</v>
      </c>
      <c r="CT34" s="141">
        <f t="shared" si="44"/>
        <v>376228</v>
      </c>
      <c r="CU34" s="141">
        <f t="shared" si="45"/>
        <v>48234</v>
      </c>
      <c r="CV34" s="141">
        <f t="shared" si="46"/>
        <v>0</v>
      </c>
      <c r="CW34" s="141">
        <f t="shared" si="47"/>
        <v>549368</v>
      </c>
      <c r="CX34" s="141">
        <f t="shared" si="48"/>
        <v>7122</v>
      </c>
      <c r="CY34" s="141">
        <f t="shared" si="49"/>
        <v>542246</v>
      </c>
      <c r="CZ34" s="141">
        <f t="shared" si="50"/>
        <v>0</v>
      </c>
      <c r="DA34" s="141">
        <f t="shared" si="51"/>
        <v>0</v>
      </c>
      <c r="DB34" s="141">
        <f t="shared" si="52"/>
        <v>1526308</v>
      </c>
      <c r="DC34" s="141">
        <f t="shared" si="53"/>
        <v>1526308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265688</v>
      </c>
      <c r="DH34" s="141">
        <f t="shared" si="58"/>
        <v>0</v>
      </c>
      <c r="DI34" s="141">
        <f t="shared" si="59"/>
        <v>0</v>
      </c>
      <c r="DJ34" s="141">
        <f t="shared" si="60"/>
        <v>3268908</v>
      </c>
    </row>
    <row r="35" spans="1:114" ht="12" customHeight="1">
      <c r="A35" s="142" t="s">
        <v>91</v>
      </c>
      <c r="B35" s="140" t="s">
        <v>353</v>
      </c>
      <c r="C35" s="142" t="s">
        <v>416</v>
      </c>
      <c r="D35" s="141">
        <f t="shared" si="6"/>
        <v>2661921</v>
      </c>
      <c r="E35" s="141">
        <f t="shared" si="7"/>
        <v>628285</v>
      </c>
      <c r="F35" s="141">
        <v>0</v>
      </c>
      <c r="G35" s="141">
        <v>149871</v>
      </c>
      <c r="H35" s="141">
        <v>0</v>
      </c>
      <c r="I35" s="141">
        <v>419856</v>
      </c>
      <c r="J35" s="141"/>
      <c r="K35" s="141">
        <v>58558</v>
      </c>
      <c r="L35" s="141">
        <v>2033636</v>
      </c>
      <c r="M35" s="141">
        <f t="shared" si="8"/>
        <v>10315</v>
      </c>
      <c r="N35" s="141">
        <f t="shared" si="9"/>
        <v>5412</v>
      </c>
      <c r="O35" s="141">
        <v>0</v>
      </c>
      <c r="P35" s="141">
        <v>0</v>
      </c>
      <c r="Q35" s="141">
        <v>0</v>
      </c>
      <c r="R35" s="141">
        <v>5412</v>
      </c>
      <c r="S35" s="141"/>
      <c r="T35" s="141">
        <v>0</v>
      </c>
      <c r="U35" s="141">
        <v>4903</v>
      </c>
      <c r="V35" s="141">
        <f t="shared" si="10"/>
        <v>2672236</v>
      </c>
      <c r="W35" s="141">
        <f t="shared" si="11"/>
        <v>633697</v>
      </c>
      <c r="X35" s="141">
        <f t="shared" si="12"/>
        <v>0</v>
      </c>
      <c r="Y35" s="141">
        <f t="shared" si="13"/>
        <v>149871</v>
      </c>
      <c r="Z35" s="141">
        <f t="shared" si="14"/>
        <v>0</v>
      </c>
      <c r="AA35" s="141">
        <f t="shared" si="15"/>
        <v>425268</v>
      </c>
      <c r="AB35" s="141">
        <f t="shared" si="16"/>
        <v>0</v>
      </c>
      <c r="AC35" s="141">
        <f t="shared" si="17"/>
        <v>58558</v>
      </c>
      <c r="AD35" s="141">
        <f t="shared" si="18"/>
        <v>2038539</v>
      </c>
      <c r="AE35" s="141">
        <f t="shared" si="19"/>
        <v>84893</v>
      </c>
      <c r="AF35" s="141">
        <f t="shared" si="20"/>
        <v>84893</v>
      </c>
      <c r="AG35" s="141">
        <v>84893</v>
      </c>
      <c r="AH35" s="141">
        <v>0</v>
      </c>
      <c r="AI35" s="141">
        <v>0</v>
      </c>
      <c r="AJ35" s="141">
        <v>0</v>
      </c>
      <c r="AK35" s="141">
        <v>0</v>
      </c>
      <c r="AL35" s="141">
        <v>48644</v>
      </c>
      <c r="AM35" s="141">
        <f t="shared" si="21"/>
        <v>1708384</v>
      </c>
      <c r="AN35" s="141">
        <f t="shared" si="22"/>
        <v>176171</v>
      </c>
      <c r="AO35" s="141">
        <v>129730</v>
      </c>
      <c r="AP35" s="141">
        <v>46441</v>
      </c>
      <c r="AQ35" s="141">
        <v>0</v>
      </c>
      <c r="AR35" s="141">
        <v>0</v>
      </c>
      <c r="AS35" s="141">
        <f t="shared" si="23"/>
        <v>187720</v>
      </c>
      <c r="AT35" s="141">
        <v>731</v>
      </c>
      <c r="AU35" s="141">
        <v>186989</v>
      </c>
      <c r="AV35" s="141">
        <v>0</v>
      </c>
      <c r="AW35" s="141">
        <v>0</v>
      </c>
      <c r="AX35" s="141">
        <f t="shared" si="24"/>
        <v>1344493</v>
      </c>
      <c r="AY35" s="141">
        <v>914918</v>
      </c>
      <c r="AZ35" s="141">
        <v>429575</v>
      </c>
      <c r="BA35" s="141">
        <v>0</v>
      </c>
      <c r="BB35" s="141">
        <v>0</v>
      </c>
      <c r="BC35" s="141">
        <v>429667</v>
      </c>
      <c r="BD35" s="141">
        <v>0</v>
      </c>
      <c r="BE35" s="141">
        <v>390333</v>
      </c>
      <c r="BF35" s="141">
        <f t="shared" si="25"/>
        <v>2183610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10146</v>
      </c>
      <c r="BP35" s="141">
        <f t="shared" si="29"/>
        <v>2050</v>
      </c>
      <c r="BQ35" s="141">
        <v>0</v>
      </c>
      <c r="BR35" s="141">
        <v>2050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8096</v>
      </c>
      <c r="CA35" s="141">
        <v>8096</v>
      </c>
      <c r="CB35" s="141">
        <v>0</v>
      </c>
      <c r="CC35" s="141">
        <v>0</v>
      </c>
      <c r="CD35" s="141">
        <v>0</v>
      </c>
      <c r="CE35" s="141">
        <v>0</v>
      </c>
      <c r="CF35" s="141">
        <v>0</v>
      </c>
      <c r="CG35" s="141">
        <v>169</v>
      </c>
      <c r="CH35" s="141">
        <f t="shared" si="32"/>
        <v>10315</v>
      </c>
      <c r="CI35" s="141">
        <f t="shared" si="33"/>
        <v>84893</v>
      </c>
      <c r="CJ35" s="141">
        <f t="shared" si="34"/>
        <v>84893</v>
      </c>
      <c r="CK35" s="141">
        <f t="shared" si="35"/>
        <v>84893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48644</v>
      </c>
      <c r="CQ35" s="141">
        <f t="shared" si="41"/>
        <v>1718530</v>
      </c>
      <c r="CR35" s="141">
        <f t="shared" si="42"/>
        <v>178221</v>
      </c>
      <c r="CS35" s="141">
        <f t="shared" si="43"/>
        <v>129730</v>
      </c>
      <c r="CT35" s="141">
        <f t="shared" si="44"/>
        <v>48491</v>
      </c>
      <c r="CU35" s="141">
        <f t="shared" si="45"/>
        <v>0</v>
      </c>
      <c r="CV35" s="141">
        <f t="shared" si="46"/>
        <v>0</v>
      </c>
      <c r="CW35" s="141">
        <f t="shared" si="47"/>
        <v>187720</v>
      </c>
      <c r="CX35" s="141">
        <f t="shared" si="48"/>
        <v>731</v>
      </c>
      <c r="CY35" s="141">
        <f t="shared" si="49"/>
        <v>186989</v>
      </c>
      <c r="CZ35" s="141">
        <f t="shared" si="50"/>
        <v>0</v>
      </c>
      <c r="DA35" s="141">
        <f t="shared" si="51"/>
        <v>0</v>
      </c>
      <c r="DB35" s="141">
        <f t="shared" si="52"/>
        <v>1352589</v>
      </c>
      <c r="DC35" s="141">
        <f t="shared" si="53"/>
        <v>923014</v>
      </c>
      <c r="DD35" s="141">
        <f t="shared" si="54"/>
        <v>429575</v>
      </c>
      <c r="DE35" s="141">
        <f t="shared" si="55"/>
        <v>0</v>
      </c>
      <c r="DF35" s="141">
        <f t="shared" si="56"/>
        <v>0</v>
      </c>
      <c r="DG35" s="141">
        <f t="shared" si="57"/>
        <v>429667</v>
      </c>
      <c r="DH35" s="141">
        <f t="shared" si="58"/>
        <v>0</v>
      </c>
      <c r="DI35" s="141">
        <f t="shared" si="59"/>
        <v>390502</v>
      </c>
      <c r="DJ35" s="141">
        <f t="shared" si="60"/>
        <v>2193925</v>
      </c>
    </row>
    <row r="36" spans="1:114" ht="12" customHeight="1">
      <c r="A36" s="142" t="s">
        <v>91</v>
      </c>
      <c r="B36" s="140" t="s">
        <v>354</v>
      </c>
      <c r="C36" s="142" t="s">
        <v>417</v>
      </c>
      <c r="D36" s="141">
        <f t="shared" si="6"/>
        <v>2551879</v>
      </c>
      <c r="E36" s="141">
        <f t="shared" si="7"/>
        <v>465291</v>
      </c>
      <c r="F36" s="141">
        <v>0</v>
      </c>
      <c r="G36" s="141">
        <v>0</v>
      </c>
      <c r="H36" s="141">
        <v>0</v>
      </c>
      <c r="I36" s="141">
        <v>464313</v>
      </c>
      <c r="J36" s="141"/>
      <c r="K36" s="141">
        <v>978</v>
      </c>
      <c r="L36" s="141">
        <v>2086588</v>
      </c>
      <c r="M36" s="141">
        <f t="shared" si="8"/>
        <v>178741</v>
      </c>
      <c r="N36" s="141">
        <f t="shared" si="9"/>
        <v>39518</v>
      </c>
      <c r="O36" s="141">
        <v>1538</v>
      </c>
      <c r="P36" s="141">
        <v>1538</v>
      </c>
      <c r="Q36" s="141">
        <v>0</v>
      </c>
      <c r="R36" s="141">
        <v>22668</v>
      </c>
      <c r="S36" s="141"/>
      <c r="T36" s="141">
        <v>13774</v>
      </c>
      <c r="U36" s="141">
        <v>139223</v>
      </c>
      <c r="V36" s="141">
        <f t="shared" si="10"/>
        <v>2730620</v>
      </c>
      <c r="W36" s="141">
        <f t="shared" si="11"/>
        <v>504809</v>
      </c>
      <c r="X36" s="141">
        <f t="shared" si="12"/>
        <v>1538</v>
      </c>
      <c r="Y36" s="141">
        <f t="shared" si="13"/>
        <v>1538</v>
      </c>
      <c r="Z36" s="141">
        <f t="shared" si="14"/>
        <v>0</v>
      </c>
      <c r="AA36" s="141">
        <f t="shared" si="15"/>
        <v>486981</v>
      </c>
      <c r="AB36" s="141">
        <f t="shared" si="16"/>
        <v>0</v>
      </c>
      <c r="AC36" s="141">
        <f t="shared" si="17"/>
        <v>14752</v>
      </c>
      <c r="AD36" s="141">
        <f t="shared" si="18"/>
        <v>2225811</v>
      </c>
      <c r="AE36" s="141">
        <f t="shared" si="19"/>
        <v>292</v>
      </c>
      <c r="AF36" s="141">
        <f t="shared" si="20"/>
        <v>292</v>
      </c>
      <c r="AG36" s="141">
        <v>0</v>
      </c>
      <c r="AH36" s="141">
        <v>0</v>
      </c>
      <c r="AI36" s="141">
        <v>0</v>
      </c>
      <c r="AJ36" s="141">
        <v>292</v>
      </c>
      <c r="AK36" s="141">
        <v>0</v>
      </c>
      <c r="AL36" s="141">
        <v>5051</v>
      </c>
      <c r="AM36" s="141">
        <f t="shared" si="21"/>
        <v>1662747</v>
      </c>
      <c r="AN36" s="141">
        <f t="shared" si="22"/>
        <v>351707</v>
      </c>
      <c r="AO36" s="141">
        <v>112735</v>
      </c>
      <c r="AP36" s="141">
        <v>220600</v>
      </c>
      <c r="AQ36" s="141">
        <v>18372</v>
      </c>
      <c r="AR36" s="141">
        <v>0</v>
      </c>
      <c r="AS36" s="141">
        <f t="shared" si="23"/>
        <v>78145</v>
      </c>
      <c r="AT36" s="141">
        <v>10476</v>
      </c>
      <c r="AU36" s="141">
        <v>67669</v>
      </c>
      <c r="AV36" s="141">
        <v>0</v>
      </c>
      <c r="AW36" s="141">
        <v>21799</v>
      </c>
      <c r="AX36" s="141">
        <f t="shared" si="24"/>
        <v>1211096</v>
      </c>
      <c r="AY36" s="141">
        <v>936682</v>
      </c>
      <c r="AZ36" s="141">
        <v>175394</v>
      </c>
      <c r="BA36" s="141">
        <v>0</v>
      </c>
      <c r="BB36" s="141">
        <v>99020</v>
      </c>
      <c r="BC36" s="141">
        <v>814516</v>
      </c>
      <c r="BD36" s="141">
        <v>0</v>
      </c>
      <c r="BE36" s="141">
        <v>69273</v>
      </c>
      <c r="BF36" s="141">
        <f t="shared" si="25"/>
        <v>1732312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166939</v>
      </c>
      <c r="BP36" s="141">
        <f t="shared" si="29"/>
        <v>19462</v>
      </c>
      <c r="BQ36" s="141">
        <v>19462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147477</v>
      </c>
      <c r="CA36" s="141">
        <v>50454</v>
      </c>
      <c r="CB36" s="141">
        <v>97023</v>
      </c>
      <c r="CC36" s="141">
        <v>0</v>
      </c>
      <c r="CD36" s="141">
        <v>0</v>
      </c>
      <c r="CE36" s="141">
        <v>0</v>
      </c>
      <c r="CF36" s="141">
        <v>0</v>
      </c>
      <c r="CG36" s="141">
        <v>11802</v>
      </c>
      <c r="CH36" s="141">
        <f t="shared" si="32"/>
        <v>178741</v>
      </c>
      <c r="CI36" s="141">
        <f t="shared" si="33"/>
        <v>292</v>
      </c>
      <c r="CJ36" s="141">
        <f t="shared" si="34"/>
        <v>292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292</v>
      </c>
      <c r="CO36" s="141">
        <f t="shared" si="39"/>
        <v>0</v>
      </c>
      <c r="CP36" s="141">
        <f t="shared" si="40"/>
        <v>5051</v>
      </c>
      <c r="CQ36" s="141">
        <f t="shared" si="41"/>
        <v>1829686</v>
      </c>
      <c r="CR36" s="141">
        <f t="shared" si="42"/>
        <v>371169</v>
      </c>
      <c r="CS36" s="141">
        <f t="shared" si="43"/>
        <v>132197</v>
      </c>
      <c r="CT36" s="141">
        <f t="shared" si="44"/>
        <v>220600</v>
      </c>
      <c r="CU36" s="141">
        <f t="shared" si="45"/>
        <v>18372</v>
      </c>
      <c r="CV36" s="141">
        <f t="shared" si="46"/>
        <v>0</v>
      </c>
      <c r="CW36" s="141">
        <f t="shared" si="47"/>
        <v>78145</v>
      </c>
      <c r="CX36" s="141">
        <f t="shared" si="48"/>
        <v>10476</v>
      </c>
      <c r="CY36" s="141">
        <f t="shared" si="49"/>
        <v>67669</v>
      </c>
      <c r="CZ36" s="141">
        <f t="shared" si="50"/>
        <v>0</v>
      </c>
      <c r="DA36" s="141">
        <f t="shared" si="51"/>
        <v>21799</v>
      </c>
      <c r="DB36" s="141">
        <f t="shared" si="52"/>
        <v>1358573</v>
      </c>
      <c r="DC36" s="141">
        <f t="shared" si="53"/>
        <v>987136</v>
      </c>
      <c r="DD36" s="141">
        <f t="shared" si="54"/>
        <v>272417</v>
      </c>
      <c r="DE36" s="141">
        <f t="shared" si="55"/>
        <v>0</v>
      </c>
      <c r="DF36" s="141">
        <f t="shared" si="56"/>
        <v>99020</v>
      </c>
      <c r="DG36" s="141">
        <f t="shared" si="57"/>
        <v>814516</v>
      </c>
      <c r="DH36" s="141">
        <f t="shared" si="58"/>
        <v>0</v>
      </c>
      <c r="DI36" s="141">
        <f t="shared" si="59"/>
        <v>81075</v>
      </c>
      <c r="DJ36" s="141">
        <f t="shared" si="60"/>
        <v>1911053</v>
      </c>
    </row>
    <row r="37" spans="1:114" ht="12" customHeight="1">
      <c r="A37" s="142" t="s">
        <v>91</v>
      </c>
      <c r="B37" s="140" t="s">
        <v>355</v>
      </c>
      <c r="C37" s="142" t="s">
        <v>418</v>
      </c>
      <c r="D37" s="141">
        <f t="shared" si="6"/>
        <v>5338489</v>
      </c>
      <c r="E37" s="141">
        <f t="shared" si="7"/>
        <v>881232</v>
      </c>
      <c r="F37" s="141">
        <v>0</v>
      </c>
      <c r="G37" s="141">
        <v>56489</v>
      </c>
      <c r="H37" s="141">
        <v>0</v>
      </c>
      <c r="I37" s="141">
        <v>558901</v>
      </c>
      <c r="J37" s="141"/>
      <c r="K37" s="141">
        <v>265842</v>
      </c>
      <c r="L37" s="141">
        <v>4457257</v>
      </c>
      <c r="M37" s="141">
        <f t="shared" si="8"/>
        <v>30427</v>
      </c>
      <c r="N37" s="141">
        <f t="shared" si="9"/>
        <v>9703</v>
      </c>
      <c r="O37" s="141">
        <v>0</v>
      </c>
      <c r="P37" s="141">
        <v>0</v>
      </c>
      <c r="Q37" s="141">
        <v>0</v>
      </c>
      <c r="R37" s="141">
        <v>9703</v>
      </c>
      <c r="S37" s="141"/>
      <c r="T37" s="141">
        <v>0</v>
      </c>
      <c r="U37" s="141">
        <v>20724</v>
      </c>
      <c r="V37" s="141">
        <f t="shared" si="10"/>
        <v>5368916</v>
      </c>
      <c r="W37" s="141">
        <f t="shared" si="11"/>
        <v>890935</v>
      </c>
      <c r="X37" s="141">
        <f t="shared" si="12"/>
        <v>0</v>
      </c>
      <c r="Y37" s="141">
        <f t="shared" si="13"/>
        <v>56489</v>
      </c>
      <c r="Z37" s="141">
        <f t="shared" si="14"/>
        <v>0</v>
      </c>
      <c r="AA37" s="141">
        <f t="shared" si="15"/>
        <v>568604</v>
      </c>
      <c r="AB37" s="141">
        <f t="shared" si="16"/>
        <v>0</v>
      </c>
      <c r="AC37" s="141">
        <f t="shared" si="17"/>
        <v>265842</v>
      </c>
      <c r="AD37" s="141">
        <f t="shared" si="18"/>
        <v>4477981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5865</v>
      </c>
      <c r="AM37" s="141">
        <f t="shared" si="21"/>
        <v>1964459</v>
      </c>
      <c r="AN37" s="141">
        <f t="shared" si="22"/>
        <v>395917</v>
      </c>
      <c r="AO37" s="141">
        <v>214417</v>
      </c>
      <c r="AP37" s="141">
        <v>181500</v>
      </c>
      <c r="AQ37" s="141">
        <v>0</v>
      </c>
      <c r="AR37" s="141">
        <v>0</v>
      </c>
      <c r="AS37" s="141">
        <f t="shared" si="23"/>
        <v>119535</v>
      </c>
      <c r="AT37" s="141">
        <v>5253</v>
      </c>
      <c r="AU37" s="141">
        <v>114282</v>
      </c>
      <c r="AV37" s="141">
        <v>0</v>
      </c>
      <c r="AW37" s="141">
        <v>0</v>
      </c>
      <c r="AX37" s="141">
        <f t="shared" si="24"/>
        <v>1449007</v>
      </c>
      <c r="AY37" s="141">
        <v>950997</v>
      </c>
      <c r="AZ37" s="141">
        <v>293246</v>
      </c>
      <c r="BA37" s="141">
        <v>0</v>
      </c>
      <c r="BB37" s="141">
        <v>204764</v>
      </c>
      <c r="BC37" s="141">
        <v>1304852</v>
      </c>
      <c r="BD37" s="141">
        <v>0</v>
      </c>
      <c r="BE37" s="141">
        <v>2063313</v>
      </c>
      <c r="BF37" s="141">
        <f t="shared" si="25"/>
        <v>4027772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20332</v>
      </c>
      <c r="BP37" s="141">
        <f t="shared" si="29"/>
        <v>8248</v>
      </c>
      <c r="BQ37" s="141">
        <v>8248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12084</v>
      </c>
      <c r="CA37" s="141">
        <v>12084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1">
        <v>10095</v>
      </c>
      <c r="CH37" s="141">
        <f t="shared" si="32"/>
        <v>30427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5865</v>
      </c>
      <c r="CQ37" s="141">
        <f t="shared" si="41"/>
        <v>1984791</v>
      </c>
      <c r="CR37" s="141">
        <f t="shared" si="42"/>
        <v>404165</v>
      </c>
      <c r="CS37" s="141">
        <f t="shared" si="43"/>
        <v>222665</v>
      </c>
      <c r="CT37" s="141">
        <f t="shared" si="44"/>
        <v>181500</v>
      </c>
      <c r="CU37" s="141">
        <f t="shared" si="45"/>
        <v>0</v>
      </c>
      <c r="CV37" s="141">
        <f t="shared" si="46"/>
        <v>0</v>
      </c>
      <c r="CW37" s="141">
        <f t="shared" si="47"/>
        <v>119535</v>
      </c>
      <c r="CX37" s="141">
        <f t="shared" si="48"/>
        <v>5253</v>
      </c>
      <c r="CY37" s="141">
        <f t="shared" si="49"/>
        <v>114282</v>
      </c>
      <c r="CZ37" s="141">
        <f t="shared" si="50"/>
        <v>0</v>
      </c>
      <c r="DA37" s="141">
        <f t="shared" si="51"/>
        <v>0</v>
      </c>
      <c r="DB37" s="141">
        <f t="shared" si="52"/>
        <v>1461091</v>
      </c>
      <c r="DC37" s="141">
        <f t="shared" si="53"/>
        <v>963081</v>
      </c>
      <c r="DD37" s="141">
        <f t="shared" si="54"/>
        <v>293246</v>
      </c>
      <c r="DE37" s="141">
        <f t="shared" si="55"/>
        <v>0</v>
      </c>
      <c r="DF37" s="141">
        <f t="shared" si="56"/>
        <v>204764</v>
      </c>
      <c r="DG37" s="141">
        <f t="shared" si="57"/>
        <v>1304852</v>
      </c>
      <c r="DH37" s="141">
        <f t="shared" si="58"/>
        <v>0</v>
      </c>
      <c r="DI37" s="141">
        <f t="shared" si="59"/>
        <v>2073408</v>
      </c>
      <c r="DJ37" s="141">
        <f t="shared" si="60"/>
        <v>4058199</v>
      </c>
    </row>
    <row r="38" spans="1:114" ht="12" customHeight="1">
      <c r="A38" s="142" t="s">
        <v>91</v>
      </c>
      <c r="B38" s="140" t="s">
        <v>356</v>
      </c>
      <c r="C38" s="142" t="s">
        <v>419</v>
      </c>
      <c r="D38" s="141">
        <f t="shared" si="6"/>
        <v>1869481</v>
      </c>
      <c r="E38" s="141">
        <f t="shared" si="7"/>
        <v>509743</v>
      </c>
      <c r="F38" s="141">
        <v>0</v>
      </c>
      <c r="G38" s="141">
        <v>0</v>
      </c>
      <c r="H38" s="141">
        <v>0</v>
      </c>
      <c r="I38" s="141">
        <v>432915</v>
      </c>
      <c r="J38" s="141"/>
      <c r="K38" s="141">
        <v>76828</v>
      </c>
      <c r="L38" s="141">
        <v>1359738</v>
      </c>
      <c r="M38" s="141">
        <f t="shared" si="8"/>
        <v>64745</v>
      </c>
      <c r="N38" s="141">
        <f t="shared" si="9"/>
        <v>6699</v>
      </c>
      <c r="O38" s="141">
        <v>0</v>
      </c>
      <c r="P38" s="141">
        <v>0</v>
      </c>
      <c r="Q38" s="141">
        <v>0</v>
      </c>
      <c r="R38" s="141">
        <v>6699</v>
      </c>
      <c r="S38" s="141"/>
      <c r="T38" s="141">
        <v>0</v>
      </c>
      <c r="U38" s="141">
        <v>58046</v>
      </c>
      <c r="V38" s="141">
        <f t="shared" si="10"/>
        <v>1934226</v>
      </c>
      <c r="W38" s="141">
        <f t="shared" si="11"/>
        <v>516442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439614</v>
      </c>
      <c r="AB38" s="141">
        <f t="shared" si="16"/>
        <v>0</v>
      </c>
      <c r="AC38" s="141">
        <f t="shared" si="17"/>
        <v>76828</v>
      </c>
      <c r="AD38" s="141">
        <f t="shared" si="18"/>
        <v>1417784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4442</v>
      </c>
      <c r="AM38" s="141">
        <f t="shared" si="21"/>
        <v>1501777</v>
      </c>
      <c r="AN38" s="141">
        <f t="shared" si="22"/>
        <v>329529</v>
      </c>
      <c r="AO38" s="141">
        <v>82004</v>
      </c>
      <c r="AP38" s="141">
        <v>151892</v>
      </c>
      <c r="AQ38" s="141">
        <v>95633</v>
      </c>
      <c r="AR38" s="141">
        <v>0</v>
      </c>
      <c r="AS38" s="141">
        <f t="shared" si="23"/>
        <v>245123</v>
      </c>
      <c r="AT38" s="141">
        <v>11803</v>
      </c>
      <c r="AU38" s="141">
        <v>227460</v>
      </c>
      <c r="AV38" s="141">
        <v>5860</v>
      </c>
      <c r="AW38" s="141">
        <v>0</v>
      </c>
      <c r="AX38" s="141">
        <f t="shared" si="24"/>
        <v>927125</v>
      </c>
      <c r="AY38" s="141">
        <v>564132</v>
      </c>
      <c r="AZ38" s="141">
        <v>182567</v>
      </c>
      <c r="BA38" s="141">
        <v>180426</v>
      </c>
      <c r="BB38" s="141">
        <v>0</v>
      </c>
      <c r="BC38" s="141">
        <v>191073</v>
      </c>
      <c r="BD38" s="141">
        <v>0</v>
      </c>
      <c r="BE38" s="141">
        <v>172189</v>
      </c>
      <c r="BF38" s="141">
        <f t="shared" si="25"/>
        <v>1673966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24101</v>
      </c>
      <c r="BP38" s="141">
        <f t="shared" si="29"/>
        <v>17579</v>
      </c>
      <c r="BQ38" s="141">
        <v>0</v>
      </c>
      <c r="BR38" s="141">
        <v>17579</v>
      </c>
      <c r="BS38" s="141">
        <v>0</v>
      </c>
      <c r="BT38" s="141">
        <v>0</v>
      </c>
      <c r="BU38" s="141">
        <f t="shared" si="30"/>
        <v>6522</v>
      </c>
      <c r="BV38" s="141">
        <v>0</v>
      </c>
      <c r="BW38" s="141">
        <v>6522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40644</v>
      </c>
      <c r="CH38" s="141">
        <f t="shared" si="32"/>
        <v>64745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4442</v>
      </c>
      <c r="CQ38" s="141">
        <f t="shared" si="41"/>
        <v>1525878</v>
      </c>
      <c r="CR38" s="141">
        <f t="shared" si="42"/>
        <v>347108</v>
      </c>
      <c r="CS38" s="141">
        <f t="shared" si="43"/>
        <v>82004</v>
      </c>
      <c r="CT38" s="141">
        <f t="shared" si="44"/>
        <v>169471</v>
      </c>
      <c r="CU38" s="141">
        <f t="shared" si="45"/>
        <v>95633</v>
      </c>
      <c r="CV38" s="141">
        <f t="shared" si="46"/>
        <v>0</v>
      </c>
      <c r="CW38" s="141">
        <f t="shared" si="47"/>
        <v>251645</v>
      </c>
      <c r="CX38" s="141">
        <f t="shared" si="48"/>
        <v>11803</v>
      </c>
      <c r="CY38" s="141">
        <f t="shared" si="49"/>
        <v>233982</v>
      </c>
      <c r="CZ38" s="141">
        <f t="shared" si="50"/>
        <v>5860</v>
      </c>
      <c r="DA38" s="141">
        <f t="shared" si="51"/>
        <v>0</v>
      </c>
      <c r="DB38" s="141">
        <f t="shared" si="52"/>
        <v>927125</v>
      </c>
      <c r="DC38" s="141">
        <f t="shared" si="53"/>
        <v>564132</v>
      </c>
      <c r="DD38" s="141">
        <f t="shared" si="54"/>
        <v>182567</v>
      </c>
      <c r="DE38" s="141">
        <f t="shared" si="55"/>
        <v>180426</v>
      </c>
      <c r="DF38" s="141">
        <f t="shared" si="56"/>
        <v>0</v>
      </c>
      <c r="DG38" s="141">
        <f t="shared" si="57"/>
        <v>191073</v>
      </c>
      <c r="DH38" s="141">
        <f t="shared" si="58"/>
        <v>0</v>
      </c>
      <c r="DI38" s="141">
        <f t="shared" si="59"/>
        <v>212833</v>
      </c>
      <c r="DJ38" s="141">
        <f t="shared" si="60"/>
        <v>1738711</v>
      </c>
    </row>
    <row r="39" spans="1:114" ht="12" customHeight="1">
      <c r="A39" s="142" t="s">
        <v>91</v>
      </c>
      <c r="B39" s="140" t="s">
        <v>357</v>
      </c>
      <c r="C39" s="142" t="s">
        <v>420</v>
      </c>
      <c r="D39" s="141">
        <f t="shared" si="6"/>
        <v>4975174</v>
      </c>
      <c r="E39" s="141">
        <f t="shared" si="7"/>
        <v>971697</v>
      </c>
      <c r="F39" s="141">
        <v>0</v>
      </c>
      <c r="G39" s="141">
        <v>0</v>
      </c>
      <c r="H39" s="141">
        <v>0</v>
      </c>
      <c r="I39" s="141">
        <v>790120</v>
      </c>
      <c r="J39" s="141"/>
      <c r="K39" s="141">
        <v>181577</v>
      </c>
      <c r="L39" s="141">
        <v>4003477</v>
      </c>
      <c r="M39" s="141">
        <f t="shared" si="8"/>
        <v>6275</v>
      </c>
      <c r="N39" s="141">
        <f t="shared" si="9"/>
        <v>6275</v>
      </c>
      <c r="O39" s="141">
        <v>0</v>
      </c>
      <c r="P39" s="141">
        <v>0</v>
      </c>
      <c r="Q39" s="141">
        <v>0</v>
      </c>
      <c r="R39" s="141">
        <v>6275</v>
      </c>
      <c r="S39" s="141"/>
      <c r="T39" s="141">
        <v>0</v>
      </c>
      <c r="U39" s="141">
        <v>0</v>
      </c>
      <c r="V39" s="141">
        <f t="shared" si="10"/>
        <v>4981449</v>
      </c>
      <c r="W39" s="141">
        <f t="shared" si="11"/>
        <v>977972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796395</v>
      </c>
      <c r="AB39" s="141">
        <f t="shared" si="16"/>
        <v>0</v>
      </c>
      <c r="AC39" s="141">
        <f t="shared" si="17"/>
        <v>181577</v>
      </c>
      <c r="AD39" s="141">
        <f t="shared" si="18"/>
        <v>4003477</v>
      </c>
      <c r="AE39" s="141">
        <f t="shared" si="19"/>
        <v>7560</v>
      </c>
      <c r="AF39" s="141">
        <f t="shared" si="20"/>
        <v>7560</v>
      </c>
      <c r="AG39" s="141">
        <v>0</v>
      </c>
      <c r="AH39" s="141">
        <v>0</v>
      </c>
      <c r="AI39" s="141">
        <v>0</v>
      </c>
      <c r="AJ39" s="141">
        <v>7560</v>
      </c>
      <c r="AK39" s="141">
        <v>0</v>
      </c>
      <c r="AL39" s="141">
        <v>0</v>
      </c>
      <c r="AM39" s="141">
        <f t="shared" si="21"/>
        <v>3478813</v>
      </c>
      <c r="AN39" s="141">
        <f t="shared" si="22"/>
        <v>359309</v>
      </c>
      <c r="AO39" s="141">
        <v>148143</v>
      </c>
      <c r="AP39" s="141">
        <v>211166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3119504</v>
      </c>
      <c r="AY39" s="141">
        <v>1487738</v>
      </c>
      <c r="AZ39" s="141">
        <v>1540355</v>
      </c>
      <c r="BA39" s="141">
        <v>0</v>
      </c>
      <c r="BB39" s="141">
        <v>91411</v>
      </c>
      <c r="BC39" s="141">
        <v>550169</v>
      </c>
      <c r="BD39" s="141">
        <v>0</v>
      </c>
      <c r="BE39" s="141">
        <v>10555</v>
      </c>
      <c r="BF39" s="141">
        <f t="shared" si="25"/>
        <v>3496928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23095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23095</v>
      </c>
      <c r="CA39" s="141">
        <v>22099</v>
      </c>
      <c r="CB39" s="141">
        <v>0</v>
      </c>
      <c r="CC39" s="141">
        <v>0</v>
      </c>
      <c r="CD39" s="141">
        <v>996</v>
      </c>
      <c r="CE39" s="141">
        <v>0</v>
      </c>
      <c r="CF39" s="141">
        <v>0</v>
      </c>
      <c r="CG39" s="141">
        <v>0</v>
      </c>
      <c r="CH39" s="141">
        <f t="shared" si="32"/>
        <v>23095</v>
      </c>
      <c r="CI39" s="141">
        <f t="shared" si="33"/>
        <v>7560</v>
      </c>
      <c r="CJ39" s="141">
        <f t="shared" si="34"/>
        <v>7560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7560</v>
      </c>
      <c r="CO39" s="141">
        <f t="shared" si="39"/>
        <v>0</v>
      </c>
      <c r="CP39" s="141">
        <f t="shared" si="40"/>
        <v>0</v>
      </c>
      <c r="CQ39" s="141">
        <f t="shared" si="41"/>
        <v>3501908</v>
      </c>
      <c r="CR39" s="141">
        <f t="shared" si="42"/>
        <v>359309</v>
      </c>
      <c r="CS39" s="141">
        <f t="shared" si="43"/>
        <v>148143</v>
      </c>
      <c r="CT39" s="141">
        <f t="shared" si="44"/>
        <v>211166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3142599</v>
      </c>
      <c r="DC39" s="141">
        <f t="shared" si="53"/>
        <v>1509837</v>
      </c>
      <c r="DD39" s="141">
        <f t="shared" si="54"/>
        <v>1540355</v>
      </c>
      <c r="DE39" s="141">
        <f t="shared" si="55"/>
        <v>0</v>
      </c>
      <c r="DF39" s="141">
        <f t="shared" si="56"/>
        <v>92407</v>
      </c>
      <c r="DG39" s="141">
        <f t="shared" si="57"/>
        <v>550169</v>
      </c>
      <c r="DH39" s="141">
        <f t="shared" si="58"/>
        <v>0</v>
      </c>
      <c r="DI39" s="141">
        <f t="shared" si="59"/>
        <v>10555</v>
      </c>
      <c r="DJ39" s="141">
        <f t="shared" si="60"/>
        <v>3520023</v>
      </c>
    </row>
    <row r="40" spans="1:114" ht="12" customHeight="1">
      <c r="A40" s="142" t="s">
        <v>91</v>
      </c>
      <c r="B40" s="140" t="s">
        <v>358</v>
      </c>
      <c r="C40" s="142" t="s">
        <v>421</v>
      </c>
      <c r="D40" s="141">
        <f t="shared" si="6"/>
        <v>7516058</v>
      </c>
      <c r="E40" s="141">
        <f t="shared" si="7"/>
        <v>1987025</v>
      </c>
      <c r="F40" s="141">
        <v>0</v>
      </c>
      <c r="G40" s="141">
        <v>130000</v>
      </c>
      <c r="H40" s="141">
        <v>7000</v>
      </c>
      <c r="I40" s="141">
        <v>1432860</v>
      </c>
      <c r="J40" s="141"/>
      <c r="K40" s="141">
        <v>417165</v>
      </c>
      <c r="L40" s="141">
        <v>5529033</v>
      </c>
      <c r="M40" s="141">
        <f t="shared" si="8"/>
        <v>135303</v>
      </c>
      <c r="N40" s="141">
        <f t="shared" si="9"/>
        <v>11432</v>
      </c>
      <c r="O40" s="141">
        <v>0</v>
      </c>
      <c r="P40" s="141">
        <v>0</v>
      </c>
      <c r="Q40" s="141">
        <v>0</v>
      </c>
      <c r="R40" s="141">
        <v>11432</v>
      </c>
      <c r="S40" s="141"/>
      <c r="T40" s="141">
        <v>0</v>
      </c>
      <c r="U40" s="141">
        <v>123871</v>
      </c>
      <c r="V40" s="141">
        <f t="shared" si="10"/>
        <v>7651361</v>
      </c>
      <c r="W40" s="141">
        <f t="shared" si="11"/>
        <v>1998457</v>
      </c>
      <c r="X40" s="141">
        <f t="shared" si="12"/>
        <v>0</v>
      </c>
      <c r="Y40" s="141">
        <f t="shared" si="13"/>
        <v>130000</v>
      </c>
      <c r="Z40" s="141">
        <f t="shared" si="14"/>
        <v>7000</v>
      </c>
      <c r="AA40" s="141">
        <f t="shared" si="15"/>
        <v>1444292</v>
      </c>
      <c r="AB40" s="141">
        <f t="shared" si="16"/>
        <v>0</v>
      </c>
      <c r="AC40" s="141">
        <f t="shared" si="17"/>
        <v>417165</v>
      </c>
      <c r="AD40" s="141">
        <f t="shared" si="18"/>
        <v>5652904</v>
      </c>
      <c r="AE40" s="141">
        <f t="shared" si="19"/>
        <v>426080</v>
      </c>
      <c r="AF40" s="141">
        <f t="shared" si="20"/>
        <v>426080</v>
      </c>
      <c r="AG40" s="141">
        <v>0</v>
      </c>
      <c r="AH40" s="141">
        <v>420851</v>
      </c>
      <c r="AI40" s="141">
        <v>0</v>
      </c>
      <c r="AJ40" s="141">
        <v>5229</v>
      </c>
      <c r="AK40" s="141">
        <v>0</v>
      </c>
      <c r="AL40" s="141">
        <v>12940</v>
      </c>
      <c r="AM40" s="141">
        <f t="shared" si="21"/>
        <v>5511995</v>
      </c>
      <c r="AN40" s="141">
        <f t="shared" si="22"/>
        <v>2464833</v>
      </c>
      <c r="AO40" s="141">
        <v>616208</v>
      </c>
      <c r="AP40" s="141">
        <v>1418257</v>
      </c>
      <c r="AQ40" s="141">
        <v>420587</v>
      </c>
      <c r="AR40" s="141">
        <v>9781</v>
      </c>
      <c r="AS40" s="141">
        <f t="shared" si="23"/>
        <v>982306</v>
      </c>
      <c r="AT40" s="141">
        <v>105076</v>
      </c>
      <c r="AU40" s="141">
        <v>564549</v>
      </c>
      <c r="AV40" s="141">
        <v>312681</v>
      </c>
      <c r="AW40" s="141">
        <v>18604</v>
      </c>
      <c r="AX40" s="141">
        <f t="shared" si="24"/>
        <v>2046252</v>
      </c>
      <c r="AY40" s="141">
        <v>867793</v>
      </c>
      <c r="AZ40" s="141">
        <v>884048</v>
      </c>
      <c r="BA40" s="141">
        <v>219631</v>
      </c>
      <c r="BB40" s="141">
        <v>74780</v>
      </c>
      <c r="BC40" s="141">
        <v>590145</v>
      </c>
      <c r="BD40" s="141">
        <v>0</v>
      </c>
      <c r="BE40" s="141">
        <v>974898</v>
      </c>
      <c r="BF40" s="141">
        <f t="shared" si="25"/>
        <v>6912973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64514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64514</v>
      </c>
      <c r="CA40" s="141">
        <v>64514</v>
      </c>
      <c r="CB40" s="141">
        <v>0</v>
      </c>
      <c r="CC40" s="141">
        <v>0</v>
      </c>
      <c r="CD40" s="141">
        <v>0</v>
      </c>
      <c r="CE40" s="141">
        <v>0</v>
      </c>
      <c r="CF40" s="141">
        <v>0</v>
      </c>
      <c r="CG40" s="141">
        <v>70789</v>
      </c>
      <c r="CH40" s="141">
        <f t="shared" si="32"/>
        <v>135303</v>
      </c>
      <c r="CI40" s="141">
        <f t="shared" si="33"/>
        <v>426080</v>
      </c>
      <c r="CJ40" s="141">
        <f t="shared" si="34"/>
        <v>426080</v>
      </c>
      <c r="CK40" s="141">
        <f t="shared" si="35"/>
        <v>0</v>
      </c>
      <c r="CL40" s="141">
        <f t="shared" si="36"/>
        <v>420851</v>
      </c>
      <c r="CM40" s="141">
        <f t="shared" si="37"/>
        <v>0</v>
      </c>
      <c r="CN40" s="141">
        <f t="shared" si="38"/>
        <v>5229</v>
      </c>
      <c r="CO40" s="141">
        <f t="shared" si="39"/>
        <v>0</v>
      </c>
      <c r="CP40" s="141">
        <f t="shared" si="40"/>
        <v>12940</v>
      </c>
      <c r="CQ40" s="141">
        <f t="shared" si="41"/>
        <v>5576509</v>
      </c>
      <c r="CR40" s="141">
        <f t="shared" si="42"/>
        <v>2464833</v>
      </c>
      <c r="CS40" s="141">
        <f t="shared" si="43"/>
        <v>616208</v>
      </c>
      <c r="CT40" s="141">
        <f t="shared" si="44"/>
        <v>1418257</v>
      </c>
      <c r="CU40" s="141">
        <f t="shared" si="45"/>
        <v>420587</v>
      </c>
      <c r="CV40" s="141">
        <f t="shared" si="46"/>
        <v>9781</v>
      </c>
      <c r="CW40" s="141">
        <f t="shared" si="47"/>
        <v>982306</v>
      </c>
      <c r="CX40" s="141">
        <f t="shared" si="48"/>
        <v>105076</v>
      </c>
      <c r="CY40" s="141">
        <f t="shared" si="49"/>
        <v>564549</v>
      </c>
      <c r="CZ40" s="141">
        <f t="shared" si="50"/>
        <v>312681</v>
      </c>
      <c r="DA40" s="141">
        <f t="shared" si="51"/>
        <v>18604</v>
      </c>
      <c r="DB40" s="141">
        <f t="shared" si="52"/>
        <v>2110766</v>
      </c>
      <c r="DC40" s="141">
        <f t="shared" si="53"/>
        <v>932307</v>
      </c>
      <c r="DD40" s="141">
        <f t="shared" si="54"/>
        <v>884048</v>
      </c>
      <c r="DE40" s="141">
        <f t="shared" si="55"/>
        <v>219631</v>
      </c>
      <c r="DF40" s="141">
        <f t="shared" si="56"/>
        <v>74780</v>
      </c>
      <c r="DG40" s="141">
        <f t="shared" si="57"/>
        <v>590145</v>
      </c>
      <c r="DH40" s="141">
        <f t="shared" si="58"/>
        <v>0</v>
      </c>
      <c r="DI40" s="141">
        <f t="shared" si="59"/>
        <v>1045687</v>
      </c>
      <c r="DJ40" s="141">
        <f t="shared" si="60"/>
        <v>7048276</v>
      </c>
    </row>
    <row r="41" spans="1:114" ht="12" customHeight="1">
      <c r="A41" s="142" t="s">
        <v>91</v>
      </c>
      <c r="B41" s="140" t="s">
        <v>359</v>
      </c>
      <c r="C41" s="142" t="s">
        <v>422</v>
      </c>
      <c r="D41" s="141">
        <f t="shared" si="6"/>
        <v>2896975</v>
      </c>
      <c r="E41" s="141">
        <f t="shared" si="7"/>
        <v>475109</v>
      </c>
      <c r="F41" s="141">
        <v>0</v>
      </c>
      <c r="G41" s="141">
        <v>0</v>
      </c>
      <c r="H41" s="141">
        <v>0</v>
      </c>
      <c r="I41" s="141">
        <v>434426</v>
      </c>
      <c r="J41" s="141"/>
      <c r="K41" s="141">
        <v>40683</v>
      </c>
      <c r="L41" s="141">
        <v>2421866</v>
      </c>
      <c r="M41" s="141">
        <f t="shared" si="8"/>
        <v>15327</v>
      </c>
      <c r="N41" s="141">
        <f t="shared" si="9"/>
        <v>4861</v>
      </c>
      <c r="O41" s="141">
        <v>0</v>
      </c>
      <c r="P41" s="141">
        <v>0</v>
      </c>
      <c r="Q41" s="141">
        <v>0</v>
      </c>
      <c r="R41" s="141">
        <v>4861</v>
      </c>
      <c r="S41" s="141"/>
      <c r="T41" s="141">
        <v>0</v>
      </c>
      <c r="U41" s="141">
        <v>10466</v>
      </c>
      <c r="V41" s="141">
        <f t="shared" si="10"/>
        <v>2912302</v>
      </c>
      <c r="W41" s="141">
        <f t="shared" si="11"/>
        <v>479970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439287</v>
      </c>
      <c r="AB41" s="141">
        <f t="shared" si="16"/>
        <v>0</v>
      </c>
      <c r="AC41" s="141">
        <f t="shared" si="17"/>
        <v>40683</v>
      </c>
      <c r="AD41" s="141">
        <f t="shared" si="18"/>
        <v>2432332</v>
      </c>
      <c r="AE41" s="141">
        <f t="shared" si="19"/>
        <v>107395</v>
      </c>
      <c r="AF41" s="141">
        <f t="shared" si="20"/>
        <v>107395</v>
      </c>
      <c r="AG41" s="141">
        <v>0</v>
      </c>
      <c r="AH41" s="141">
        <v>107395</v>
      </c>
      <c r="AI41" s="141">
        <v>0</v>
      </c>
      <c r="AJ41" s="141">
        <v>0</v>
      </c>
      <c r="AK41" s="141">
        <v>0</v>
      </c>
      <c r="AL41" s="141">
        <v>3875</v>
      </c>
      <c r="AM41" s="141">
        <f t="shared" si="21"/>
        <v>2236941</v>
      </c>
      <c r="AN41" s="141">
        <f t="shared" si="22"/>
        <v>409730</v>
      </c>
      <c r="AO41" s="141">
        <v>218179</v>
      </c>
      <c r="AP41" s="141">
        <v>191551</v>
      </c>
      <c r="AQ41" s="141">
        <v>0</v>
      </c>
      <c r="AR41" s="141">
        <v>0</v>
      </c>
      <c r="AS41" s="141">
        <f t="shared" si="23"/>
        <v>57697</v>
      </c>
      <c r="AT41" s="141">
        <v>10617</v>
      </c>
      <c r="AU41" s="141">
        <v>46448</v>
      </c>
      <c r="AV41" s="141">
        <v>632</v>
      </c>
      <c r="AW41" s="141">
        <v>5869</v>
      </c>
      <c r="AX41" s="141">
        <f t="shared" si="24"/>
        <v>1763645</v>
      </c>
      <c r="AY41" s="141">
        <v>606819</v>
      </c>
      <c r="AZ41" s="141">
        <v>1024155</v>
      </c>
      <c r="BA41" s="141">
        <v>3773</v>
      </c>
      <c r="BB41" s="141">
        <v>128898</v>
      </c>
      <c r="BC41" s="141">
        <v>189758</v>
      </c>
      <c r="BD41" s="141">
        <v>0</v>
      </c>
      <c r="BE41" s="141">
        <v>359006</v>
      </c>
      <c r="BF41" s="141">
        <f t="shared" si="25"/>
        <v>2703342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9450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9450</v>
      </c>
      <c r="CA41" s="141">
        <v>9450</v>
      </c>
      <c r="CB41" s="141">
        <v>0</v>
      </c>
      <c r="CC41" s="141">
        <v>0</v>
      </c>
      <c r="CD41" s="141">
        <v>0</v>
      </c>
      <c r="CE41" s="141">
        <v>5849</v>
      </c>
      <c r="CF41" s="141">
        <v>0</v>
      </c>
      <c r="CG41" s="141">
        <v>28</v>
      </c>
      <c r="CH41" s="141">
        <f t="shared" si="32"/>
        <v>9478</v>
      </c>
      <c r="CI41" s="141">
        <f t="shared" si="33"/>
        <v>107395</v>
      </c>
      <c r="CJ41" s="141">
        <f t="shared" si="34"/>
        <v>107395</v>
      </c>
      <c r="CK41" s="141">
        <f t="shared" si="35"/>
        <v>0</v>
      </c>
      <c r="CL41" s="141">
        <f t="shared" si="36"/>
        <v>107395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3875</v>
      </c>
      <c r="CQ41" s="141">
        <f t="shared" si="41"/>
        <v>2246391</v>
      </c>
      <c r="CR41" s="141">
        <f t="shared" si="42"/>
        <v>409730</v>
      </c>
      <c r="CS41" s="141">
        <f t="shared" si="43"/>
        <v>218179</v>
      </c>
      <c r="CT41" s="141">
        <f t="shared" si="44"/>
        <v>191551</v>
      </c>
      <c r="CU41" s="141">
        <f t="shared" si="45"/>
        <v>0</v>
      </c>
      <c r="CV41" s="141">
        <f t="shared" si="46"/>
        <v>0</v>
      </c>
      <c r="CW41" s="141">
        <f t="shared" si="47"/>
        <v>57697</v>
      </c>
      <c r="CX41" s="141">
        <f t="shared" si="48"/>
        <v>10617</v>
      </c>
      <c r="CY41" s="141">
        <f t="shared" si="49"/>
        <v>46448</v>
      </c>
      <c r="CZ41" s="141">
        <f t="shared" si="50"/>
        <v>632</v>
      </c>
      <c r="DA41" s="141">
        <f t="shared" si="51"/>
        <v>5869</v>
      </c>
      <c r="DB41" s="141">
        <f t="shared" si="52"/>
        <v>1773095</v>
      </c>
      <c r="DC41" s="141">
        <f t="shared" si="53"/>
        <v>616269</v>
      </c>
      <c r="DD41" s="141">
        <f t="shared" si="54"/>
        <v>1024155</v>
      </c>
      <c r="DE41" s="141">
        <f t="shared" si="55"/>
        <v>3773</v>
      </c>
      <c r="DF41" s="141">
        <f t="shared" si="56"/>
        <v>128898</v>
      </c>
      <c r="DG41" s="141">
        <f t="shared" si="57"/>
        <v>195607</v>
      </c>
      <c r="DH41" s="141">
        <f t="shared" si="58"/>
        <v>0</v>
      </c>
      <c r="DI41" s="141">
        <f t="shared" si="59"/>
        <v>359034</v>
      </c>
      <c r="DJ41" s="141">
        <f t="shared" si="60"/>
        <v>2712820</v>
      </c>
    </row>
    <row r="42" spans="1:114" ht="12" customHeight="1">
      <c r="A42" s="142" t="s">
        <v>91</v>
      </c>
      <c r="B42" s="140" t="s">
        <v>360</v>
      </c>
      <c r="C42" s="142" t="s">
        <v>423</v>
      </c>
      <c r="D42" s="141">
        <f t="shared" si="6"/>
        <v>1891496</v>
      </c>
      <c r="E42" s="141">
        <f t="shared" si="7"/>
        <v>493359</v>
      </c>
      <c r="F42" s="141">
        <v>0</v>
      </c>
      <c r="G42" s="141">
        <v>0</v>
      </c>
      <c r="H42" s="141">
        <v>0</v>
      </c>
      <c r="I42" s="141">
        <v>149847</v>
      </c>
      <c r="J42" s="141"/>
      <c r="K42" s="141">
        <v>343512</v>
      </c>
      <c r="L42" s="141">
        <v>1398137</v>
      </c>
      <c r="M42" s="141">
        <f t="shared" si="8"/>
        <v>76197</v>
      </c>
      <c r="N42" s="141">
        <f t="shared" si="9"/>
        <v>13841</v>
      </c>
      <c r="O42" s="141">
        <v>0</v>
      </c>
      <c r="P42" s="141">
        <v>0</v>
      </c>
      <c r="Q42" s="141">
        <v>13841</v>
      </c>
      <c r="R42" s="141">
        <v>0</v>
      </c>
      <c r="S42" s="141"/>
      <c r="T42" s="141">
        <v>0</v>
      </c>
      <c r="U42" s="141">
        <v>62356</v>
      </c>
      <c r="V42" s="141">
        <f t="shared" si="10"/>
        <v>1967693</v>
      </c>
      <c r="W42" s="141">
        <f t="shared" si="11"/>
        <v>507200</v>
      </c>
      <c r="X42" s="141">
        <f t="shared" si="12"/>
        <v>0</v>
      </c>
      <c r="Y42" s="141">
        <f t="shared" si="13"/>
        <v>0</v>
      </c>
      <c r="Z42" s="141">
        <f t="shared" si="14"/>
        <v>13841</v>
      </c>
      <c r="AA42" s="141">
        <f t="shared" si="15"/>
        <v>149847</v>
      </c>
      <c r="AB42" s="141">
        <f t="shared" si="16"/>
        <v>0</v>
      </c>
      <c r="AC42" s="141">
        <f t="shared" si="17"/>
        <v>343512</v>
      </c>
      <c r="AD42" s="141">
        <f t="shared" si="18"/>
        <v>1460493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6669</v>
      </c>
      <c r="AM42" s="141">
        <f t="shared" si="21"/>
        <v>805204</v>
      </c>
      <c r="AN42" s="141">
        <f t="shared" si="22"/>
        <v>100801</v>
      </c>
      <c r="AO42" s="141">
        <v>63417</v>
      </c>
      <c r="AP42" s="141">
        <v>37384</v>
      </c>
      <c r="AQ42" s="141">
        <v>0</v>
      </c>
      <c r="AR42" s="141">
        <v>0</v>
      </c>
      <c r="AS42" s="141">
        <f t="shared" si="23"/>
        <v>1347</v>
      </c>
      <c r="AT42" s="141">
        <v>1347</v>
      </c>
      <c r="AU42" s="141">
        <v>0</v>
      </c>
      <c r="AV42" s="141">
        <v>0</v>
      </c>
      <c r="AW42" s="141">
        <v>0</v>
      </c>
      <c r="AX42" s="141">
        <f t="shared" si="24"/>
        <v>691408</v>
      </c>
      <c r="AY42" s="141">
        <v>661627</v>
      </c>
      <c r="AZ42" s="141">
        <v>0</v>
      </c>
      <c r="BA42" s="141">
        <v>10767</v>
      </c>
      <c r="BB42" s="141">
        <v>19014</v>
      </c>
      <c r="BC42" s="141">
        <v>1079623</v>
      </c>
      <c r="BD42" s="141">
        <v>11648</v>
      </c>
      <c r="BE42" s="141">
        <v>0</v>
      </c>
      <c r="BF42" s="141">
        <f t="shared" si="25"/>
        <v>805204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47559</v>
      </c>
      <c r="BP42" s="141">
        <f t="shared" si="29"/>
        <v>9756</v>
      </c>
      <c r="BQ42" s="141">
        <v>9756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37710</v>
      </c>
      <c r="CA42" s="141">
        <v>36324</v>
      </c>
      <c r="CB42" s="141">
        <v>0</v>
      </c>
      <c r="CC42" s="141">
        <v>0</v>
      </c>
      <c r="CD42" s="141">
        <v>1386</v>
      </c>
      <c r="CE42" s="141">
        <v>28638</v>
      </c>
      <c r="CF42" s="141">
        <v>93</v>
      </c>
      <c r="CG42" s="141">
        <v>0</v>
      </c>
      <c r="CH42" s="141">
        <f t="shared" si="32"/>
        <v>47559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6669</v>
      </c>
      <c r="CQ42" s="141">
        <f t="shared" si="41"/>
        <v>852763</v>
      </c>
      <c r="CR42" s="141">
        <f t="shared" si="42"/>
        <v>110557</v>
      </c>
      <c r="CS42" s="141">
        <f t="shared" si="43"/>
        <v>73173</v>
      </c>
      <c r="CT42" s="141">
        <f t="shared" si="44"/>
        <v>37384</v>
      </c>
      <c r="CU42" s="141">
        <f t="shared" si="45"/>
        <v>0</v>
      </c>
      <c r="CV42" s="141">
        <f t="shared" si="46"/>
        <v>0</v>
      </c>
      <c r="CW42" s="141">
        <f t="shared" si="47"/>
        <v>1347</v>
      </c>
      <c r="CX42" s="141">
        <f t="shared" si="48"/>
        <v>1347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729118</v>
      </c>
      <c r="DC42" s="141">
        <f t="shared" si="53"/>
        <v>697951</v>
      </c>
      <c r="DD42" s="141">
        <f t="shared" si="54"/>
        <v>0</v>
      </c>
      <c r="DE42" s="141">
        <f t="shared" si="55"/>
        <v>10767</v>
      </c>
      <c r="DF42" s="141">
        <f t="shared" si="56"/>
        <v>20400</v>
      </c>
      <c r="DG42" s="141">
        <f t="shared" si="57"/>
        <v>1108261</v>
      </c>
      <c r="DH42" s="141">
        <f t="shared" si="58"/>
        <v>11741</v>
      </c>
      <c r="DI42" s="141">
        <f t="shared" si="59"/>
        <v>0</v>
      </c>
      <c r="DJ42" s="141">
        <f t="shared" si="60"/>
        <v>852763</v>
      </c>
    </row>
    <row r="43" spans="1:114" ht="12" customHeight="1">
      <c r="A43" s="142" t="s">
        <v>91</v>
      </c>
      <c r="B43" s="140" t="s">
        <v>361</v>
      </c>
      <c r="C43" s="142" t="s">
        <v>424</v>
      </c>
      <c r="D43" s="141">
        <f t="shared" si="6"/>
        <v>2530501</v>
      </c>
      <c r="E43" s="141">
        <f t="shared" si="7"/>
        <v>708330</v>
      </c>
      <c r="F43" s="141">
        <v>0</v>
      </c>
      <c r="G43" s="141">
        <v>0</v>
      </c>
      <c r="H43" s="141">
        <v>0</v>
      </c>
      <c r="I43" s="141">
        <v>636292</v>
      </c>
      <c r="J43" s="141"/>
      <c r="K43" s="141">
        <v>72038</v>
      </c>
      <c r="L43" s="141">
        <v>1822171</v>
      </c>
      <c r="M43" s="141">
        <f t="shared" si="8"/>
        <v>310959</v>
      </c>
      <c r="N43" s="141">
        <f t="shared" si="9"/>
        <v>92774</v>
      </c>
      <c r="O43" s="141">
        <v>0</v>
      </c>
      <c r="P43" s="141">
        <v>0</v>
      </c>
      <c r="Q43" s="141">
        <v>83000</v>
      </c>
      <c r="R43" s="141">
        <v>9247</v>
      </c>
      <c r="S43" s="141"/>
      <c r="T43" s="141">
        <v>527</v>
      </c>
      <c r="U43" s="141">
        <v>218185</v>
      </c>
      <c r="V43" s="141">
        <f t="shared" si="10"/>
        <v>2841460</v>
      </c>
      <c r="W43" s="141">
        <f t="shared" si="11"/>
        <v>801104</v>
      </c>
      <c r="X43" s="141">
        <f t="shared" si="12"/>
        <v>0</v>
      </c>
      <c r="Y43" s="141">
        <f t="shared" si="13"/>
        <v>0</v>
      </c>
      <c r="Z43" s="141">
        <f t="shared" si="14"/>
        <v>83000</v>
      </c>
      <c r="AA43" s="141">
        <f t="shared" si="15"/>
        <v>645539</v>
      </c>
      <c r="AB43" s="141">
        <f t="shared" si="16"/>
        <v>0</v>
      </c>
      <c r="AC43" s="141">
        <f t="shared" si="17"/>
        <v>72565</v>
      </c>
      <c r="AD43" s="141">
        <f t="shared" si="18"/>
        <v>2040356</v>
      </c>
      <c r="AE43" s="141">
        <f t="shared" si="19"/>
        <v>6815</v>
      </c>
      <c r="AF43" s="141">
        <f t="shared" si="20"/>
        <v>6815</v>
      </c>
      <c r="AG43" s="141">
        <v>0</v>
      </c>
      <c r="AH43" s="141">
        <v>0</v>
      </c>
      <c r="AI43" s="141">
        <v>0</v>
      </c>
      <c r="AJ43" s="141">
        <v>6815</v>
      </c>
      <c r="AK43" s="141">
        <v>0</v>
      </c>
      <c r="AL43" s="141">
        <v>6188</v>
      </c>
      <c r="AM43" s="141">
        <f t="shared" si="21"/>
        <v>2251499</v>
      </c>
      <c r="AN43" s="141">
        <f t="shared" si="22"/>
        <v>285780</v>
      </c>
      <c r="AO43" s="141">
        <v>165937</v>
      </c>
      <c r="AP43" s="141">
        <v>0</v>
      </c>
      <c r="AQ43" s="141">
        <v>119843</v>
      </c>
      <c r="AR43" s="141">
        <v>0</v>
      </c>
      <c r="AS43" s="141">
        <f t="shared" si="23"/>
        <v>340550</v>
      </c>
      <c r="AT43" s="141">
        <v>0</v>
      </c>
      <c r="AU43" s="141">
        <v>340550</v>
      </c>
      <c r="AV43" s="141">
        <v>0</v>
      </c>
      <c r="AW43" s="141">
        <v>0</v>
      </c>
      <c r="AX43" s="141">
        <f t="shared" si="24"/>
        <v>1625169</v>
      </c>
      <c r="AY43" s="141">
        <v>1467813</v>
      </c>
      <c r="AZ43" s="141">
        <v>0</v>
      </c>
      <c r="BA43" s="141">
        <v>0</v>
      </c>
      <c r="BB43" s="141">
        <v>157356</v>
      </c>
      <c r="BC43" s="141">
        <v>265999</v>
      </c>
      <c r="BD43" s="141">
        <v>0</v>
      </c>
      <c r="BE43" s="141">
        <v>0</v>
      </c>
      <c r="BF43" s="141">
        <f t="shared" si="25"/>
        <v>2258314</v>
      </c>
      <c r="BG43" s="141">
        <f t="shared" si="26"/>
        <v>132419</v>
      </c>
      <c r="BH43" s="141">
        <f t="shared" si="27"/>
        <v>132419</v>
      </c>
      <c r="BI43" s="141">
        <v>0</v>
      </c>
      <c r="BJ43" s="141">
        <v>132419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178540</v>
      </c>
      <c r="BP43" s="141">
        <f t="shared" si="29"/>
        <v>69364</v>
      </c>
      <c r="BQ43" s="141">
        <v>19818</v>
      </c>
      <c r="BR43" s="141">
        <v>0</v>
      </c>
      <c r="BS43" s="141">
        <v>49546</v>
      </c>
      <c r="BT43" s="141">
        <v>0</v>
      </c>
      <c r="BU43" s="141">
        <f t="shared" si="30"/>
        <v>62027</v>
      </c>
      <c r="BV43" s="141">
        <v>0</v>
      </c>
      <c r="BW43" s="141">
        <v>62027</v>
      </c>
      <c r="BX43" s="141">
        <v>0</v>
      </c>
      <c r="BY43" s="141">
        <v>0</v>
      </c>
      <c r="BZ43" s="141">
        <f t="shared" si="31"/>
        <v>47149</v>
      </c>
      <c r="CA43" s="141">
        <v>46185</v>
      </c>
      <c r="CB43" s="141">
        <v>0</v>
      </c>
      <c r="CC43" s="141">
        <v>0</v>
      </c>
      <c r="CD43" s="141">
        <v>964</v>
      </c>
      <c r="CE43" s="141">
        <v>0</v>
      </c>
      <c r="CF43" s="141">
        <v>0</v>
      </c>
      <c r="CG43" s="141">
        <v>0</v>
      </c>
      <c r="CH43" s="141">
        <f t="shared" si="32"/>
        <v>310959</v>
      </c>
      <c r="CI43" s="141">
        <f t="shared" si="33"/>
        <v>139234</v>
      </c>
      <c r="CJ43" s="141">
        <f t="shared" si="34"/>
        <v>139234</v>
      </c>
      <c r="CK43" s="141">
        <f t="shared" si="35"/>
        <v>0</v>
      </c>
      <c r="CL43" s="141">
        <f t="shared" si="36"/>
        <v>132419</v>
      </c>
      <c r="CM43" s="141">
        <f t="shared" si="37"/>
        <v>0</v>
      </c>
      <c r="CN43" s="141">
        <f t="shared" si="38"/>
        <v>6815</v>
      </c>
      <c r="CO43" s="141">
        <f t="shared" si="39"/>
        <v>0</v>
      </c>
      <c r="CP43" s="141">
        <f t="shared" si="40"/>
        <v>6188</v>
      </c>
      <c r="CQ43" s="141">
        <f t="shared" si="41"/>
        <v>2430039</v>
      </c>
      <c r="CR43" s="141">
        <f t="shared" si="42"/>
        <v>355144</v>
      </c>
      <c r="CS43" s="141">
        <f t="shared" si="43"/>
        <v>185755</v>
      </c>
      <c r="CT43" s="141">
        <f t="shared" si="44"/>
        <v>0</v>
      </c>
      <c r="CU43" s="141">
        <f t="shared" si="45"/>
        <v>169389</v>
      </c>
      <c r="CV43" s="141">
        <f t="shared" si="46"/>
        <v>0</v>
      </c>
      <c r="CW43" s="141">
        <f t="shared" si="47"/>
        <v>402577</v>
      </c>
      <c r="CX43" s="141">
        <f t="shared" si="48"/>
        <v>0</v>
      </c>
      <c r="CY43" s="141">
        <f t="shared" si="49"/>
        <v>402577</v>
      </c>
      <c r="CZ43" s="141">
        <f t="shared" si="50"/>
        <v>0</v>
      </c>
      <c r="DA43" s="141">
        <f t="shared" si="51"/>
        <v>0</v>
      </c>
      <c r="DB43" s="141">
        <f t="shared" si="52"/>
        <v>1672318</v>
      </c>
      <c r="DC43" s="141">
        <f t="shared" si="53"/>
        <v>1513998</v>
      </c>
      <c r="DD43" s="141">
        <f t="shared" si="54"/>
        <v>0</v>
      </c>
      <c r="DE43" s="141">
        <f t="shared" si="55"/>
        <v>0</v>
      </c>
      <c r="DF43" s="141">
        <f t="shared" si="56"/>
        <v>158320</v>
      </c>
      <c r="DG43" s="141">
        <f t="shared" si="57"/>
        <v>265999</v>
      </c>
      <c r="DH43" s="141">
        <f t="shared" si="58"/>
        <v>0</v>
      </c>
      <c r="DI43" s="141">
        <f t="shared" si="59"/>
        <v>0</v>
      </c>
      <c r="DJ43" s="141">
        <f t="shared" si="60"/>
        <v>2569273</v>
      </c>
    </row>
    <row r="44" spans="1:114" ht="12" customHeight="1">
      <c r="A44" s="142" t="s">
        <v>91</v>
      </c>
      <c r="B44" s="140" t="s">
        <v>362</v>
      </c>
      <c r="C44" s="142" t="s">
        <v>425</v>
      </c>
      <c r="D44" s="141">
        <f t="shared" si="6"/>
        <v>2219783</v>
      </c>
      <c r="E44" s="141">
        <f t="shared" si="7"/>
        <v>896206</v>
      </c>
      <c r="F44" s="141">
        <v>0</v>
      </c>
      <c r="G44" s="141">
        <v>225600</v>
      </c>
      <c r="H44" s="141">
        <v>0</v>
      </c>
      <c r="I44" s="141">
        <v>520123</v>
      </c>
      <c r="J44" s="141"/>
      <c r="K44" s="141">
        <v>150483</v>
      </c>
      <c r="L44" s="141">
        <v>1323577</v>
      </c>
      <c r="M44" s="141">
        <f t="shared" si="8"/>
        <v>40669</v>
      </c>
      <c r="N44" s="141">
        <f t="shared" si="9"/>
        <v>16904</v>
      </c>
      <c r="O44" s="141">
        <v>0</v>
      </c>
      <c r="P44" s="141">
        <v>4000</v>
      </c>
      <c r="Q44" s="141">
        <v>0</v>
      </c>
      <c r="R44" s="141">
        <v>12904</v>
      </c>
      <c r="S44" s="141"/>
      <c r="T44" s="141">
        <v>0</v>
      </c>
      <c r="U44" s="141">
        <v>23765</v>
      </c>
      <c r="V44" s="141">
        <f t="shared" si="10"/>
        <v>2260452</v>
      </c>
      <c r="W44" s="141">
        <f t="shared" si="11"/>
        <v>913110</v>
      </c>
      <c r="X44" s="141">
        <f t="shared" si="12"/>
        <v>0</v>
      </c>
      <c r="Y44" s="141">
        <f t="shared" si="13"/>
        <v>229600</v>
      </c>
      <c r="Z44" s="141">
        <f t="shared" si="14"/>
        <v>0</v>
      </c>
      <c r="AA44" s="141">
        <f t="shared" si="15"/>
        <v>533027</v>
      </c>
      <c r="AB44" s="141">
        <f t="shared" si="16"/>
        <v>0</v>
      </c>
      <c r="AC44" s="141">
        <f t="shared" si="17"/>
        <v>150483</v>
      </c>
      <c r="AD44" s="141">
        <f t="shared" si="18"/>
        <v>1347342</v>
      </c>
      <c r="AE44" s="141">
        <f t="shared" si="19"/>
        <v>3465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3465</v>
      </c>
      <c r="AL44" s="141">
        <v>5885</v>
      </c>
      <c r="AM44" s="141">
        <f t="shared" si="21"/>
        <v>1958740</v>
      </c>
      <c r="AN44" s="141">
        <f t="shared" si="22"/>
        <v>421445</v>
      </c>
      <c r="AO44" s="141">
        <v>275168</v>
      </c>
      <c r="AP44" s="141">
        <v>139472</v>
      </c>
      <c r="AQ44" s="141">
        <v>6805</v>
      </c>
      <c r="AR44" s="141">
        <v>0</v>
      </c>
      <c r="AS44" s="141">
        <f t="shared" si="23"/>
        <v>431856</v>
      </c>
      <c r="AT44" s="141">
        <v>16632</v>
      </c>
      <c r="AU44" s="141">
        <v>415224</v>
      </c>
      <c r="AV44" s="141">
        <v>0</v>
      </c>
      <c r="AW44" s="141">
        <v>0</v>
      </c>
      <c r="AX44" s="141">
        <f t="shared" si="24"/>
        <v>1105439</v>
      </c>
      <c r="AY44" s="141">
        <v>736637</v>
      </c>
      <c r="AZ44" s="141">
        <v>368802</v>
      </c>
      <c r="BA44" s="141">
        <v>0</v>
      </c>
      <c r="BB44" s="141">
        <v>0</v>
      </c>
      <c r="BC44" s="141">
        <v>251693</v>
      </c>
      <c r="BD44" s="141">
        <v>0</v>
      </c>
      <c r="BE44" s="141">
        <v>0</v>
      </c>
      <c r="BF44" s="141">
        <f t="shared" si="25"/>
        <v>1962205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40669</v>
      </c>
      <c r="BP44" s="141">
        <f t="shared" si="29"/>
        <v>9910</v>
      </c>
      <c r="BQ44" s="141">
        <v>9910</v>
      </c>
      <c r="BR44" s="141">
        <v>0</v>
      </c>
      <c r="BS44" s="141">
        <v>0</v>
      </c>
      <c r="BT44" s="141">
        <v>0</v>
      </c>
      <c r="BU44" s="141">
        <f t="shared" si="30"/>
        <v>12207</v>
      </c>
      <c r="BV44" s="141">
        <v>5123</v>
      </c>
      <c r="BW44" s="141">
        <v>7084</v>
      </c>
      <c r="BX44" s="141">
        <v>0</v>
      </c>
      <c r="BY44" s="141">
        <v>0</v>
      </c>
      <c r="BZ44" s="141">
        <f t="shared" si="31"/>
        <v>18552</v>
      </c>
      <c r="CA44" s="141">
        <v>4344</v>
      </c>
      <c r="CB44" s="141">
        <v>14208</v>
      </c>
      <c r="CC44" s="141">
        <v>0</v>
      </c>
      <c r="CD44" s="141">
        <v>0</v>
      </c>
      <c r="CE44" s="141">
        <v>0</v>
      </c>
      <c r="CF44" s="141">
        <v>0</v>
      </c>
      <c r="CG44" s="141">
        <v>0</v>
      </c>
      <c r="CH44" s="141">
        <f t="shared" si="32"/>
        <v>40669</v>
      </c>
      <c r="CI44" s="141">
        <f t="shared" si="33"/>
        <v>3465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3465</v>
      </c>
      <c r="CP44" s="141">
        <f t="shared" si="40"/>
        <v>5885</v>
      </c>
      <c r="CQ44" s="141">
        <f t="shared" si="41"/>
        <v>1999409</v>
      </c>
      <c r="CR44" s="141">
        <f t="shared" si="42"/>
        <v>431355</v>
      </c>
      <c r="CS44" s="141">
        <f t="shared" si="43"/>
        <v>285078</v>
      </c>
      <c r="CT44" s="141">
        <f t="shared" si="44"/>
        <v>139472</v>
      </c>
      <c r="CU44" s="141">
        <f t="shared" si="45"/>
        <v>6805</v>
      </c>
      <c r="CV44" s="141">
        <f t="shared" si="46"/>
        <v>0</v>
      </c>
      <c r="CW44" s="141">
        <f t="shared" si="47"/>
        <v>444063</v>
      </c>
      <c r="CX44" s="141">
        <f t="shared" si="48"/>
        <v>21755</v>
      </c>
      <c r="CY44" s="141">
        <f t="shared" si="49"/>
        <v>422308</v>
      </c>
      <c r="CZ44" s="141">
        <f t="shared" si="50"/>
        <v>0</v>
      </c>
      <c r="DA44" s="141">
        <f t="shared" si="51"/>
        <v>0</v>
      </c>
      <c r="DB44" s="141">
        <f t="shared" si="52"/>
        <v>1123991</v>
      </c>
      <c r="DC44" s="141">
        <f t="shared" si="53"/>
        <v>740981</v>
      </c>
      <c r="DD44" s="141">
        <f t="shared" si="54"/>
        <v>383010</v>
      </c>
      <c r="DE44" s="141">
        <f t="shared" si="55"/>
        <v>0</v>
      </c>
      <c r="DF44" s="141">
        <f t="shared" si="56"/>
        <v>0</v>
      </c>
      <c r="DG44" s="141">
        <f t="shared" si="57"/>
        <v>251693</v>
      </c>
      <c r="DH44" s="141">
        <f t="shared" si="58"/>
        <v>0</v>
      </c>
      <c r="DI44" s="141">
        <f t="shared" si="59"/>
        <v>0</v>
      </c>
      <c r="DJ44" s="141">
        <f t="shared" si="60"/>
        <v>2002874</v>
      </c>
    </row>
    <row r="45" spans="1:114" ht="12" customHeight="1">
      <c r="A45" s="142" t="s">
        <v>91</v>
      </c>
      <c r="B45" s="140" t="s">
        <v>363</v>
      </c>
      <c r="C45" s="142" t="s">
        <v>426</v>
      </c>
      <c r="D45" s="141">
        <f t="shared" si="6"/>
        <v>2481184</v>
      </c>
      <c r="E45" s="141">
        <f t="shared" si="7"/>
        <v>134191</v>
      </c>
      <c r="F45" s="141">
        <v>0</v>
      </c>
      <c r="G45" s="141">
        <v>0</v>
      </c>
      <c r="H45" s="141">
        <v>0</v>
      </c>
      <c r="I45" s="141">
        <v>133991</v>
      </c>
      <c r="J45" s="141"/>
      <c r="K45" s="141">
        <v>200</v>
      </c>
      <c r="L45" s="141">
        <v>2346993</v>
      </c>
      <c r="M45" s="141">
        <f t="shared" si="8"/>
        <v>53967</v>
      </c>
      <c r="N45" s="141">
        <f t="shared" si="9"/>
        <v>2231</v>
      </c>
      <c r="O45" s="141">
        <v>0</v>
      </c>
      <c r="P45" s="141">
        <v>0</v>
      </c>
      <c r="Q45" s="141">
        <v>0</v>
      </c>
      <c r="R45" s="141">
        <v>2231</v>
      </c>
      <c r="S45" s="141"/>
      <c r="T45" s="141">
        <v>0</v>
      </c>
      <c r="U45" s="141">
        <v>51736</v>
      </c>
      <c r="V45" s="141">
        <f t="shared" si="10"/>
        <v>2535151</v>
      </c>
      <c r="W45" s="141">
        <f t="shared" si="11"/>
        <v>136422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136222</v>
      </c>
      <c r="AB45" s="141">
        <f t="shared" si="16"/>
        <v>0</v>
      </c>
      <c r="AC45" s="141">
        <f t="shared" si="17"/>
        <v>200</v>
      </c>
      <c r="AD45" s="141">
        <f t="shared" si="18"/>
        <v>2398729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4351</v>
      </c>
      <c r="AM45" s="141">
        <f t="shared" si="21"/>
        <v>2053426</v>
      </c>
      <c r="AN45" s="141">
        <f t="shared" si="22"/>
        <v>465060</v>
      </c>
      <c r="AO45" s="141">
        <v>214643</v>
      </c>
      <c r="AP45" s="141">
        <v>116265</v>
      </c>
      <c r="AQ45" s="141">
        <v>134152</v>
      </c>
      <c r="AR45" s="141">
        <v>0</v>
      </c>
      <c r="AS45" s="141">
        <f t="shared" si="23"/>
        <v>506455</v>
      </c>
      <c r="AT45" s="141">
        <v>7397</v>
      </c>
      <c r="AU45" s="141">
        <v>499058</v>
      </c>
      <c r="AV45" s="141">
        <v>0</v>
      </c>
      <c r="AW45" s="141">
        <v>6441</v>
      </c>
      <c r="AX45" s="141">
        <f t="shared" si="24"/>
        <v>1075470</v>
      </c>
      <c r="AY45" s="141">
        <v>655389</v>
      </c>
      <c r="AZ45" s="141">
        <v>331610</v>
      </c>
      <c r="BA45" s="141">
        <v>75133</v>
      </c>
      <c r="BB45" s="141">
        <v>13338</v>
      </c>
      <c r="BC45" s="141">
        <v>187750</v>
      </c>
      <c r="BD45" s="141">
        <v>0</v>
      </c>
      <c r="BE45" s="141">
        <v>235657</v>
      </c>
      <c r="BF45" s="141">
        <f t="shared" si="25"/>
        <v>2289083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53741</v>
      </c>
      <c r="BP45" s="141">
        <f t="shared" si="29"/>
        <v>35775</v>
      </c>
      <c r="BQ45" s="141">
        <v>8944</v>
      </c>
      <c r="BR45" s="141">
        <v>26831</v>
      </c>
      <c r="BS45" s="141">
        <v>0</v>
      </c>
      <c r="BT45" s="141">
        <v>0</v>
      </c>
      <c r="BU45" s="141">
        <f t="shared" si="30"/>
        <v>12927</v>
      </c>
      <c r="BV45" s="141">
        <v>968</v>
      </c>
      <c r="BW45" s="141">
        <v>11959</v>
      </c>
      <c r="BX45" s="141">
        <v>0</v>
      </c>
      <c r="BY45" s="141">
        <v>0</v>
      </c>
      <c r="BZ45" s="141">
        <f t="shared" si="31"/>
        <v>5039</v>
      </c>
      <c r="CA45" s="141">
        <v>0</v>
      </c>
      <c r="CB45" s="141">
        <v>5039</v>
      </c>
      <c r="CC45" s="141">
        <v>0</v>
      </c>
      <c r="CD45" s="141">
        <v>0</v>
      </c>
      <c r="CE45" s="141">
        <v>0</v>
      </c>
      <c r="CF45" s="141">
        <v>0</v>
      </c>
      <c r="CG45" s="141">
        <v>226</v>
      </c>
      <c r="CH45" s="141">
        <f t="shared" si="32"/>
        <v>53967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4351</v>
      </c>
      <c r="CQ45" s="141">
        <f t="shared" si="41"/>
        <v>2107167</v>
      </c>
      <c r="CR45" s="141">
        <f t="shared" si="42"/>
        <v>500835</v>
      </c>
      <c r="CS45" s="141">
        <f t="shared" si="43"/>
        <v>223587</v>
      </c>
      <c r="CT45" s="141">
        <f t="shared" si="44"/>
        <v>143096</v>
      </c>
      <c r="CU45" s="141">
        <f t="shared" si="45"/>
        <v>134152</v>
      </c>
      <c r="CV45" s="141">
        <f t="shared" si="46"/>
        <v>0</v>
      </c>
      <c r="CW45" s="141">
        <f t="shared" si="47"/>
        <v>519382</v>
      </c>
      <c r="CX45" s="141">
        <f t="shared" si="48"/>
        <v>8365</v>
      </c>
      <c r="CY45" s="141">
        <f t="shared" si="49"/>
        <v>511017</v>
      </c>
      <c r="CZ45" s="141">
        <f t="shared" si="50"/>
        <v>0</v>
      </c>
      <c r="DA45" s="141">
        <f t="shared" si="51"/>
        <v>6441</v>
      </c>
      <c r="DB45" s="141">
        <f t="shared" si="52"/>
        <v>1080509</v>
      </c>
      <c r="DC45" s="141">
        <f t="shared" si="53"/>
        <v>655389</v>
      </c>
      <c r="DD45" s="141">
        <f t="shared" si="54"/>
        <v>336649</v>
      </c>
      <c r="DE45" s="141">
        <f t="shared" si="55"/>
        <v>75133</v>
      </c>
      <c r="DF45" s="141">
        <f t="shared" si="56"/>
        <v>13338</v>
      </c>
      <c r="DG45" s="141">
        <f t="shared" si="57"/>
        <v>187750</v>
      </c>
      <c r="DH45" s="141">
        <f t="shared" si="58"/>
        <v>0</v>
      </c>
      <c r="DI45" s="141">
        <f t="shared" si="59"/>
        <v>235883</v>
      </c>
      <c r="DJ45" s="141">
        <f t="shared" si="60"/>
        <v>2343050</v>
      </c>
    </row>
    <row r="46" spans="1:114" ht="12" customHeight="1">
      <c r="A46" s="142" t="s">
        <v>91</v>
      </c>
      <c r="B46" s="140" t="s">
        <v>364</v>
      </c>
      <c r="C46" s="142" t="s">
        <v>427</v>
      </c>
      <c r="D46" s="141">
        <f t="shared" si="6"/>
        <v>1083785</v>
      </c>
      <c r="E46" s="141">
        <f t="shared" si="7"/>
        <v>457601</v>
      </c>
      <c r="F46" s="141">
        <v>0</v>
      </c>
      <c r="G46" s="141">
        <v>74180</v>
      </c>
      <c r="H46" s="141">
        <v>0</v>
      </c>
      <c r="I46" s="141">
        <v>144919</v>
      </c>
      <c r="J46" s="141"/>
      <c r="K46" s="141">
        <v>238502</v>
      </c>
      <c r="L46" s="141">
        <v>626184</v>
      </c>
      <c r="M46" s="141">
        <f t="shared" si="8"/>
        <v>20729</v>
      </c>
      <c r="N46" s="141">
        <f t="shared" si="9"/>
        <v>2878</v>
      </c>
      <c r="O46" s="141">
        <v>0</v>
      </c>
      <c r="P46" s="141">
        <v>0</v>
      </c>
      <c r="Q46" s="141">
        <v>0</v>
      </c>
      <c r="R46" s="141">
        <v>2878</v>
      </c>
      <c r="S46" s="141"/>
      <c r="T46" s="141">
        <v>0</v>
      </c>
      <c r="U46" s="141">
        <v>17851</v>
      </c>
      <c r="V46" s="141">
        <f t="shared" si="10"/>
        <v>1104514</v>
      </c>
      <c r="W46" s="141">
        <f t="shared" si="11"/>
        <v>460479</v>
      </c>
      <c r="X46" s="141">
        <f t="shared" si="12"/>
        <v>0</v>
      </c>
      <c r="Y46" s="141">
        <f t="shared" si="13"/>
        <v>74180</v>
      </c>
      <c r="Z46" s="141">
        <f t="shared" si="14"/>
        <v>0</v>
      </c>
      <c r="AA46" s="141">
        <f t="shared" si="15"/>
        <v>147797</v>
      </c>
      <c r="AB46" s="141">
        <f t="shared" si="16"/>
        <v>0</v>
      </c>
      <c r="AC46" s="141">
        <f t="shared" si="17"/>
        <v>238502</v>
      </c>
      <c r="AD46" s="141">
        <f t="shared" si="18"/>
        <v>644035</v>
      </c>
      <c r="AE46" s="141">
        <f t="shared" si="19"/>
        <v>43812</v>
      </c>
      <c r="AF46" s="141">
        <f t="shared" si="20"/>
        <v>43098</v>
      </c>
      <c r="AG46" s="141">
        <v>0</v>
      </c>
      <c r="AH46" s="141">
        <v>43098</v>
      </c>
      <c r="AI46" s="141">
        <v>0</v>
      </c>
      <c r="AJ46" s="141">
        <v>0</v>
      </c>
      <c r="AK46" s="141">
        <v>714</v>
      </c>
      <c r="AL46" s="141">
        <v>2047</v>
      </c>
      <c r="AM46" s="141">
        <f t="shared" si="21"/>
        <v>629388</v>
      </c>
      <c r="AN46" s="141">
        <f t="shared" si="22"/>
        <v>135781</v>
      </c>
      <c r="AO46" s="141">
        <v>75119</v>
      </c>
      <c r="AP46" s="141">
        <v>33685</v>
      </c>
      <c r="AQ46" s="141">
        <v>26977</v>
      </c>
      <c r="AR46" s="141">
        <v>0</v>
      </c>
      <c r="AS46" s="141">
        <f t="shared" si="23"/>
        <v>32820</v>
      </c>
      <c r="AT46" s="141">
        <v>10019</v>
      </c>
      <c r="AU46" s="141">
        <v>22801</v>
      </c>
      <c r="AV46" s="141">
        <v>0</v>
      </c>
      <c r="AW46" s="141">
        <v>846</v>
      </c>
      <c r="AX46" s="141">
        <f t="shared" si="24"/>
        <v>458183</v>
      </c>
      <c r="AY46" s="141">
        <v>311319</v>
      </c>
      <c r="AZ46" s="141">
        <v>134052</v>
      </c>
      <c r="BA46" s="141">
        <v>3025</v>
      </c>
      <c r="BB46" s="141">
        <v>9787</v>
      </c>
      <c r="BC46" s="141">
        <v>380416</v>
      </c>
      <c r="BD46" s="141">
        <v>1758</v>
      </c>
      <c r="BE46" s="141">
        <v>28122</v>
      </c>
      <c r="BF46" s="141">
        <f t="shared" si="25"/>
        <v>701322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19192</v>
      </c>
      <c r="BP46" s="141">
        <f t="shared" si="29"/>
        <v>3758</v>
      </c>
      <c r="BQ46" s="141">
        <v>3758</v>
      </c>
      <c r="BR46" s="141">
        <v>0</v>
      </c>
      <c r="BS46" s="141">
        <v>0</v>
      </c>
      <c r="BT46" s="141">
        <v>0</v>
      </c>
      <c r="BU46" s="141">
        <f t="shared" si="30"/>
        <v>395</v>
      </c>
      <c r="BV46" s="141">
        <v>0</v>
      </c>
      <c r="BW46" s="141">
        <v>395</v>
      </c>
      <c r="BX46" s="141">
        <v>0</v>
      </c>
      <c r="BY46" s="141">
        <v>0</v>
      </c>
      <c r="BZ46" s="141">
        <f t="shared" si="31"/>
        <v>15039</v>
      </c>
      <c r="CA46" s="141">
        <v>11885</v>
      </c>
      <c r="CB46" s="141">
        <v>1588</v>
      </c>
      <c r="CC46" s="141">
        <v>0</v>
      </c>
      <c r="CD46" s="141">
        <v>1566</v>
      </c>
      <c r="CE46" s="141">
        <v>0</v>
      </c>
      <c r="CF46" s="141">
        <v>0</v>
      </c>
      <c r="CG46" s="141">
        <v>1537</v>
      </c>
      <c r="CH46" s="141">
        <f t="shared" si="32"/>
        <v>20729</v>
      </c>
      <c r="CI46" s="141">
        <f t="shared" si="33"/>
        <v>43812</v>
      </c>
      <c r="CJ46" s="141">
        <f t="shared" si="34"/>
        <v>43098</v>
      </c>
      <c r="CK46" s="141">
        <f t="shared" si="35"/>
        <v>0</v>
      </c>
      <c r="CL46" s="141">
        <f t="shared" si="36"/>
        <v>43098</v>
      </c>
      <c r="CM46" s="141">
        <f t="shared" si="37"/>
        <v>0</v>
      </c>
      <c r="CN46" s="141">
        <f t="shared" si="38"/>
        <v>0</v>
      </c>
      <c r="CO46" s="141">
        <f t="shared" si="39"/>
        <v>714</v>
      </c>
      <c r="CP46" s="141">
        <f t="shared" si="40"/>
        <v>2047</v>
      </c>
      <c r="CQ46" s="141">
        <f t="shared" si="41"/>
        <v>648580</v>
      </c>
      <c r="CR46" s="141">
        <f t="shared" si="42"/>
        <v>139539</v>
      </c>
      <c r="CS46" s="141">
        <f t="shared" si="43"/>
        <v>78877</v>
      </c>
      <c r="CT46" s="141">
        <f t="shared" si="44"/>
        <v>33685</v>
      </c>
      <c r="CU46" s="141">
        <f t="shared" si="45"/>
        <v>26977</v>
      </c>
      <c r="CV46" s="141">
        <f t="shared" si="46"/>
        <v>0</v>
      </c>
      <c r="CW46" s="141">
        <f t="shared" si="47"/>
        <v>33215</v>
      </c>
      <c r="CX46" s="141">
        <f t="shared" si="48"/>
        <v>10019</v>
      </c>
      <c r="CY46" s="141">
        <f t="shared" si="49"/>
        <v>23196</v>
      </c>
      <c r="CZ46" s="141">
        <f t="shared" si="50"/>
        <v>0</v>
      </c>
      <c r="DA46" s="141">
        <f t="shared" si="51"/>
        <v>846</v>
      </c>
      <c r="DB46" s="141">
        <f t="shared" si="52"/>
        <v>473222</v>
      </c>
      <c r="DC46" s="141">
        <f t="shared" si="53"/>
        <v>323204</v>
      </c>
      <c r="DD46" s="141">
        <f t="shared" si="54"/>
        <v>135640</v>
      </c>
      <c r="DE46" s="141">
        <f t="shared" si="55"/>
        <v>3025</v>
      </c>
      <c r="DF46" s="141">
        <f t="shared" si="56"/>
        <v>11353</v>
      </c>
      <c r="DG46" s="141">
        <f t="shared" si="57"/>
        <v>380416</v>
      </c>
      <c r="DH46" s="141">
        <f t="shared" si="58"/>
        <v>1758</v>
      </c>
      <c r="DI46" s="141">
        <f t="shared" si="59"/>
        <v>29659</v>
      </c>
      <c r="DJ46" s="141">
        <f t="shared" si="60"/>
        <v>722051</v>
      </c>
    </row>
    <row r="47" spans="1:114" ht="12" customHeight="1">
      <c r="A47" s="142" t="s">
        <v>91</v>
      </c>
      <c r="B47" s="140" t="s">
        <v>365</v>
      </c>
      <c r="C47" s="142" t="s">
        <v>428</v>
      </c>
      <c r="D47" s="141">
        <f t="shared" si="6"/>
        <v>1003190</v>
      </c>
      <c r="E47" s="141">
        <f t="shared" si="7"/>
        <v>405460</v>
      </c>
      <c r="F47" s="141">
        <v>0</v>
      </c>
      <c r="G47" s="141">
        <v>162384</v>
      </c>
      <c r="H47" s="141">
        <v>0</v>
      </c>
      <c r="I47" s="141">
        <v>184059</v>
      </c>
      <c r="J47" s="141"/>
      <c r="K47" s="141">
        <v>59017</v>
      </c>
      <c r="L47" s="141">
        <v>597730</v>
      </c>
      <c r="M47" s="141">
        <f t="shared" si="8"/>
        <v>24450</v>
      </c>
      <c r="N47" s="141">
        <f t="shared" si="9"/>
        <v>3193</v>
      </c>
      <c r="O47" s="141">
        <v>0</v>
      </c>
      <c r="P47" s="141">
        <v>0</v>
      </c>
      <c r="Q47" s="141">
        <v>0</v>
      </c>
      <c r="R47" s="141">
        <v>3193</v>
      </c>
      <c r="S47" s="141"/>
      <c r="T47" s="141">
        <v>0</v>
      </c>
      <c r="U47" s="141">
        <v>21257</v>
      </c>
      <c r="V47" s="141">
        <f t="shared" si="10"/>
        <v>1027640</v>
      </c>
      <c r="W47" s="141">
        <f t="shared" si="11"/>
        <v>408653</v>
      </c>
      <c r="X47" s="141">
        <f t="shared" si="12"/>
        <v>0</v>
      </c>
      <c r="Y47" s="141">
        <f t="shared" si="13"/>
        <v>162384</v>
      </c>
      <c r="Z47" s="141">
        <f t="shared" si="14"/>
        <v>0</v>
      </c>
      <c r="AA47" s="141">
        <f t="shared" si="15"/>
        <v>187252</v>
      </c>
      <c r="AB47" s="141">
        <f t="shared" si="16"/>
        <v>0</v>
      </c>
      <c r="AC47" s="141">
        <f t="shared" si="17"/>
        <v>59017</v>
      </c>
      <c r="AD47" s="141">
        <f t="shared" si="18"/>
        <v>618987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2074</v>
      </c>
      <c r="AM47" s="141">
        <f t="shared" si="21"/>
        <v>605431</v>
      </c>
      <c r="AN47" s="141">
        <f t="shared" si="22"/>
        <v>80796</v>
      </c>
      <c r="AO47" s="141">
        <v>72716</v>
      </c>
      <c r="AP47" s="141">
        <v>0</v>
      </c>
      <c r="AQ47" s="141">
        <v>8080</v>
      </c>
      <c r="AR47" s="141">
        <v>0</v>
      </c>
      <c r="AS47" s="141">
        <f t="shared" si="23"/>
        <v>41297</v>
      </c>
      <c r="AT47" s="141">
        <v>0</v>
      </c>
      <c r="AU47" s="141">
        <v>41140</v>
      </c>
      <c r="AV47" s="141">
        <v>157</v>
      </c>
      <c r="AW47" s="141">
        <v>0</v>
      </c>
      <c r="AX47" s="141">
        <f t="shared" si="24"/>
        <v>483338</v>
      </c>
      <c r="AY47" s="141">
        <v>326899</v>
      </c>
      <c r="AZ47" s="141">
        <v>106684</v>
      </c>
      <c r="BA47" s="141">
        <v>0</v>
      </c>
      <c r="BB47" s="141">
        <v>49755</v>
      </c>
      <c r="BC47" s="141">
        <v>361692</v>
      </c>
      <c r="BD47" s="141">
        <v>0</v>
      </c>
      <c r="BE47" s="141">
        <v>33993</v>
      </c>
      <c r="BF47" s="141">
        <f t="shared" si="25"/>
        <v>639424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24442</v>
      </c>
      <c r="BP47" s="141">
        <f t="shared" si="29"/>
        <v>8080</v>
      </c>
      <c r="BQ47" s="141">
        <v>8080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16362</v>
      </c>
      <c r="CA47" s="141">
        <v>13066</v>
      </c>
      <c r="CB47" s="141">
        <v>2987</v>
      </c>
      <c r="CC47" s="141">
        <v>0</v>
      </c>
      <c r="CD47" s="141">
        <v>309</v>
      </c>
      <c r="CE47" s="141">
        <v>0</v>
      </c>
      <c r="CF47" s="141">
        <v>0</v>
      </c>
      <c r="CG47" s="141">
        <v>8</v>
      </c>
      <c r="CH47" s="141">
        <f t="shared" si="32"/>
        <v>24450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2074</v>
      </c>
      <c r="CQ47" s="141">
        <f t="shared" si="41"/>
        <v>629873</v>
      </c>
      <c r="CR47" s="141">
        <f t="shared" si="42"/>
        <v>88876</v>
      </c>
      <c r="CS47" s="141">
        <f t="shared" si="43"/>
        <v>80796</v>
      </c>
      <c r="CT47" s="141">
        <f t="shared" si="44"/>
        <v>0</v>
      </c>
      <c r="CU47" s="141">
        <f t="shared" si="45"/>
        <v>8080</v>
      </c>
      <c r="CV47" s="141">
        <f t="shared" si="46"/>
        <v>0</v>
      </c>
      <c r="CW47" s="141">
        <f t="shared" si="47"/>
        <v>41297</v>
      </c>
      <c r="CX47" s="141">
        <f t="shared" si="48"/>
        <v>0</v>
      </c>
      <c r="CY47" s="141">
        <f t="shared" si="49"/>
        <v>41140</v>
      </c>
      <c r="CZ47" s="141">
        <f t="shared" si="50"/>
        <v>157</v>
      </c>
      <c r="DA47" s="141">
        <f t="shared" si="51"/>
        <v>0</v>
      </c>
      <c r="DB47" s="141">
        <f t="shared" si="52"/>
        <v>499700</v>
      </c>
      <c r="DC47" s="141">
        <f t="shared" si="53"/>
        <v>339965</v>
      </c>
      <c r="DD47" s="141">
        <f t="shared" si="54"/>
        <v>109671</v>
      </c>
      <c r="DE47" s="141">
        <f t="shared" si="55"/>
        <v>0</v>
      </c>
      <c r="DF47" s="141">
        <f t="shared" si="56"/>
        <v>50064</v>
      </c>
      <c r="DG47" s="141">
        <f t="shared" si="57"/>
        <v>361692</v>
      </c>
      <c r="DH47" s="141">
        <f t="shared" si="58"/>
        <v>0</v>
      </c>
      <c r="DI47" s="141">
        <f t="shared" si="59"/>
        <v>34001</v>
      </c>
      <c r="DJ47" s="141">
        <f t="shared" si="60"/>
        <v>663874</v>
      </c>
    </row>
    <row r="48" spans="1:114" ht="12" customHeight="1">
      <c r="A48" s="142" t="s">
        <v>91</v>
      </c>
      <c r="B48" s="140" t="s">
        <v>366</v>
      </c>
      <c r="C48" s="142" t="s">
        <v>429</v>
      </c>
      <c r="D48" s="141">
        <f t="shared" si="6"/>
        <v>1024386</v>
      </c>
      <c r="E48" s="141">
        <f t="shared" si="7"/>
        <v>410438</v>
      </c>
      <c r="F48" s="141">
        <v>0</v>
      </c>
      <c r="G48" s="141">
        <v>155968</v>
      </c>
      <c r="H48" s="141">
        <v>0</v>
      </c>
      <c r="I48" s="141">
        <v>0</v>
      </c>
      <c r="J48" s="141"/>
      <c r="K48" s="141">
        <v>254470</v>
      </c>
      <c r="L48" s="141">
        <v>613948</v>
      </c>
      <c r="M48" s="141">
        <f t="shared" si="8"/>
        <v>13638</v>
      </c>
      <c r="N48" s="141">
        <f t="shared" si="9"/>
        <v>1157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1157</v>
      </c>
      <c r="U48" s="141">
        <v>12481</v>
      </c>
      <c r="V48" s="141">
        <f t="shared" si="10"/>
        <v>1038024</v>
      </c>
      <c r="W48" s="141">
        <f t="shared" si="11"/>
        <v>411595</v>
      </c>
      <c r="X48" s="141">
        <f t="shared" si="12"/>
        <v>0</v>
      </c>
      <c r="Y48" s="141">
        <f t="shared" si="13"/>
        <v>155968</v>
      </c>
      <c r="Z48" s="141">
        <f t="shared" si="14"/>
        <v>0</v>
      </c>
      <c r="AA48" s="141">
        <f t="shared" si="15"/>
        <v>0</v>
      </c>
      <c r="AB48" s="141">
        <f t="shared" si="16"/>
        <v>0</v>
      </c>
      <c r="AC48" s="141">
        <f t="shared" si="17"/>
        <v>255627</v>
      </c>
      <c r="AD48" s="141">
        <f t="shared" si="18"/>
        <v>626429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1519</v>
      </c>
      <c r="AM48" s="141">
        <f t="shared" si="21"/>
        <v>647029</v>
      </c>
      <c r="AN48" s="141">
        <f t="shared" si="22"/>
        <v>100466</v>
      </c>
      <c r="AO48" s="141">
        <v>94968</v>
      </c>
      <c r="AP48" s="141">
        <v>1414</v>
      </c>
      <c r="AQ48" s="141">
        <v>4084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546563</v>
      </c>
      <c r="AY48" s="141">
        <v>546563</v>
      </c>
      <c r="AZ48" s="141">
        <v>0</v>
      </c>
      <c r="BA48" s="141">
        <v>0</v>
      </c>
      <c r="BB48" s="141">
        <v>0</v>
      </c>
      <c r="BC48" s="141">
        <v>375838</v>
      </c>
      <c r="BD48" s="141">
        <v>0</v>
      </c>
      <c r="BE48" s="141">
        <v>0</v>
      </c>
      <c r="BF48" s="141">
        <f t="shared" si="25"/>
        <v>647029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12413</v>
      </c>
      <c r="BP48" s="141">
        <f t="shared" si="29"/>
        <v>8633</v>
      </c>
      <c r="BQ48" s="141">
        <v>8633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3780</v>
      </c>
      <c r="CA48" s="141">
        <v>3780</v>
      </c>
      <c r="CB48" s="141">
        <v>0</v>
      </c>
      <c r="CC48" s="141">
        <v>0</v>
      </c>
      <c r="CD48" s="141">
        <v>0</v>
      </c>
      <c r="CE48" s="141">
        <v>1225</v>
      </c>
      <c r="CF48" s="141">
        <v>0</v>
      </c>
      <c r="CG48" s="141">
        <v>0</v>
      </c>
      <c r="CH48" s="141">
        <f t="shared" si="32"/>
        <v>12413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1519</v>
      </c>
      <c r="CQ48" s="141">
        <f t="shared" si="41"/>
        <v>659442</v>
      </c>
      <c r="CR48" s="141">
        <f t="shared" si="42"/>
        <v>109099</v>
      </c>
      <c r="CS48" s="141">
        <f t="shared" si="43"/>
        <v>103601</v>
      </c>
      <c r="CT48" s="141">
        <f t="shared" si="44"/>
        <v>1414</v>
      </c>
      <c r="CU48" s="141">
        <f t="shared" si="45"/>
        <v>4084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550343</v>
      </c>
      <c r="DC48" s="141">
        <f t="shared" si="53"/>
        <v>550343</v>
      </c>
      <c r="DD48" s="141">
        <f t="shared" si="54"/>
        <v>0</v>
      </c>
      <c r="DE48" s="141">
        <f t="shared" si="55"/>
        <v>0</v>
      </c>
      <c r="DF48" s="141">
        <f t="shared" si="56"/>
        <v>0</v>
      </c>
      <c r="DG48" s="141">
        <f t="shared" si="57"/>
        <v>377063</v>
      </c>
      <c r="DH48" s="141">
        <f t="shared" si="58"/>
        <v>0</v>
      </c>
      <c r="DI48" s="141">
        <f t="shared" si="59"/>
        <v>0</v>
      </c>
      <c r="DJ48" s="141">
        <f t="shared" si="60"/>
        <v>659442</v>
      </c>
    </row>
    <row r="49" spans="1:114" ht="12" customHeight="1">
      <c r="A49" s="142" t="s">
        <v>91</v>
      </c>
      <c r="B49" s="140" t="s">
        <v>367</v>
      </c>
      <c r="C49" s="142" t="s">
        <v>430</v>
      </c>
      <c r="D49" s="141">
        <f t="shared" si="6"/>
        <v>1180130</v>
      </c>
      <c r="E49" s="141">
        <f t="shared" si="7"/>
        <v>423372</v>
      </c>
      <c r="F49" s="141">
        <v>0</v>
      </c>
      <c r="G49" s="141">
        <v>306889</v>
      </c>
      <c r="H49" s="141">
        <v>0</v>
      </c>
      <c r="I49" s="141">
        <v>64281</v>
      </c>
      <c r="J49" s="141"/>
      <c r="K49" s="141">
        <v>52202</v>
      </c>
      <c r="L49" s="141">
        <v>756758</v>
      </c>
      <c r="M49" s="141">
        <f t="shared" si="8"/>
        <v>58295</v>
      </c>
      <c r="N49" s="141">
        <f t="shared" si="9"/>
        <v>17903</v>
      </c>
      <c r="O49" s="141">
        <v>0</v>
      </c>
      <c r="P49" s="141">
        <v>15210</v>
      </c>
      <c r="Q49" s="141">
        <v>0</v>
      </c>
      <c r="R49" s="141">
        <v>2693</v>
      </c>
      <c r="S49" s="141"/>
      <c r="T49" s="141">
        <v>0</v>
      </c>
      <c r="U49" s="141">
        <v>40392</v>
      </c>
      <c r="V49" s="141">
        <f t="shared" si="10"/>
        <v>1238425</v>
      </c>
      <c r="W49" s="141">
        <f t="shared" si="11"/>
        <v>441275</v>
      </c>
      <c r="X49" s="141">
        <f t="shared" si="12"/>
        <v>0</v>
      </c>
      <c r="Y49" s="141">
        <f t="shared" si="13"/>
        <v>322099</v>
      </c>
      <c r="Z49" s="141">
        <f t="shared" si="14"/>
        <v>0</v>
      </c>
      <c r="AA49" s="141">
        <f t="shared" si="15"/>
        <v>66974</v>
      </c>
      <c r="AB49" s="141">
        <f t="shared" si="16"/>
        <v>0</v>
      </c>
      <c r="AC49" s="141">
        <f t="shared" si="17"/>
        <v>52202</v>
      </c>
      <c r="AD49" s="141">
        <f t="shared" si="18"/>
        <v>797150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3255</v>
      </c>
      <c r="AM49" s="141">
        <f t="shared" si="21"/>
        <v>546986</v>
      </c>
      <c r="AN49" s="141">
        <f t="shared" si="22"/>
        <v>76646</v>
      </c>
      <c r="AO49" s="141">
        <v>76646</v>
      </c>
      <c r="AP49" s="141">
        <v>0</v>
      </c>
      <c r="AQ49" s="141">
        <v>0</v>
      </c>
      <c r="AR49" s="141">
        <v>0</v>
      </c>
      <c r="AS49" s="141">
        <f t="shared" si="23"/>
        <v>8875</v>
      </c>
      <c r="AT49" s="141">
        <v>163</v>
      </c>
      <c r="AU49" s="141">
        <v>8712</v>
      </c>
      <c r="AV49" s="141">
        <v>0</v>
      </c>
      <c r="AW49" s="141">
        <v>0</v>
      </c>
      <c r="AX49" s="141">
        <f t="shared" si="24"/>
        <v>461465</v>
      </c>
      <c r="AY49" s="141">
        <v>431749</v>
      </c>
      <c r="AZ49" s="141">
        <v>29716</v>
      </c>
      <c r="BA49" s="141">
        <v>0</v>
      </c>
      <c r="BB49" s="141">
        <v>0</v>
      </c>
      <c r="BC49" s="141">
        <v>559327</v>
      </c>
      <c r="BD49" s="141">
        <v>0</v>
      </c>
      <c r="BE49" s="141">
        <v>70562</v>
      </c>
      <c r="BF49" s="141">
        <f t="shared" si="25"/>
        <v>617548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23671</v>
      </c>
      <c r="BP49" s="141">
        <f t="shared" si="29"/>
        <v>8516</v>
      </c>
      <c r="BQ49" s="141">
        <v>8516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15155</v>
      </c>
      <c r="CA49" s="141">
        <v>15155</v>
      </c>
      <c r="CB49" s="141">
        <v>0</v>
      </c>
      <c r="CC49" s="141">
        <v>0</v>
      </c>
      <c r="CD49" s="141">
        <v>0</v>
      </c>
      <c r="CE49" s="141">
        <v>34301</v>
      </c>
      <c r="CF49" s="141">
        <v>0</v>
      </c>
      <c r="CG49" s="141">
        <v>323</v>
      </c>
      <c r="CH49" s="141">
        <f t="shared" si="32"/>
        <v>23994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3255</v>
      </c>
      <c r="CQ49" s="141">
        <f t="shared" si="41"/>
        <v>570657</v>
      </c>
      <c r="CR49" s="141">
        <f t="shared" si="42"/>
        <v>85162</v>
      </c>
      <c r="CS49" s="141">
        <f t="shared" si="43"/>
        <v>85162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8875</v>
      </c>
      <c r="CX49" s="141">
        <f t="shared" si="48"/>
        <v>163</v>
      </c>
      <c r="CY49" s="141">
        <f t="shared" si="49"/>
        <v>8712</v>
      </c>
      <c r="CZ49" s="141">
        <f t="shared" si="50"/>
        <v>0</v>
      </c>
      <c r="DA49" s="141">
        <f t="shared" si="51"/>
        <v>0</v>
      </c>
      <c r="DB49" s="141">
        <f t="shared" si="52"/>
        <v>476620</v>
      </c>
      <c r="DC49" s="141">
        <f t="shared" si="53"/>
        <v>446904</v>
      </c>
      <c r="DD49" s="141">
        <f t="shared" si="54"/>
        <v>29716</v>
      </c>
      <c r="DE49" s="141">
        <f t="shared" si="55"/>
        <v>0</v>
      </c>
      <c r="DF49" s="141">
        <f t="shared" si="56"/>
        <v>0</v>
      </c>
      <c r="DG49" s="141">
        <f t="shared" si="57"/>
        <v>593628</v>
      </c>
      <c r="DH49" s="141">
        <f t="shared" si="58"/>
        <v>0</v>
      </c>
      <c r="DI49" s="141">
        <f t="shared" si="59"/>
        <v>70885</v>
      </c>
      <c r="DJ49" s="141">
        <f t="shared" si="60"/>
        <v>641542</v>
      </c>
    </row>
    <row r="50" spans="1:114" ht="12" customHeight="1">
      <c r="A50" s="142" t="s">
        <v>91</v>
      </c>
      <c r="B50" s="140" t="s">
        <v>368</v>
      </c>
      <c r="C50" s="142" t="s">
        <v>431</v>
      </c>
      <c r="D50" s="141">
        <f t="shared" si="6"/>
        <v>1080162</v>
      </c>
      <c r="E50" s="141">
        <f t="shared" si="7"/>
        <v>388909</v>
      </c>
      <c r="F50" s="141">
        <v>0</v>
      </c>
      <c r="G50" s="141">
        <v>254334</v>
      </c>
      <c r="H50" s="141">
        <v>0</v>
      </c>
      <c r="I50" s="141">
        <v>134342</v>
      </c>
      <c r="J50" s="141"/>
      <c r="K50" s="141">
        <v>233</v>
      </c>
      <c r="L50" s="141">
        <v>691253</v>
      </c>
      <c r="M50" s="141">
        <f t="shared" si="8"/>
        <v>7678</v>
      </c>
      <c r="N50" s="141">
        <f t="shared" si="9"/>
        <v>538</v>
      </c>
      <c r="O50" s="141">
        <v>0</v>
      </c>
      <c r="P50" s="141">
        <v>0</v>
      </c>
      <c r="Q50" s="141">
        <v>0</v>
      </c>
      <c r="R50" s="141">
        <v>538</v>
      </c>
      <c r="S50" s="141"/>
      <c r="T50" s="141">
        <v>0</v>
      </c>
      <c r="U50" s="141">
        <v>7140</v>
      </c>
      <c r="V50" s="141">
        <f t="shared" si="10"/>
        <v>1087840</v>
      </c>
      <c r="W50" s="141">
        <f t="shared" si="11"/>
        <v>389447</v>
      </c>
      <c r="X50" s="141">
        <f t="shared" si="12"/>
        <v>0</v>
      </c>
      <c r="Y50" s="141">
        <f t="shared" si="13"/>
        <v>254334</v>
      </c>
      <c r="Z50" s="141">
        <f t="shared" si="14"/>
        <v>0</v>
      </c>
      <c r="AA50" s="141">
        <f t="shared" si="15"/>
        <v>134880</v>
      </c>
      <c r="AB50" s="141">
        <f t="shared" si="16"/>
        <v>0</v>
      </c>
      <c r="AC50" s="141">
        <f t="shared" si="17"/>
        <v>233</v>
      </c>
      <c r="AD50" s="141">
        <f t="shared" si="18"/>
        <v>698393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3250</v>
      </c>
      <c r="AM50" s="141">
        <f t="shared" si="21"/>
        <v>433775</v>
      </c>
      <c r="AN50" s="141">
        <f t="shared" si="22"/>
        <v>164748</v>
      </c>
      <c r="AO50" s="141">
        <v>164748</v>
      </c>
      <c r="AP50" s="141">
        <v>0</v>
      </c>
      <c r="AQ50" s="141">
        <v>0</v>
      </c>
      <c r="AR50" s="141">
        <v>0</v>
      </c>
      <c r="AS50" s="141">
        <f t="shared" si="23"/>
        <v>6965</v>
      </c>
      <c r="AT50" s="141">
        <v>6965</v>
      </c>
      <c r="AU50" s="141">
        <v>0</v>
      </c>
      <c r="AV50" s="141">
        <v>0</v>
      </c>
      <c r="AW50" s="141">
        <v>265</v>
      </c>
      <c r="AX50" s="141">
        <f t="shared" si="24"/>
        <v>261797</v>
      </c>
      <c r="AY50" s="141">
        <v>176400</v>
      </c>
      <c r="AZ50" s="141">
        <v>0</v>
      </c>
      <c r="BA50" s="141">
        <v>0</v>
      </c>
      <c r="BB50" s="141">
        <v>85397</v>
      </c>
      <c r="BC50" s="141">
        <v>239277</v>
      </c>
      <c r="BD50" s="141">
        <v>0</v>
      </c>
      <c r="BE50" s="141">
        <v>403860</v>
      </c>
      <c r="BF50" s="141">
        <f t="shared" si="25"/>
        <v>837635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0</v>
      </c>
      <c r="BO50" s="141">
        <f t="shared" si="28"/>
        <v>1425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1425</v>
      </c>
      <c r="BV50" s="141">
        <v>1425</v>
      </c>
      <c r="BW50" s="141">
        <v>0</v>
      </c>
      <c r="BX50" s="141">
        <v>0</v>
      </c>
      <c r="BY50" s="141">
        <v>0</v>
      </c>
      <c r="BZ50" s="141">
        <f t="shared" si="31"/>
        <v>0</v>
      </c>
      <c r="CA50" s="141">
        <v>0</v>
      </c>
      <c r="CB50" s="141">
        <v>0</v>
      </c>
      <c r="CC50" s="141">
        <v>0</v>
      </c>
      <c r="CD50" s="141">
        <v>0</v>
      </c>
      <c r="CE50" s="141">
        <v>6253</v>
      </c>
      <c r="CF50" s="141">
        <v>0</v>
      </c>
      <c r="CG50" s="141">
        <v>0</v>
      </c>
      <c r="CH50" s="141">
        <f t="shared" si="32"/>
        <v>1425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3250</v>
      </c>
      <c r="CQ50" s="141">
        <f t="shared" si="41"/>
        <v>435200</v>
      </c>
      <c r="CR50" s="141">
        <f t="shared" si="42"/>
        <v>164748</v>
      </c>
      <c r="CS50" s="141">
        <f t="shared" si="43"/>
        <v>164748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8390</v>
      </c>
      <c r="CX50" s="141">
        <f t="shared" si="48"/>
        <v>8390</v>
      </c>
      <c r="CY50" s="141">
        <f t="shared" si="49"/>
        <v>0</v>
      </c>
      <c r="CZ50" s="141">
        <f t="shared" si="50"/>
        <v>0</v>
      </c>
      <c r="DA50" s="141">
        <f t="shared" si="51"/>
        <v>265</v>
      </c>
      <c r="DB50" s="141">
        <f t="shared" si="52"/>
        <v>261797</v>
      </c>
      <c r="DC50" s="141">
        <f t="shared" si="53"/>
        <v>176400</v>
      </c>
      <c r="DD50" s="141">
        <f t="shared" si="54"/>
        <v>0</v>
      </c>
      <c r="DE50" s="141">
        <f t="shared" si="55"/>
        <v>0</v>
      </c>
      <c r="DF50" s="141">
        <f t="shared" si="56"/>
        <v>85397</v>
      </c>
      <c r="DG50" s="141">
        <f t="shared" si="57"/>
        <v>245530</v>
      </c>
      <c r="DH50" s="141">
        <f t="shared" si="58"/>
        <v>0</v>
      </c>
      <c r="DI50" s="141">
        <f t="shared" si="59"/>
        <v>403860</v>
      </c>
      <c r="DJ50" s="141">
        <f t="shared" si="60"/>
        <v>839060</v>
      </c>
    </row>
    <row r="51" spans="1:114" ht="12" customHeight="1">
      <c r="A51" s="142" t="s">
        <v>91</v>
      </c>
      <c r="B51" s="140" t="s">
        <v>369</v>
      </c>
      <c r="C51" s="142" t="s">
        <v>432</v>
      </c>
      <c r="D51" s="141">
        <f t="shared" si="6"/>
        <v>1311425</v>
      </c>
      <c r="E51" s="141">
        <f t="shared" si="7"/>
        <v>19317</v>
      </c>
      <c r="F51" s="141">
        <v>0</v>
      </c>
      <c r="G51" s="141">
        <v>0</v>
      </c>
      <c r="H51" s="141">
        <v>0</v>
      </c>
      <c r="I51" s="141">
        <v>19317</v>
      </c>
      <c r="J51" s="141"/>
      <c r="K51" s="141">
        <v>0</v>
      </c>
      <c r="L51" s="141">
        <v>1292108</v>
      </c>
      <c r="M51" s="141">
        <f t="shared" si="8"/>
        <v>32566</v>
      </c>
      <c r="N51" s="141">
        <f t="shared" si="9"/>
        <v>1888</v>
      </c>
      <c r="O51" s="141">
        <v>0</v>
      </c>
      <c r="P51" s="141">
        <v>0</v>
      </c>
      <c r="Q51" s="141">
        <v>0</v>
      </c>
      <c r="R51" s="141">
        <v>1888</v>
      </c>
      <c r="S51" s="141"/>
      <c r="T51" s="141">
        <v>0</v>
      </c>
      <c r="U51" s="141">
        <v>30678</v>
      </c>
      <c r="V51" s="141">
        <f t="shared" si="10"/>
        <v>1343991</v>
      </c>
      <c r="W51" s="141">
        <f t="shared" si="11"/>
        <v>21205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21205</v>
      </c>
      <c r="AB51" s="141">
        <f t="shared" si="16"/>
        <v>0</v>
      </c>
      <c r="AC51" s="141">
        <f t="shared" si="17"/>
        <v>0</v>
      </c>
      <c r="AD51" s="141">
        <f t="shared" si="18"/>
        <v>1322786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5423</v>
      </c>
      <c r="AM51" s="141">
        <f t="shared" si="21"/>
        <v>766161</v>
      </c>
      <c r="AN51" s="141">
        <f t="shared" si="22"/>
        <v>283744</v>
      </c>
      <c r="AO51" s="141">
        <v>86204</v>
      </c>
      <c r="AP51" s="141">
        <v>197540</v>
      </c>
      <c r="AQ51" s="141">
        <v>0</v>
      </c>
      <c r="AR51" s="141">
        <v>0</v>
      </c>
      <c r="AS51" s="141">
        <f t="shared" si="23"/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f t="shared" si="24"/>
        <v>482417</v>
      </c>
      <c r="AY51" s="141">
        <v>481340</v>
      </c>
      <c r="AZ51" s="141">
        <v>1077</v>
      </c>
      <c r="BA51" s="141">
        <v>0</v>
      </c>
      <c r="BB51" s="141">
        <v>0</v>
      </c>
      <c r="BC51" s="141">
        <v>519445</v>
      </c>
      <c r="BD51" s="141">
        <v>0</v>
      </c>
      <c r="BE51" s="141">
        <v>1079</v>
      </c>
      <c r="BF51" s="141">
        <f t="shared" si="25"/>
        <v>767240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0</v>
      </c>
      <c r="BO51" s="141">
        <f t="shared" si="28"/>
        <v>14044</v>
      </c>
      <c r="BP51" s="141">
        <f t="shared" si="29"/>
        <v>10776</v>
      </c>
      <c r="BQ51" s="141">
        <v>10776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3268</v>
      </c>
      <c r="CA51" s="141">
        <v>3268</v>
      </c>
      <c r="CB51" s="141">
        <v>0</v>
      </c>
      <c r="CC51" s="141">
        <v>0</v>
      </c>
      <c r="CD51" s="141">
        <v>0</v>
      </c>
      <c r="CE51" s="141">
        <v>16031</v>
      </c>
      <c r="CF51" s="141">
        <v>0</v>
      </c>
      <c r="CG51" s="141">
        <v>603</v>
      </c>
      <c r="CH51" s="141">
        <f t="shared" si="32"/>
        <v>14647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5423</v>
      </c>
      <c r="CQ51" s="141">
        <f t="shared" si="41"/>
        <v>780205</v>
      </c>
      <c r="CR51" s="141">
        <f t="shared" si="42"/>
        <v>294520</v>
      </c>
      <c r="CS51" s="141">
        <f t="shared" si="43"/>
        <v>96980</v>
      </c>
      <c r="CT51" s="141">
        <f t="shared" si="44"/>
        <v>197540</v>
      </c>
      <c r="CU51" s="141">
        <f t="shared" si="45"/>
        <v>0</v>
      </c>
      <c r="CV51" s="141">
        <f t="shared" si="46"/>
        <v>0</v>
      </c>
      <c r="CW51" s="141">
        <f t="shared" si="47"/>
        <v>0</v>
      </c>
      <c r="CX51" s="141">
        <f t="shared" si="48"/>
        <v>0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485685</v>
      </c>
      <c r="DC51" s="141">
        <f t="shared" si="53"/>
        <v>484608</v>
      </c>
      <c r="DD51" s="141">
        <f t="shared" si="54"/>
        <v>1077</v>
      </c>
      <c r="DE51" s="141">
        <f t="shared" si="55"/>
        <v>0</v>
      </c>
      <c r="DF51" s="141">
        <f t="shared" si="56"/>
        <v>0</v>
      </c>
      <c r="DG51" s="141">
        <f t="shared" si="57"/>
        <v>535476</v>
      </c>
      <c r="DH51" s="141">
        <f t="shared" si="58"/>
        <v>0</v>
      </c>
      <c r="DI51" s="141">
        <f t="shared" si="59"/>
        <v>1682</v>
      </c>
      <c r="DJ51" s="141">
        <f t="shared" si="60"/>
        <v>781887</v>
      </c>
    </row>
    <row r="52" spans="1:114" ht="12" customHeight="1">
      <c r="A52" s="142" t="s">
        <v>91</v>
      </c>
      <c r="B52" s="140" t="s">
        <v>370</v>
      </c>
      <c r="C52" s="142" t="s">
        <v>433</v>
      </c>
      <c r="D52" s="141">
        <f t="shared" si="6"/>
        <v>1001194</v>
      </c>
      <c r="E52" s="141">
        <f t="shared" si="7"/>
        <v>223334</v>
      </c>
      <c r="F52" s="141">
        <v>0</v>
      </c>
      <c r="G52" s="141">
        <v>133574</v>
      </c>
      <c r="H52" s="141">
        <v>0</v>
      </c>
      <c r="I52" s="141">
        <v>84036</v>
      </c>
      <c r="J52" s="141"/>
      <c r="K52" s="141">
        <v>5724</v>
      </c>
      <c r="L52" s="141">
        <v>777860</v>
      </c>
      <c r="M52" s="141">
        <f t="shared" si="8"/>
        <v>30629</v>
      </c>
      <c r="N52" s="141">
        <f t="shared" si="9"/>
        <v>7480</v>
      </c>
      <c r="O52" s="141">
        <v>0</v>
      </c>
      <c r="P52" s="141">
        <v>2600</v>
      </c>
      <c r="Q52" s="141">
        <v>0</v>
      </c>
      <c r="R52" s="141">
        <v>4880</v>
      </c>
      <c r="S52" s="141"/>
      <c r="T52" s="141">
        <v>0</v>
      </c>
      <c r="U52" s="141">
        <v>23149</v>
      </c>
      <c r="V52" s="141">
        <f t="shared" si="10"/>
        <v>1031823</v>
      </c>
      <c r="W52" s="141">
        <f t="shared" si="11"/>
        <v>230814</v>
      </c>
      <c r="X52" s="141">
        <f t="shared" si="12"/>
        <v>0</v>
      </c>
      <c r="Y52" s="141">
        <f t="shared" si="13"/>
        <v>136174</v>
      </c>
      <c r="Z52" s="141">
        <f t="shared" si="14"/>
        <v>0</v>
      </c>
      <c r="AA52" s="141">
        <f t="shared" si="15"/>
        <v>88916</v>
      </c>
      <c r="AB52" s="141">
        <f t="shared" si="16"/>
        <v>0</v>
      </c>
      <c r="AC52" s="141">
        <f t="shared" si="17"/>
        <v>5724</v>
      </c>
      <c r="AD52" s="141">
        <f t="shared" si="18"/>
        <v>801009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2667</v>
      </c>
      <c r="AM52" s="141">
        <f t="shared" si="21"/>
        <v>429730</v>
      </c>
      <c r="AN52" s="141">
        <f t="shared" si="22"/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f t="shared" si="23"/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f t="shared" si="24"/>
        <v>429730</v>
      </c>
      <c r="AY52" s="141">
        <v>348751</v>
      </c>
      <c r="AZ52" s="141">
        <v>80979</v>
      </c>
      <c r="BA52" s="141">
        <v>0</v>
      </c>
      <c r="BB52" s="141">
        <v>0</v>
      </c>
      <c r="BC52" s="141">
        <v>458315</v>
      </c>
      <c r="BD52" s="141">
        <v>0</v>
      </c>
      <c r="BE52" s="141">
        <v>110482</v>
      </c>
      <c r="BF52" s="141">
        <f t="shared" si="25"/>
        <v>540212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11384</v>
      </c>
      <c r="BP52" s="141">
        <f t="shared" si="29"/>
        <v>0</v>
      </c>
      <c r="BQ52" s="141">
        <v>0</v>
      </c>
      <c r="BR52" s="141">
        <v>0</v>
      </c>
      <c r="BS52" s="141">
        <v>0</v>
      </c>
      <c r="BT52" s="141">
        <v>0</v>
      </c>
      <c r="BU52" s="141">
        <f t="shared" si="30"/>
        <v>11384</v>
      </c>
      <c r="BV52" s="141">
        <v>11384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19242</v>
      </c>
      <c r="CF52" s="141">
        <v>0</v>
      </c>
      <c r="CG52" s="141">
        <v>3</v>
      </c>
      <c r="CH52" s="141">
        <f t="shared" si="32"/>
        <v>11387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2667</v>
      </c>
      <c r="CQ52" s="141">
        <f t="shared" si="41"/>
        <v>441114</v>
      </c>
      <c r="CR52" s="141">
        <f t="shared" si="42"/>
        <v>0</v>
      </c>
      <c r="CS52" s="141">
        <f t="shared" si="43"/>
        <v>0</v>
      </c>
      <c r="CT52" s="141">
        <f t="shared" si="44"/>
        <v>0</v>
      </c>
      <c r="CU52" s="141">
        <f t="shared" si="45"/>
        <v>0</v>
      </c>
      <c r="CV52" s="141">
        <f t="shared" si="46"/>
        <v>0</v>
      </c>
      <c r="CW52" s="141">
        <f t="shared" si="47"/>
        <v>11384</v>
      </c>
      <c r="CX52" s="141">
        <f t="shared" si="48"/>
        <v>11384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429730</v>
      </c>
      <c r="DC52" s="141">
        <f t="shared" si="53"/>
        <v>348751</v>
      </c>
      <c r="DD52" s="141">
        <f t="shared" si="54"/>
        <v>80979</v>
      </c>
      <c r="DE52" s="141">
        <f t="shared" si="55"/>
        <v>0</v>
      </c>
      <c r="DF52" s="141">
        <f t="shared" si="56"/>
        <v>0</v>
      </c>
      <c r="DG52" s="141">
        <f t="shared" si="57"/>
        <v>477557</v>
      </c>
      <c r="DH52" s="141">
        <f t="shared" si="58"/>
        <v>0</v>
      </c>
      <c r="DI52" s="141">
        <f t="shared" si="59"/>
        <v>110485</v>
      </c>
      <c r="DJ52" s="141">
        <f t="shared" si="60"/>
        <v>551599</v>
      </c>
    </row>
    <row r="53" spans="1:114" ht="12" customHeight="1">
      <c r="A53" s="142" t="s">
        <v>91</v>
      </c>
      <c r="B53" s="140" t="s">
        <v>371</v>
      </c>
      <c r="C53" s="142" t="s">
        <v>434</v>
      </c>
      <c r="D53" s="141">
        <f t="shared" si="6"/>
        <v>2228833</v>
      </c>
      <c r="E53" s="141">
        <f t="shared" si="7"/>
        <v>723806</v>
      </c>
      <c r="F53" s="141">
        <v>0</v>
      </c>
      <c r="G53" s="141">
        <v>111374</v>
      </c>
      <c r="H53" s="141">
        <v>0</v>
      </c>
      <c r="I53" s="141">
        <v>612321</v>
      </c>
      <c r="J53" s="141"/>
      <c r="K53" s="141">
        <v>111</v>
      </c>
      <c r="L53" s="141">
        <v>1505027</v>
      </c>
      <c r="M53" s="141">
        <f t="shared" si="8"/>
        <v>22981</v>
      </c>
      <c r="N53" s="141">
        <f t="shared" si="9"/>
        <v>9719</v>
      </c>
      <c r="O53" s="141">
        <v>0</v>
      </c>
      <c r="P53" s="141">
        <v>2740</v>
      </c>
      <c r="Q53" s="141">
        <v>0</v>
      </c>
      <c r="R53" s="141">
        <v>6979</v>
      </c>
      <c r="S53" s="141"/>
      <c r="T53" s="141">
        <v>0</v>
      </c>
      <c r="U53" s="141">
        <v>13262</v>
      </c>
      <c r="V53" s="141">
        <f t="shared" si="10"/>
        <v>2251814</v>
      </c>
      <c r="W53" s="141">
        <f t="shared" si="11"/>
        <v>733525</v>
      </c>
      <c r="X53" s="141">
        <f t="shared" si="12"/>
        <v>0</v>
      </c>
      <c r="Y53" s="141">
        <f t="shared" si="13"/>
        <v>114114</v>
      </c>
      <c r="Z53" s="141">
        <f t="shared" si="14"/>
        <v>0</v>
      </c>
      <c r="AA53" s="141">
        <f t="shared" si="15"/>
        <v>619300</v>
      </c>
      <c r="AB53" s="141">
        <f t="shared" si="16"/>
        <v>0</v>
      </c>
      <c r="AC53" s="141">
        <f t="shared" si="17"/>
        <v>111</v>
      </c>
      <c r="AD53" s="141">
        <f t="shared" si="18"/>
        <v>1518289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1360771</v>
      </c>
      <c r="AN53" s="141">
        <f t="shared" si="22"/>
        <v>214889</v>
      </c>
      <c r="AO53" s="141">
        <v>214889</v>
      </c>
      <c r="AP53" s="141">
        <v>0</v>
      </c>
      <c r="AQ53" s="141">
        <v>0</v>
      </c>
      <c r="AR53" s="141">
        <v>0</v>
      </c>
      <c r="AS53" s="141">
        <f t="shared" si="23"/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f t="shared" si="24"/>
        <v>1145882</v>
      </c>
      <c r="AY53" s="141">
        <v>793482</v>
      </c>
      <c r="AZ53" s="141">
        <v>215473</v>
      </c>
      <c r="BA53" s="141">
        <v>0</v>
      </c>
      <c r="BB53" s="141">
        <v>136927</v>
      </c>
      <c r="BC53" s="141">
        <v>834086</v>
      </c>
      <c r="BD53" s="141">
        <v>0</v>
      </c>
      <c r="BE53" s="141">
        <v>33976</v>
      </c>
      <c r="BF53" s="141">
        <f t="shared" si="25"/>
        <v>1394747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22921</v>
      </c>
      <c r="BP53" s="141">
        <f t="shared" si="29"/>
        <v>2171</v>
      </c>
      <c r="BQ53" s="141">
        <v>2171</v>
      </c>
      <c r="BR53" s="141">
        <v>0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20750</v>
      </c>
      <c r="CA53" s="141">
        <v>9062</v>
      </c>
      <c r="CB53" s="141">
        <v>11646</v>
      </c>
      <c r="CC53" s="141">
        <v>0</v>
      </c>
      <c r="CD53" s="141">
        <v>42</v>
      </c>
      <c r="CE53" s="141">
        <v>0</v>
      </c>
      <c r="CF53" s="141">
        <v>0</v>
      </c>
      <c r="CG53" s="141">
        <v>60</v>
      </c>
      <c r="CH53" s="141">
        <f t="shared" si="32"/>
        <v>22981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1383692</v>
      </c>
      <c r="CR53" s="141">
        <f t="shared" si="42"/>
        <v>217060</v>
      </c>
      <c r="CS53" s="141">
        <f t="shared" si="43"/>
        <v>217060</v>
      </c>
      <c r="CT53" s="141">
        <f t="shared" si="44"/>
        <v>0</v>
      </c>
      <c r="CU53" s="141">
        <f t="shared" si="45"/>
        <v>0</v>
      </c>
      <c r="CV53" s="141">
        <f t="shared" si="46"/>
        <v>0</v>
      </c>
      <c r="CW53" s="141">
        <f t="shared" si="47"/>
        <v>0</v>
      </c>
      <c r="CX53" s="141">
        <f t="shared" si="48"/>
        <v>0</v>
      </c>
      <c r="CY53" s="141">
        <f t="shared" si="49"/>
        <v>0</v>
      </c>
      <c r="CZ53" s="141">
        <f t="shared" si="50"/>
        <v>0</v>
      </c>
      <c r="DA53" s="141">
        <f t="shared" si="51"/>
        <v>0</v>
      </c>
      <c r="DB53" s="141">
        <f t="shared" si="52"/>
        <v>1166632</v>
      </c>
      <c r="DC53" s="141">
        <f t="shared" si="53"/>
        <v>802544</v>
      </c>
      <c r="DD53" s="141">
        <f t="shared" si="54"/>
        <v>227119</v>
      </c>
      <c r="DE53" s="141">
        <f t="shared" si="55"/>
        <v>0</v>
      </c>
      <c r="DF53" s="141">
        <f t="shared" si="56"/>
        <v>136969</v>
      </c>
      <c r="DG53" s="141">
        <f t="shared" si="57"/>
        <v>834086</v>
      </c>
      <c r="DH53" s="141">
        <f t="shared" si="58"/>
        <v>0</v>
      </c>
      <c r="DI53" s="141">
        <f t="shared" si="59"/>
        <v>34036</v>
      </c>
      <c r="DJ53" s="141">
        <f t="shared" si="60"/>
        <v>1417728</v>
      </c>
    </row>
    <row r="54" spans="1:114" ht="12" customHeight="1">
      <c r="A54" s="142" t="s">
        <v>91</v>
      </c>
      <c r="B54" s="140" t="s">
        <v>372</v>
      </c>
      <c r="C54" s="142" t="s">
        <v>435</v>
      </c>
      <c r="D54" s="141">
        <f t="shared" si="6"/>
        <v>1404480</v>
      </c>
      <c r="E54" s="141">
        <f t="shared" si="7"/>
        <v>311151</v>
      </c>
      <c r="F54" s="141">
        <v>0</v>
      </c>
      <c r="G54" s="141">
        <v>0</v>
      </c>
      <c r="H54" s="141">
        <v>0</v>
      </c>
      <c r="I54" s="141">
        <v>274083</v>
      </c>
      <c r="J54" s="141"/>
      <c r="K54" s="141">
        <v>37068</v>
      </c>
      <c r="L54" s="141">
        <v>1093329</v>
      </c>
      <c r="M54" s="141">
        <f t="shared" si="8"/>
        <v>149883</v>
      </c>
      <c r="N54" s="141">
        <f t="shared" si="9"/>
        <v>7352</v>
      </c>
      <c r="O54" s="141">
        <v>0</v>
      </c>
      <c r="P54" s="141">
        <v>0</v>
      </c>
      <c r="Q54" s="141">
        <v>0</v>
      </c>
      <c r="R54" s="141">
        <v>7352</v>
      </c>
      <c r="S54" s="141"/>
      <c r="T54" s="141">
        <v>0</v>
      </c>
      <c r="U54" s="141">
        <v>142531</v>
      </c>
      <c r="V54" s="141">
        <f t="shared" si="10"/>
        <v>1554363</v>
      </c>
      <c r="W54" s="141">
        <f t="shared" si="11"/>
        <v>318503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281435</v>
      </c>
      <c r="AB54" s="141">
        <f t="shared" si="16"/>
        <v>0</v>
      </c>
      <c r="AC54" s="141">
        <f t="shared" si="17"/>
        <v>37068</v>
      </c>
      <c r="AD54" s="141">
        <f t="shared" si="18"/>
        <v>1235860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1543</v>
      </c>
      <c r="AM54" s="141">
        <f t="shared" si="21"/>
        <v>497915</v>
      </c>
      <c r="AN54" s="141">
        <f t="shared" si="22"/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f t="shared" si="23"/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f t="shared" si="24"/>
        <v>494922</v>
      </c>
      <c r="AY54" s="141">
        <v>408705</v>
      </c>
      <c r="AZ54" s="141">
        <v>69802</v>
      </c>
      <c r="BA54" s="141">
        <v>0</v>
      </c>
      <c r="BB54" s="141">
        <v>16415</v>
      </c>
      <c r="BC54" s="141">
        <v>422310</v>
      </c>
      <c r="BD54" s="141">
        <v>2993</v>
      </c>
      <c r="BE54" s="141">
        <v>482712</v>
      </c>
      <c r="BF54" s="141">
        <f t="shared" si="25"/>
        <v>980627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46714</v>
      </c>
      <c r="BP54" s="141">
        <f t="shared" si="29"/>
        <v>0</v>
      </c>
      <c r="BQ54" s="141">
        <v>0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46714</v>
      </c>
      <c r="CA54" s="141">
        <v>46714</v>
      </c>
      <c r="CB54" s="141">
        <v>0</v>
      </c>
      <c r="CC54" s="141">
        <v>0</v>
      </c>
      <c r="CD54" s="141">
        <v>0</v>
      </c>
      <c r="CE54" s="141">
        <v>67128</v>
      </c>
      <c r="CF54" s="141">
        <v>0</v>
      </c>
      <c r="CG54" s="141">
        <v>36041</v>
      </c>
      <c r="CH54" s="141">
        <f t="shared" si="32"/>
        <v>82755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1543</v>
      </c>
      <c r="CQ54" s="141">
        <f t="shared" si="41"/>
        <v>544629</v>
      </c>
      <c r="CR54" s="141">
        <f t="shared" si="42"/>
        <v>0</v>
      </c>
      <c r="CS54" s="141">
        <f t="shared" si="43"/>
        <v>0</v>
      </c>
      <c r="CT54" s="141">
        <f t="shared" si="44"/>
        <v>0</v>
      </c>
      <c r="CU54" s="141">
        <f t="shared" si="45"/>
        <v>0</v>
      </c>
      <c r="CV54" s="141">
        <f t="shared" si="46"/>
        <v>0</v>
      </c>
      <c r="CW54" s="141">
        <f t="shared" si="47"/>
        <v>0</v>
      </c>
      <c r="CX54" s="141">
        <f t="shared" si="48"/>
        <v>0</v>
      </c>
      <c r="CY54" s="141">
        <f t="shared" si="49"/>
        <v>0</v>
      </c>
      <c r="CZ54" s="141">
        <f t="shared" si="50"/>
        <v>0</v>
      </c>
      <c r="DA54" s="141">
        <f t="shared" si="51"/>
        <v>0</v>
      </c>
      <c r="DB54" s="141">
        <f t="shared" si="52"/>
        <v>541636</v>
      </c>
      <c r="DC54" s="141">
        <f t="shared" si="53"/>
        <v>455419</v>
      </c>
      <c r="DD54" s="141">
        <f t="shared" si="54"/>
        <v>69802</v>
      </c>
      <c r="DE54" s="141">
        <f t="shared" si="55"/>
        <v>0</v>
      </c>
      <c r="DF54" s="141">
        <f t="shared" si="56"/>
        <v>16415</v>
      </c>
      <c r="DG54" s="141">
        <f t="shared" si="57"/>
        <v>489438</v>
      </c>
      <c r="DH54" s="141">
        <f t="shared" si="58"/>
        <v>2993</v>
      </c>
      <c r="DI54" s="141">
        <f t="shared" si="59"/>
        <v>518753</v>
      </c>
      <c r="DJ54" s="141">
        <f t="shared" si="60"/>
        <v>1063382</v>
      </c>
    </row>
    <row r="55" spans="1:114" ht="12" customHeight="1">
      <c r="A55" s="142" t="s">
        <v>91</v>
      </c>
      <c r="B55" s="140" t="s">
        <v>373</v>
      </c>
      <c r="C55" s="142" t="s">
        <v>436</v>
      </c>
      <c r="D55" s="141">
        <f t="shared" si="6"/>
        <v>1783528</v>
      </c>
      <c r="E55" s="141">
        <f t="shared" si="7"/>
        <v>351163</v>
      </c>
      <c r="F55" s="141">
        <v>0</v>
      </c>
      <c r="G55" s="141">
        <v>95891</v>
      </c>
      <c r="H55" s="141">
        <v>0</v>
      </c>
      <c r="I55" s="141">
        <v>222807</v>
      </c>
      <c r="J55" s="141"/>
      <c r="K55" s="141">
        <v>32465</v>
      </c>
      <c r="L55" s="141">
        <v>1432365</v>
      </c>
      <c r="M55" s="141">
        <f t="shared" si="8"/>
        <v>33258</v>
      </c>
      <c r="N55" s="141">
        <f t="shared" si="9"/>
        <v>8046</v>
      </c>
      <c r="O55" s="141">
        <v>0</v>
      </c>
      <c r="P55" s="141">
        <v>1656</v>
      </c>
      <c r="Q55" s="141">
        <v>0</v>
      </c>
      <c r="R55" s="141">
        <v>6390</v>
      </c>
      <c r="S55" s="141"/>
      <c r="T55" s="141">
        <v>0</v>
      </c>
      <c r="U55" s="141">
        <v>25212</v>
      </c>
      <c r="V55" s="141">
        <f t="shared" si="10"/>
        <v>1816786</v>
      </c>
      <c r="W55" s="141">
        <f t="shared" si="11"/>
        <v>359209</v>
      </c>
      <c r="X55" s="141">
        <f t="shared" si="12"/>
        <v>0</v>
      </c>
      <c r="Y55" s="141">
        <f t="shared" si="13"/>
        <v>97547</v>
      </c>
      <c r="Z55" s="141">
        <f t="shared" si="14"/>
        <v>0</v>
      </c>
      <c r="AA55" s="141">
        <f t="shared" si="15"/>
        <v>229197</v>
      </c>
      <c r="AB55" s="141">
        <f t="shared" si="16"/>
        <v>0</v>
      </c>
      <c r="AC55" s="141">
        <f t="shared" si="17"/>
        <v>32465</v>
      </c>
      <c r="AD55" s="141">
        <f t="shared" si="18"/>
        <v>1457577</v>
      </c>
      <c r="AE55" s="141">
        <f t="shared" si="19"/>
        <v>0</v>
      </c>
      <c r="AF55" s="141">
        <f t="shared" si="20"/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2189</v>
      </c>
      <c r="AM55" s="141">
        <f t="shared" si="21"/>
        <v>1435618</v>
      </c>
      <c r="AN55" s="141">
        <f t="shared" si="22"/>
        <v>59086</v>
      </c>
      <c r="AO55" s="141">
        <v>59086</v>
      </c>
      <c r="AP55" s="141">
        <v>0</v>
      </c>
      <c r="AQ55" s="141">
        <v>0</v>
      </c>
      <c r="AR55" s="141">
        <v>0</v>
      </c>
      <c r="AS55" s="141">
        <f t="shared" si="23"/>
        <v>943969</v>
      </c>
      <c r="AT55" s="141">
        <v>42787</v>
      </c>
      <c r="AU55" s="141">
        <v>753288</v>
      </c>
      <c r="AV55" s="141">
        <v>147894</v>
      </c>
      <c r="AW55" s="141">
        <v>0</v>
      </c>
      <c r="AX55" s="141">
        <f t="shared" si="24"/>
        <v>432563</v>
      </c>
      <c r="AY55" s="141">
        <v>331346</v>
      </c>
      <c r="AZ55" s="141">
        <v>96051</v>
      </c>
      <c r="BA55" s="141">
        <v>5166</v>
      </c>
      <c r="BB55" s="141">
        <v>0</v>
      </c>
      <c r="BC55" s="141">
        <v>345002</v>
      </c>
      <c r="BD55" s="141">
        <v>0</v>
      </c>
      <c r="BE55" s="141">
        <v>719</v>
      </c>
      <c r="BF55" s="141">
        <f t="shared" si="25"/>
        <v>1436337</v>
      </c>
      <c r="BG55" s="141">
        <f t="shared" si="26"/>
        <v>0</v>
      </c>
      <c r="BH55" s="141">
        <f t="shared" si="27"/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f t="shared" si="28"/>
        <v>32005</v>
      </c>
      <c r="BP55" s="141">
        <f t="shared" si="29"/>
        <v>1368</v>
      </c>
      <c r="BQ55" s="141">
        <v>1368</v>
      </c>
      <c r="BR55" s="141">
        <v>0</v>
      </c>
      <c r="BS55" s="141">
        <v>0</v>
      </c>
      <c r="BT55" s="141">
        <v>0</v>
      </c>
      <c r="BU55" s="141">
        <f t="shared" si="30"/>
        <v>9348</v>
      </c>
      <c r="BV55" s="141">
        <v>230</v>
      </c>
      <c r="BW55" s="141">
        <v>8232</v>
      </c>
      <c r="BX55" s="141">
        <v>886</v>
      </c>
      <c r="BY55" s="141">
        <v>0</v>
      </c>
      <c r="BZ55" s="141">
        <f t="shared" si="31"/>
        <v>21289</v>
      </c>
      <c r="CA55" s="141">
        <v>12401</v>
      </c>
      <c r="CB55" s="141">
        <v>8024</v>
      </c>
      <c r="CC55" s="141">
        <v>864</v>
      </c>
      <c r="CD55" s="141">
        <v>0</v>
      </c>
      <c r="CE55" s="141">
        <v>0</v>
      </c>
      <c r="CF55" s="141">
        <v>0</v>
      </c>
      <c r="CG55" s="141">
        <v>1253</v>
      </c>
      <c r="CH55" s="141">
        <f t="shared" si="32"/>
        <v>33258</v>
      </c>
      <c r="CI55" s="141">
        <f t="shared" si="33"/>
        <v>0</v>
      </c>
      <c r="CJ55" s="141">
        <f t="shared" si="34"/>
        <v>0</v>
      </c>
      <c r="CK55" s="141">
        <f t="shared" si="35"/>
        <v>0</v>
      </c>
      <c r="CL55" s="141">
        <f t="shared" si="36"/>
        <v>0</v>
      </c>
      <c r="CM55" s="141">
        <f t="shared" si="37"/>
        <v>0</v>
      </c>
      <c r="CN55" s="141">
        <f t="shared" si="38"/>
        <v>0</v>
      </c>
      <c r="CO55" s="141">
        <f t="shared" si="39"/>
        <v>0</v>
      </c>
      <c r="CP55" s="141">
        <f t="shared" si="40"/>
        <v>2189</v>
      </c>
      <c r="CQ55" s="141">
        <f t="shared" si="41"/>
        <v>1467623</v>
      </c>
      <c r="CR55" s="141">
        <f t="shared" si="42"/>
        <v>60454</v>
      </c>
      <c r="CS55" s="141">
        <f t="shared" si="43"/>
        <v>60454</v>
      </c>
      <c r="CT55" s="141">
        <f t="shared" si="44"/>
        <v>0</v>
      </c>
      <c r="CU55" s="141">
        <f t="shared" si="45"/>
        <v>0</v>
      </c>
      <c r="CV55" s="141">
        <f t="shared" si="46"/>
        <v>0</v>
      </c>
      <c r="CW55" s="141">
        <f t="shared" si="47"/>
        <v>953317</v>
      </c>
      <c r="CX55" s="141">
        <f t="shared" si="48"/>
        <v>43017</v>
      </c>
      <c r="CY55" s="141">
        <f t="shared" si="49"/>
        <v>761520</v>
      </c>
      <c r="CZ55" s="141">
        <f t="shared" si="50"/>
        <v>148780</v>
      </c>
      <c r="DA55" s="141">
        <f t="shared" si="51"/>
        <v>0</v>
      </c>
      <c r="DB55" s="141">
        <f t="shared" si="52"/>
        <v>453852</v>
      </c>
      <c r="DC55" s="141">
        <f t="shared" si="53"/>
        <v>343747</v>
      </c>
      <c r="DD55" s="141">
        <f t="shared" si="54"/>
        <v>104075</v>
      </c>
      <c r="DE55" s="141">
        <f t="shared" si="55"/>
        <v>6030</v>
      </c>
      <c r="DF55" s="141">
        <f t="shared" si="56"/>
        <v>0</v>
      </c>
      <c r="DG55" s="141">
        <f t="shared" si="57"/>
        <v>345002</v>
      </c>
      <c r="DH55" s="141">
        <f t="shared" si="58"/>
        <v>0</v>
      </c>
      <c r="DI55" s="141">
        <f t="shared" si="59"/>
        <v>1972</v>
      </c>
      <c r="DJ55" s="141">
        <f t="shared" si="60"/>
        <v>1469595</v>
      </c>
    </row>
    <row r="56" spans="1:114" ht="12" customHeight="1">
      <c r="A56" s="142" t="s">
        <v>91</v>
      </c>
      <c r="B56" s="140" t="s">
        <v>374</v>
      </c>
      <c r="C56" s="142" t="s">
        <v>437</v>
      </c>
      <c r="D56" s="141">
        <f t="shared" si="6"/>
        <v>1221629</v>
      </c>
      <c r="E56" s="141">
        <f t="shared" si="7"/>
        <v>273052</v>
      </c>
      <c r="F56" s="141">
        <v>0</v>
      </c>
      <c r="G56" s="141">
        <v>4007</v>
      </c>
      <c r="H56" s="141">
        <v>0</v>
      </c>
      <c r="I56" s="141">
        <v>268925</v>
      </c>
      <c r="J56" s="141"/>
      <c r="K56" s="141">
        <v>120</v>
      </c>
      <c r="L56" s="141">
        <v>948577</v>
      </c>
      <c r="M56" s="141">
        <f t="shared" si="8"/>
        <v>223817</v>
      </c>
      <c r="N56" s="141">
        <f t="shared" si="9"/>
        <v>10488</v>
      </c>
      <c r="O56" s="141">
        <v>0</v>
      </c>
      <c r="P56" s="141">
        <v>0</v>
      </c>
      <c r="Q56" s="141">
        <v>0</v>
      </c>
      <c r="R56" s="141">
        <v>10488</v>
      </c>
      <c r="S56" s="141"/>
      <c r="T56" s="141">
        <v>0</v>
      </c>
      <c r="U56" s="141">
        <v>213329</v>
      </c>
      <c r="V56" s="141">
        <f t="shared" si="10"/>
        <v>1445446</v>
      </c>
      <c r="W56" s="141">
        <f t="shared" si="11"/>
        <v>283540</v>
      </c>
      <c r="X56" s="141">
        <f t="shared" si="12"/>
        <v>0</v>
      </c>
      <c r="Y56" s="141">
        <f t="shared" si="13"/>
        <v>4007</v>
      </c>
      <c r="Z56" s="141">
        <f t="shared" si="14"/>
        <v>0</v>
      </c>
      <c r="AA56" s="141">
        <f t="shared" si="15"/>
        <v>279413</v>
      </c>
      <c r="AB56" s="141">
        <f t="shared" si="16"/>
        <v>0</v>
      </c>
      <c r="AC56" s="141">
        <f t="shared" si="17"/>
        <v>120</v>
      </c>
      <c r="AD56" s="141">
        <f t="shared" si="18"/>
        <v>1161906</v>
      </c>
      <c r="AE56" s="141">
        <f t="shared" si="19"/>
        <v>0</v>
      </c>
      <c r="AF56" s="141">
        <f t="shared" si="20"/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50550</v>
      </c>
      <c r="AM56" s="141">
        <f t="shared" si="21"/>
        <v>575916</v>
      </c>
      <c r="AN56" s="141">
        <f t="shared" si="22"/>
        <v>39980</v>
      </c>
      <c r="AO56" s="141">
        <v>39980</v>
      </c>
      <c r="AP56" s="141">
        <v>0</v>
      </c>
      <c r="AQ56" s="141">
        <v>0</v>
      </c>
      <c r="AR56" s="141">
        <v>0</v>
      </c>
      <c r="AS56" s="141">
        <f t="shared" si="23"/>
        <v>342</v>
      </c>
      <c r="AT56" s="141">
        <v>342</v>
      </c>
      <c r="AU56" s="141">
        <v>0</v>
      </c>
      <c r="AV56" s="141">
        <v>0</v>
      </c>
      <c r="AW56" s="141">
        <v>0</v>
      </c>
      <c r="AX56" s="141">
        <f t="shared" si="24"/>
        <v>535594</v>
      </c>
      <c r="AY56" s="141">
        <v>483957</v>
      </c>
      <c r="AZ56" s="141">
        <v>0</v>
      </c>
      <c r="BA56" s="141">
        <v>0</v>
      </c>
      <c r="BB56" s="141">
        <v>51637</v>
      </c>
      <c r="BC56" s="141">
        <v>523884</v>
      </c>
      <c r="BD56" s="141">
        <v>0</v>
      </c>
      <c r="BE56" s="141">
        <v>71279</v>
      </c>
      <c r="BF56" s="141">
        <f t="shared" si="25"/>
        <v>647195</v>
      </c>
      <c r="BG56" s="141">
        <f t="shared" si="26"/>
        <v>0</v>
      </c>
      <c r="BH56" s="141">
        <f t="shared" si="27"/>
        <v>0</v>
      </c>
      <c r="BI56" s="141">
        <v>0</v>
      </c>
      <c r="BJ56" s="141">
        <v>0</v>
      </c>
      <c r="BK56" s="141">
        <v>0</v>
      </c>
      <c r="BL56" s="141">
        <v>0</v>
      </c>
      <c r="BM56" s="141">
        <v>0</v>
      </c>
      <c r="BN56" s="141">
        <v>8798</v>
      </c>
      <c r="BO56" s="141">
        <f t="shared" si="28"/>
        <v>91583</v>
      </c>
      <c r="BP56" s="141">
        <f t="shared" si="29"/>
        <v>26653</v>
      </c>
      <c r="BQ56" s="141">
        <v>26653</v>
      </c>
      <c r="BR56" s="141">
        <v>0</v>
      </c>
      <c r="BS56" s="141">
        <v>0</v>
      </c>
      <c r="BT56" s="141">
        <v>0</v>
      </c>
      <c r="BU56" s="141">
        <f t="shared" si="30"/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f t="shared" si="31"/>
        <v>64930</v>
      </c>
      <c r="CA56" s="141">
        <v>64930</v>
      </c>
      <c r="CB56" s="141">
        <v>0</v>
      </c>
      <c r="CC56" s="141">
        <v>0</v>
      </c>
      <c r="CD56" s="141">
        <v>0</v>
      </c>
      <c r="CE56" s="141">
        <v>114134</v>
      </c>
      <c r="CF56" s="141">
        <v>0</v>
      </c>
      <c r="CG56" s="141">
        <v>9302</v>
      </c>
      <c r="CH56" s="141">
        <f t="shared" si="32"/>
        <v>100885</v>
      </c>
      <c r="CI56" s="141">
        <f t="shared" si="33"/>
        <v>0</v>
      </c>
      <c r="CJ56" s="141">
        <f t="shared" si="34"/>
        <v>0</v>
      </c>
      <c r="CK56" s="141">
        <f t="shared" si="35"/>
        <v>0</v>
      </c>
      <c r="CL56" s="141">
        <f t="shared" si="36"/>
        <v>0</v>
      </c>
      <c r="CM56" s="141">
        <f t="shared" si="37"/>
        <v>0</v>
      </c>
      <c r="CN56" s="141">
        <f t="shared" si="38"/>
        <v>0</v>
      </c>
      <c r="CO56" s="141">
        <f t="shared" si="39"/>
        <v>0</v>
      </c>
      <c r="CP56" s="141">
        <f t="shared" si="40"/>
        <v>59348</v>
      </c>
      <c r="CQ56" s="141">
        <f t="shared" si="41"/>
        <v>667499</v>
      </c>
      <c r="CR56" s="141">
        <f t="shared" si="42"/>
        <v>66633</v>
      </c>
      <c r="CS56" s="141">
        <f t="shared" si="43"/>
        <v>66633</v>
      </c>
      <c r="CT56" s="141">
        <f t="shared" si="44"/>
        <v>0</v>
      </c>
      <c r="CU56" s="141">
        <f t="shared" si="45"/>
        <v>0</v>
      </c>
      <c r="CV56" s="141">
        <f t="shared" si="46"/>
        <v>0</v>
      </c>
      <c r="CW56" s="141">
        <f t="shared" si="47"/>
        <v>342</v>
      </c>
      <c r="CX56" s="141">
        <f t="shared" si="48"/>
        <v>342</v>
      </c>
      <c r="CY56" s="141">
        <f t="shared" si="49"/>
        <v>0</v>
      </c>
      <c r="CZ56" s="141">
        <f t="shared" si="50"/>
        <v>0</v>
      </c>
      <c r="DA56" s="141">
        <f t="shared" si="51"/>
        <v>0</v>
      </c>
      <c r="DB56" s="141">
        <f t="shared" si="52"/>
        <v>600524</v>
      </c>
      <c r="DC56" s="141">
        <f t="shared" si="53"/>
        <v>548887</v>
      </c>
      <c r="DD56" s="141">
        <f t="shared" si="54"/>
        <v>0</v>
      </c>
      <c r="DE56" s="141">
        <f t="shared" si="55"/>
        <v>0</v>
      </c>
      <c r="DF56" s="141">
        <f t="shared" si="56"/>
        <v>51637</v>
      </c>
      <c r="DG56" s="141">
        <f t="shared" si="57"/>
        <v>638018</v>
      </c>
      <c r="DH56" s="141">
        <f t="shared" si="58"/>
        <v>0</v>
      </c>
      <c r="DI56" s="141">
        <f t="shared" si="59"/>
        <v>80581</v>
      </c>
      <c r="DJ56" s="141">
        <f t="shared" si="60"/>
        <v>748080</v>
      </c>
    </row>
    <row r="57" spans="1:114" ht="12" customHeight="1">
      <c r="A57" s="142" t="s">
        <v>91</v>
      </c>
      <c r="B57" s="140" t="s">
        <v>375</v>
      </c>
      <c r="C57" s="142" t="s">
        <v>438</v>
      </c>
      <c r="D57" s="141">
        <f t="shared" si="6"/>
        <v>3313818</v>
      </c>
      <c r="E57" s="141">
        <f t="shared" si="7"/>
        <v>963376</v>
      </c>
      <c r="F57" s="141">
        <v>0</v>
      </c>
      <c r="G57" s="141">
        <v>436043</v>
      </c>
      <c r="H57" s="141">
        <v>0</v>
      </c>
      <c r="I57" s="141">
        <v>524828</v>
      </c>
      <c r="J57" s="141"/>
      <c r="K57" s="141">
        <v>2505</v>
      </c>
      <c r="L57" s="141">
        <v>2350442</v>
      </c>
      <c r="M57" s="141">
        <f t="shared" si="8"/>
        <v>25889</v>
      </c>
      <c r="N57" s="141">
        <f t="shared" si="9"/>
        <v>1320</v>
      </c>
      <c r="O57" s="141">
        <v>0</v>
      </c>
      <c r="P57" s="141">
        <v>0</v>
      </c>
      <c r="Q57" s="141">
        <v>0</v>
      </c>
      <c r="R57" s="141">
        <v>1320</v>
      </c>
      <c r="S57" s="141"/>
      <c r="T57" s="141">
        <v>0</v>
      </c>
      <c r="U57" s="141">
        <v>24569</v>
      </c>
      <c r="V57" s="141">
        <f t="shared" si="10"/>
        <v>3339707</v>
      </c>
      <c r="W57" s="141">
        <f t="shared" si="11"/>
        <v>964696</v>
      </c>
      <c r="X57" s="141">
        <f t="shared" si="12"/>
        <v>0</v>
      </c>
      <c r="Y57" s="141">
        <f t="shared" si="13"/>
        <v>436043</v>
      </c>
      <c r="Z57" s="141">
        <f t="shared" si="14"/>
        <v>0</v>
      </c>
      <c r="AA57" s="141">
        <f t="shared" si="15"/>
        <v>526148</v>
      </c>
      <c r="AB57" s="141">
        <f t="shared" si="16"/>
        <v>0</v>
      </c>
      <c r="AC57" s="141">
        <f t="shared" si="17"/>
        <v>2505</v>
      </c>
      <c r="AD57" s="141">
        <f t="shared" si="18"/>
        <v>2375011</v>
      </c>
      <c r="AE57" s="141">
        <f t="shared" si="19"/>
        <v>0</v>
      </c>
      <c r="AF57" s="141">
        <f t="shared" si="20"/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8705</v>
      </c>
      <c r="AM57" s="141">
        <f t="shared" si="21"/>
        <v>1477125</v>
      </c>
      <c r="AN57" s="141">
        <f t="shared" si="22"/>
        <v>574586</v>
      </c>
      <c r="AO57" s="141">
        <v>66129</v>
      </c>
      <c r="AP57" s="141">
        <v>508457</v>
      </c>
      <c r="AQ57" s="141">
        <v>0</v>
      </c>
      <c r="AR57" s="141">
        <v>0</v>
      </c>
      <c r="AS57" s="141">
        <f t="shared" si="23"/>
        <v>0</v>
      </c>
      <c r="AT57" s="141">
        <v>0</v>
      </c>
      <c r="AU57" s="141">
        <v>0</v>
      </c>
      <c r="AV57" s="141">
        <v>0</v>
      </c>
      <c r="AW57" s="141">
        <v>4751</v>
      </c>
      <c r="AX57" s="141">
        <f t="shared" si="24"/>
        <v>897788</v>
      </c>
      <c r="AY57" s="141">
        <v>786183</v>
      </c>
      <c r="AZ57" s="141">
        <v>104212</v>
      </c>
      <c r="BA57" s="141">
        <v>7393</v>
      </c>
      <c r="BB57" s="141">
        <v>0</v>
      </c>
      <c r="BC57" s="141">
        <v>785848</v>
      </c>
      <c r="BD57" s="141">
        <v>0</v>
      </c>
      <c r="BE57" s="141">
        <v>1042140</v>
      </c>
      <c r="BF57" s="141">
        <f t="shared" si="25"/>
        <v>2519265</v>
      </c>
      <c r="BG57" s="141">
        <f t="shared" si="26"/>
        <v>0</v>
      </c>
      <c r="BH57" s="141">
        <f t="shared" si="27"/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0</v>
      </c>
      <c r="BO57" s="141">
        <f t="shared" si="28"/>
        <v>2068</v>
      </c>
      <c r="BP57" s="141">
        <f t="shared" si="29"/>
        <v>0</v>
      </c>
      <c r="BQ57" s="141">
        <v>0</v>
      </c>
      <c r="BR57" s="141">
        <v>0</v>
      </c>
      <c r="BS57" s="141">
        <v>0</v>
      </c>
      <c r="BT57" s="141">
        <v>0</v>
      </c>
      <c r="BU57" s="141">
        <f t="shared" si="30"/>
        <v>0</v>
      </c>
      <c r="BV57" s="141">
        <v>0</v>
      </c>
      <c r="BW57" s="141">
        <v>0</v>
      </c>
      <c r="BX57" s="141">
        <v>0</v>
      </c>
      <c r="BY57" s="141">
        <v>0</v>
      </c>
      <c r="BZ57" s="141">
        <f t="shared" si="31"/>
        <v>2068</v>
      </c>
      <c r="CA57" s="141">
        <v>1928</v>
      </c>
      <c r="CB57" s="141">
        <v>0</v>
      </c>
      <c r="CC57" s="141">
        <v>0</v>
      </c>
      <c r="CD57" s="141">
        <v>140</v>
      </c>
      <c r="CE57" s="141">
        <v>23821</v>
      </c>
      <c r="CF57" s="141">
        <v>0</v>
      </c>
      <c r="CG57" s="141">
        <v>0</v>
      </c>
      <c r="CH57" s="141">
        <f t="shared" si="32"/>
        <v>2068</v>
      </c>
      <c r="CI57" s="141">
        <f t="shared" si="33"/>
        <v>0</v>
      </c>
      <c r="CJ57" s="141">
        <f t="shared" si="34"/>
        <v>0</v>
      </c>
      <c r="CK57" s="141">
        <f t="shared" si="35"/>
        <v>0</v>
      </c>
      <c r="CL57" s="141">
        <f t="shared" si="36"/>
        <v>0</v>
      </c>
      <c r="CM57" s="141">
        <f t="shared" si="37"/>
        <v>0</v>
      </c>
      <c r="CN57" s="141">
        <f t="shared" si="38"/>
        <v>0</v>
      </c>
      <c r="CO57" s="141">
        <f t="shared" si="39"/>
        <v>0</v>
      </c>
      <c r="CP57" s="141">
        <f t="shared" si="40"/>
        <v>8705</v>
      </c>
      <c r="CQ57" s="141">
        <f t="shared" si="41"/>
        <v>1479193</v>
      </c>
      <c r="CR57" s="141">
        <f t="shared" si="42"/>
        <v>574586</v>
      </c>
      <c r="CS57" s="141">
        <f t="shared" si="43"/>
        <v>66129</v>
      </c>
      <c r="CT57" s="141">
        <f t="shared" si="44"/>
        <v>508457</v>
      </c>
      <c r="CU57" s="141">
        <f t="shared" si="45"/>
        <v>0</v>
      </c>
      <c r="CV57" s="141">
        <f t="shared" si="46"/>
        <v>0</v>
      </c>
      <c r="CW57" s="141">
        <f t="shared" si="47"/>
        <v>0</v>
      </c>
      <c r="CX57" s="141">
        <f t="shared" si="48"/>
        <v>0</v>
      </c>
      <c r="CY57" s="141">
        <f t="shared" si="49"/>
        <v>0</v>
      </c>
      <c r="CZ57" s="141">
        <f t="shared" si="50"/>
        <v>0</v>
      </c>
      <c r="DA57" s="141">
        <f t="shared" si="51"/>
        <v>4751</v>
      </c>
      <c r="DB57" s="141">
        <f t="shared" si="52"/>
        <v>899856</v>
      </c>
      <c r="DC57" s="141">
        <f t="shared" si="53"/>
        <v>788111</v>
      </c>
      <c r="DD57" s="141">
        <f t="shared" si="54"/>
        <v>104212</v>
      </c>
      <c r="DE57" s="141">
        <f t="shared" si="55"/>
        <v>7393</v>
      </c>
      <c r="DF57" s="141">
        <f t="shared" si="56"/>
        <v>140</v>
      </c>
      <c r="DG57" s="141">
        <f t="shared" si="57"/>
        <v>809669</v>
      </c>
      <c r="DH57" s="141">
        <f t="shared" si="58"/>
        <v>0</v>
      </c>
      <c r="DI57" s="141">
        <f t="shared" si="59"/>
        <v>1042140</v>
      </c>
      <c r="DJ57" s="141">
        <f t="shared" si="60"/>
        <v>2521333</v>
      </c>
    </row>
    <row r="58" spans="1:114" ht="12" customHeight="1">
      <c r="A58" s="142" t="s">
        <v>91</v>
      </c>
      <c r="B58" s="140" t="s">
        <v>376</v>
      </c>
      <c r="C58" s="142" t="s">
        <v>439</v>
      </c>
      <c r="D58" s="141">
        <f t="shared" si="6"/>
        <v>577845</v>
      </c>
      <c r="E58" s="141">
        <f t="shared" si="7"/>
        <v>422870</v>
      </c>
      <c r="F58" s="141">
        <v>0</v>
      </c>
      <c r="G58" s="141">
        <v>143137</v>
      </c>
      <c r="H58" s="141">
        <v>0</v>
      </c>
      <c r="I58" s="141">
        <v>132432</v>
      </c>
      <c r="J58" s="141"/>
      <c r="K58" s="141">
        <v>147301</v>
      </c>
      <c r="L58" s="141">
        <v>154975</v>
      </c>
      <c r="M58" s="141">
        <f t="shared" si="8"/>
        <v>55189</v>
      </c>
      <c r="N58" s="141">
        <f t="shared" si="9"/>
        <v>2614</v>
      </c>
      <c r="O58" s="141">
        <v>0</v>
      </c>
      <c r="P58" s="141">
        <v>1295</v>
      </c>
      <c r="Q58" s="141">
        <v>0</v>
      </c>
      <c r="R58" s="141">
        <v>1309</v>
      </c>
      <c r="S58" s="141"/>
      <c r="T58" s="141">
        <v>10</v>
      </c>
      <c r="U58" s="141">
        <v>52575</v>
      </c>
      <c r="V58" s="141">
        <f t="shared" si="10"/>
        <v>633034</v>
      </c>
      <c r="W58" s="141">
        <f t="shared" si="11"/>
        <v>425484</v>
      </c>
      <c r="X58" s="141">
        <f t="shared" si="12"/>
        <v>0</v>
      </c>
      <c r="Y58" s="141">
        <f t="shared" si="13"/>
        <v>144432</v>
      </c>
      <c r="Z58" s="141">
        <f t="shared" si="14"/>
        <v>0</v>
      </c>
      <c r="AA58" s="141">
        <f t="shared" si="15"/>
        <v>133741</v>
      </c>
      <c r="AB58" s="141">
        <f t="shared" si="16"/>
        <v>0</v>
      </c>
      <c r="AC58" s="141">
        <f t="shared" si="17"/>
        <v>147311</v>
      </c>
      <c r="AD58" s="141">
        <f t="shared" si="18"/>
        <v>207550</v>
      </c>
      <c r="AE58" s="141">
        <f t="shared" si="19"/>
        <v>60870</v>
      </c>
      <c r="AF58" s="141">
        <f t="shared" si="20"/>
        <v>60870</v>
      </c>
      <c r="AG58" s="141">
        <v>0</v>
      </c>
      <c r="AH58" s="141">
        <v>60870</v>
      </c>
      <c r="AI58" s="141">
        <v>0</v>
      </c>
      <c r="AJ58" s="141">
        <v>0</v>
      </c>
      <c r="AK58" s="141">
        <v>0</v>
      </c>
      <c r="AL58" s="141">
        <v>1478</v>
      </c>
      <c r="AM58" s="141">
        <f t="shared" si="21"/>
        <v>283958</v>
      </c>
      <c r="AN58" s="141">
        <f t="shared" si="22"/>
        <v>36830</v>
      </c>
      <c r="AO58" s="141">
        <v>36830</v>
      </c>
      <c r="AP58" s="141">
        <v>0</v>
      </c>
      <c r="AQ58" s="141">
        <v>0</v>
      </c>
      <c r="AR58" s="141">
        <v>0</v>
      </c>
      <c r="AS58" s="141">
        <f t="shared" si="23"/>
        <v>16342</v>
      </c>
      <c r="AT58" s="141">
        <v>0</v>
      </c>
      <c r="AU58" s="141">
        <v>16342</v>
      </c>
      <c r="AV58" s="141">
        <v>0</v>
      </c>
      <c r="AW58" s="141">
        <v>0</v>
      </c>
      <c r="AX58" s="141">
        <f t="shared" si="24"/>
        <v>230786</v>
      </c>
      <c r="AY58" s="141">
        <v>189998</v>
      </c>
      <c r="AZ58" s="141">
        <v>17120</v>
      </c>
      <c r="BA58" s="141">
        <v>0</v>
      </c>
      <c r="BB58" s="141">
        <v>23668</v>
      </c>
      <c r="BC58" s="141">
        <v>224531</v>
      </c>
      <c r="BD58" s="141">
        <v>0</v>
      </c>
      <c r="BE58" s="141">
        <v>7008</v>
      </c>
      <c r="BF58" s="141">
        <f t="shared" si="25"/>
        <v>351836</v>
      </c>
      <c r="BG58" s="141">
        <f t="shared" si="26"/>
        <v>0</v>
      </c>
      <c r="BH58" s="141">
        <f t="shared" si="27"/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f t="shared" si="28"/>
        <v>44231</v>
      </c>
      <c r="BP58" s="141">
        <f t="shared" si="29"/>
        <v>6866</v>
      </c>
      <c r="BQ58" s="141">
        <v>6866</v>
      </c>
      <c r="BR58" s="141">
        <v>0</v>
      </c>
      <c r="BS58" s="141">
        <v>0</v>
      </c>
      <c r="BT58" s="141">
        <v>0</v>
      </c>
      <c r="BU58" s="141">
        <f t="shared" si="30"/>
        <v>108</v>
      </c>
      <c r="BV58" s="141">
        <v>0</v>
      </c>
      <c r="BW58" s="141">
        <v>108</v>
      </c>
      <c r="BX58" s="141">
        <v>0</v>
      </c>
      <c r="BY58" s="141">
        <v>0</v>
      </c>
      <c r="BZ58" s="141">
        <f t="shared" si="31"/>
        <v>37257</v>
      </c>
      <c r="CA58" s="141">
        <v>23418</v>
      </c>
      <c r="CB58" s="141">
        <v>12291</v>
      </c>
      <c r="CC58" s="141">
        <v>0</v>
      </c>
      <c r="CD58" s="141">
        <v>1548</v>
      </c>
      <c r="CE58" s="141">
        <v>0</v>
      </c>
      <c r="CF58" s="141">
        <v>0</v>
      </c>
      <c r="CG58" s="141">
        <v>10958</v>
      </c>
      <c r="CH58" s="141">
        <f t="shared" si="32"/>
        <v>55189</v>
      </c>
      <c r="CI58" s="141">
        <f t="shared" si="33"/>
        <v>60870</v>
      </c>
      <c r="CJ58" s="141">
        <f t="shared" si="34"/>
        <v>60870</v>
      </c>
      <c r="CK58" s="141">
        <f t="shared" si="35"/>
        <v>0</v>
      </c>
      <c r="CL58" s="141">
        <f t="shared" si="36"/>
        <v>60870</v>
      </c>
      <c r="CM58" s="141">
        <f t="shared" si="37"/>
        <v>0</v>
      </c>
      <c r="CN58" s="141">
        <f t="shared" si="38"/>
        <v>0</v>
      </c>
      <c r="CO58" s="141">
        <f t="shared" si="39"/>
        <v>0</v>
      </c>
      <c r="CP58" s="141">
        <f t="shared" si="40"/>
        <v>1478</v>
      </c>
      <c r="CQ58" s="141">
        <f t="shared" si="41"/>
        <v>328189</v>
      </c>
      <c r="CR58" s="141">
        <f t="shared" si="42"/>
        <v>43696</v>
      </c>
      <c r="CS58" s="141">
        <f t="shared" si="43"/>
        <v>43696</v>
      </c>
      <c r="CT58" s="141">
        <f t="shared" si="44"/>
        <v>0</v>
      </c>
      <c r="CU58" s="141">
        <f t="shared" si="45"/>
        <v>0</v>
      </c>
      <c r="CV58" s="141">
        <f t="shared" si="46"/>
        <v>0</v>
      </c>
      <c r="CW58" s="141">
        <f t="shared" si="47"/>
        <v>16450</v>
      </c>
      <c r="CX58" s="141">
        <f t="shared" si="48"/>
        <v>0</v>
      </c>
      <c r="CY58" s="141">
        <f t="shared" si="49"/>
        <v>16450</v>
      </c>
      <c r="CZ58" s="141">
        <f t="shared" si="50"/>
        <v>0</v>
      </c>
      <c r="DA58" s="141">
        <f t="shared" si="51"/>
        <v>0</v>
      </c>
      <c r="DB58" s="141">
        <f t="shared" si="52"/>
        <v>268043</v>
      </c>
      <c r="DC58" s="141">
        <f t="shared" si="53"/>
        <v>213416</v>
      </c>
      <c r="DD58" s="141">
        <f t="shared" si="54"/>
        <v>29411</v>
      </c>
      <c r="DE58" s="141">
        <f t="shared" si="55"/>
        <v>0</v>
      </c>
      <c r="DF58" s="141">
        <f t="shared" si="56"/>
        <v>25216</v>
      </c>
      <c r="DG58" s="141">
        <f t="shared" si="57"/>
        <v>224531</v>
      </c>
      <c r="DH58" s="141">
        <f t="shared" si="58"/>
        <v>0</v>
      </c>
      <c r="DI58" s="141">
        <f t="shared" si="59"/>
        <v>17966</v>
      </c>
      <c r="DJ58" s="141">
        <f t="shared" si="60"/>
        <v>407025</v>
      </c>
    </row>
    <row r="59" spans="1:114" ht="12" customHeight="1">
      <c r="A59" s="142" t="s">
        <v>91</v>
      </c>
      <c r="B59" s="140" t="s">
        <v>377</v>
      </c>
      <c r="C59" s="142" t="s">
        <v>440</v>
      </c>
      <c r="D59" s="141">
        <f t="shared" si="6"/>
        <v>266818</v>
      </c>
      <c r="E59" s="141">
        <f t="shared" si="7"/>
        <v>92821</v>
      </c>
      <c r="F59" s="141">
        <v>0</v>
      </c>
      <c r="G59" s="141">
        <v>77726</v>
      </c>
      <c r="H59" s="141">
        <v>0</v>
      </c>
      <c r="I59" s="141">
        <v>15055</v>
      </c>
      <c r="J59" s="141"/>
      <c r="K59" s="141">
        <v>40</v>
      </c>
      <c r="L59" s="141">
        <v>173997</v>
      </c>
      <c r="M59" s="141">
        <f t="shared" si="8"/>
        <v>50993</v>
      </c>
      <c r="N59" s="141">
        <f t="shared" si="9"/>
        <v>12623</v>
      </c>
      <c r="O59" s="141">
        <v>0</v>
      </c>
      <c r="P59" s="141">
        <v>8285</v>
      </c>
      <c r="Q59" s="141">
        <v>0</v>
      </c>
      <c r="R59" s="141">
        <v>4318</v>
      </c>
      <c r="S59" s="141"/>
      <c r="T59" s="141">
        <v>20</v>
      </c>
      <c r="U59" s="141">
        <v>38370</v>
      </c>
      <c r="V59" s="141">
        <f t="shared" si="10"/>
        <v>317811</v>
      </c>
      <c r="W59" s="141">
        <f t="shared" si="11"/>
        <v>105444</v>
      </c>
      <c r="X59" s="141">
        <f t="shared" si="12"/>
        <v>0</v>
      </c>
      <c r="Y59" s="141">
        <f t="shared" si="13"/>
        <v>86011</v>
      </c>
      <c r="Z59" s="141">
        <f t="shared" si="14"/>
        <v>0</v>
      </c>
      <c r="AA59" s="141">
        <f t="shared" si="15"/>
        <v>19373</v>
      </c>
      <c r="AB59" s="141">
        <f t="shared" si="16"/>
        <v>0</v>
      </c>
      <c r="AC59" s="141">
        <f t="shared" si="17"/>
        <v>60</v>
      </c>
      <c r="AD59" s="141">
        <f t="shared" si="18"/>
        <v>212367</v>
      </c>
      <c r="AE59" s="141">
        <f t="shared" si="19"/>
        <v>0</v>
      </c>
      <c r="AF59" s="141">
        <f t="shared" si="20"/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11445</v>
      </c>
      <c r="AM59" s="141">
        <f t="shared" si="21"/>
        <v>131439</v>
      </c>
      <c r="AN59" s="141">
        <f t="shared" si="22"/>
        <v>16380</v>
      </c>
      <c r="AO59" s="141">
        <v>16380</v>
      </c>
      <c r="AP59" s="141">
        <v>0</v>
      </c>
      <c r="AQ59" s="141">
        <v>0</v>
      </c>
      <c r="AR59" s="141">
        <v>0</v>
      </c>
      <c r="AS59" s="141">
        <f t="shared" si="23"/>
        <v>1033</v>
      </c>
      <c r="AT59" s="141">
        <v>1033</v>
      </c>
      <c r="AU59" s="141">
        <v>0</v>
      </c>
      <c r="AV59" s="141">
        <v>0</v>
      </c>
      <c r="AW59" s="141">
        <v>0</v>
      </c>
      <c r="AX59" s="141">
        <f t="shared" si="24"/>
        <v>114026</v>
      </c>
      <c r="AY59" s="141">
        <v>113826</v>
      </c>
      <c r="AZ59" s="141">
        <v>0</v>
      </c>
      <c r="BA59" s="141">
        <v>0</v>
      </c>
      <c r="BB59" s="141">
        <v>200</v>
      </c>
      <c r="BC59" s="141">
        <v>118607</v>
      </c>
      <c r="BD59" s="141">
        <v>0</v>
      </c>
      <c r="BE59" s="141">
        <v>5327</v>
      </c>
      <c r="BF59" s="141">
        <f t="shared" si="25"/>
        <v>136766</v>
      </c>
      <c r="BG59" s="141">
        <f t="shared" si="26"/>
        <v>0</v>
      </c>
      <c r="BH59" s="141">
        <f t="shared" si="27"/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1969</v>
      </c>
      <c r="BO59" s="141">
        <f t="shared" si="28"/>
        <v>23489</v>
      </c>
      <c r="BP59" s="141">
        <f t="shared" si="29"/>
        <v>8075</v>
      </c>
      <c r="BQ59" s="141">
        <v>8075</v>
      </c>
      <c r="BR59" s="141">
        <v>0</v>
      </c>
      <c r="BS59" s="141">
        <v>0</v>
      </c>
      <c r="BT59" s="141">
        <v>0</v>
      </c>
      <c r="BU59" s="141">
        <f t="shared" si="30"/>
        <v>915</v>
      </c>
      <c r="BV59" s="141">
        <v>915</v>
      </c>
      <c r="BW59" s="141">
        <v>0</v>
      </c>
      <c r="BX59" s="141">
        <v>0</v>
      </c>
      <c r="BY59" s="141">
        <v>0</v>
      </c>
      <c r="BZ59" s="141">
        <f t="shared" si="31"/>
        <v>14499</v>
      </c>
      <c r="CA59" s="141">
        <v>14499</v>
      </c>
      <c r="CB59" s="141">
        <v>0</v>
      </c>
      <c r="CC59" s="141">
        <v>0</v>
      </c>
      <c r="CD59" s="141">
        <v>0</v>
      </c>
      <c r="CE59" s="141">
        <v>25535</v>
      </c>
      <c r="CF59" s="141">
        <v>0</v>
      </c>
      <c r="CG59" s="141">
        <v>0</v>
      </c>
      <c r="CH59" s="141">
        <f t="shared" si="32"/>
        <v>23489</v>
      </c>
      <c r="CI59" s="141">
        <f t="shared" si="33"/>
        <v>0</v>
      </c>
      <c r="CJ59" s="141">
        <f t="shared" si="34"/>
        <v>0</v>
      </c>
      <c r="CK59" s="141">
        <f t="shared" si="35"/>
        <v>0</v>
      </c>
      <c r="CL59" s="141">
        <f t="shared" si="36"/>
        <v>0</v>
      </c>
      <c r="CM59" s="141">
        <f t="shared" si="37"/>
        <v>0</v>
      </c>
      <c r="CN59" s="141">
        <f t="shared" si="38"/>
        <v>0</v>
      </c>
      <c r="CO59" s="141">
        <f t="shared" si="39"/>
        <v>0</v>
      </c>
      <c r="CP59" s="141">
        <f t="shared" si="40"/>
        <v>13414</v>
      </c>
      <c r="CQ59" s="141">
        <f t="shared" si="41"/>
        <v>154928</v>
      </c>
      <c r="CR59" s="141">
        <f t="shared" si="42"/>
        <v>24455</v>
      </c>
      <c r="CS59" s="141">
        <f t="shared" si="43"/>
        <v>24455</v>
      </c>
      <c r="CT59" s="141">
        <f t="shared" si="44"/>
        <v>0</v>
      </c>
      <c r="CU59" s="141">
        <f t="shared" si="45"/>
        <v>0</v>
      </c>
      <c r="CV59" s="141">
        <f t="shared" si="46"/>
        <v>0</v>
      </c>
      <c r="CW59" s="141">
        <f t="shared" si="47"/>
        <v>1948</v>
      </c>
      <c r="CX59" s="141">
        <f t="shared" si="48"/>
        <v>1948</v>
      </c>
      <c r="CY59" s="141">
        <f t="shared" si="49"/>
        <v>0</v>
      </c>
      <c r="CZ59" s="141">
        <f t="shared" si="50"/>
        <v>0</v>
      </c>
      <c r="DA59" s="141">
        <f t="shared" si="51"/>
        <v>0</v>
      </c>
      <c r="DB59" s="141">
        <f t="shared" si="52"/>
        <v>128525</v>
      </c>
      <c r="DC59" s="141">
        <f t="shared" si="53"/>
        <v>128325</v>
      </c>
      <c r="DD59" s="141">
        <f t="shared" si="54"/>
        <v>0</v>
      </c>
      <c r="DE59" s="141">
        <f t="shared" si="55"/>
        <v>0</v>
      </c>
      <c r="DF59" s="141">
        <f t="shared" si="56"/>
        <v>200</v>
      </c>
      <c r="DG59" s="141">
        <f t="shared" si="57"/>
        <v>144142</v>
      </c>
      <c r="DH59" s="141">
        <f t="shared" si="58"/>
        <v>0</v>
      </c>
      <c r="DI59" s="141">
        <f t="shared" si="59"/>
        <v>5327</v>
      </c>
      <c r="DJ59" s="141">
        <f t="shared" si="60"/>
        <v>160255</v>
      </c>
    </row>
    <row r="60" spans="1:114" ht="12" customHeight="1">
      <c r="A60" s="142" t="s">
        <v>91</v>
      </c>
      <c r="B60" s="140" t="s">
        <v>378</v>
      </c>
      <c r="C60" s="142" t="s">
        <v>441</v>
      </c>
      <c r="D60" s="141">
        <f t="shared" si="6"/>
        <v>79462</v>
      </c>
      <c r="E60" s="141">
        <f t="shared" si="7"/>
        <v>31413</v>
      </c>
      <c r="F60" s="141">
        <v>0</v>
      </c>
      <c r="G60" s="141">
        <v>28000</v>
      </c>
      <c r="H60" s="141">
        <v>0</v>
      </c>
      <c r="I60" s="141">
        <v>992</v>
      </c>
      <c r="J60" s="141"/>
      <c r="K60" s="141">
        <v>2421</v>
      </c>
      <c r="L60" s="141">
        <v>48049</v>
      </c>
      <c r="M60" s="141">
        <f t="shared" si="8"/>
        <v>46695</v>
      </c>
      <c r="N60" s="141">
        <f t="shared" si="9"/>
        <v>17763</v>
      </c>
      <c r="O60" s="141">
        <v>310</v>
      </c>
      <c r="P60" s="141">
        <v>15310</v>
      </c>
      <c r="Q60" s="141">
        <v>0</v>
      </c>
      <c r="R60" s="141">
        <v>0</v>
      </c>
      <c r="S60" s="141"/>
      <c r="T60" s="141">
        <v>2143</v>
      </c>
      <c r="U60" s="141">
        <v>28932</v>
      </c>
      <c r="V60" s="141">
        <f t="shared" si="10"/>
        <v>126157</v>
      </c>
      <c r="W60" s="141">
        <f t="shared" si="11"/>
        <v>49176</v>
      </c>
      <c r="X60" s="141">
        <f t="shared" si="12"/>
        <v>310</v>
      </c>
      <c r="Y60" s="141">
        <f t="shared" si="13"/>
        <v>43310</v>
      </c>
      <c r="Z60" s="141">
        <f t="shared" si="14"/>
        <v>0</v>
      </c>
      <c r="AA60" s="141">
        <f t="shared" si="15"/>
        <v>992</v>
      </c>
      <c r="AB60" s="141">
        <f t="shared" si="16"/>
        <v>0</v>
      </c>
      <c r="AC60" s="141">
        <f t="shared" si="17"/>
        <v>4564</v>
      </c>
      <c r="AD60" s="141">
        <f t="shared" si="18"/>
        <v>76981</v>
      </c>
      <c r="AE60" s="141">
        <f t="shared" si="19"/>
        <v>0</v>
      </c>
      <c r="AF60" s="141">
        <f t="shared" si="20"/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3925</v>
      </c>
      <c r="AM60" s="141">
        <f t="shared" si="21"/>
        <v>34058</v>
      </c>
      <c r="AN60" s="141">
        <f t="shared" si="22"/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f t="shared" si="23"/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f t="shared" si="24"/>
        <v>34058</v>
      </c>
      <c r="AY60" s="141">
        <v>34058</v>
      </c>
      <c r="AZ60" s="141">
        <v>0</v>
      </c>
      <c r="BA60" s="141">
        <v>0</v>
      </c>
      <c r="BB60" s="141">
        <v>0</v>
      </c>
      <c r="BC60" s="141">
        <v>40680</v>
      </c>
      <c r="BD60" s="141">
        <v>0</v>
      </c>
      <c r="BE60" s="141">
        <v>799</v>
      </c>
      <c r="BF60" s="141">
        <f t="shared" si="25"/>
        <v>34857</v>
      </c>
      <c r="BG60" s="141">
        <f t="shared" si="26"/>
        <v>0</v>
      </c>
      <c r="BH60" s="141">
        <f t="shared" si="27"/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1581</v>
      </c>
      <c r="BO60" s="141">
        <f t="shared" si="28"/>
        <v>17902</v>
      </c>
      <c r="BP60" s="141">
        <f t="shared" si="29"/>
        <v>0</v>
      </c>
      <c r="BQ60" s="141">
        <v>0</v>
      </c>
      <c r="BR60" s="141">
        <v>0</v>
      </c>
      <c r="BS60" s="141">
        <v>0</v>
      </c>
      <c r="BT60" s="141">
        <v>0</v>
      </c>
      <c r="BU60" s="141">
        <f t="shared" si="30"/>
        <v>0</v>
      </c>
      <c r="BV60" s="141">
        <v>0</v>
      </c>
      <c r="BW60" s="141">
        <v>0</v>
      </c>
      <c r="BX60" s="141">
        <v>0</v>
      </c>
      <c r="BY60" s="141">
        <v>0</v>
      </c>
      <c r="BZ60" s="141">
        <f t="shared" si="31"/>
        <v>17902</v>
      </c>
      <c r="CA60" s="141">
        <v>17902</v>
      </c>
      <c r="CB60" s="141">
        <v>0</v>
      </c>
      <c r="CC60" s="141">
        <v>0</v>
      </c>
      <c r="CD60" s="141">
        <v>0</v>
      </c>
      <c r="CE60" s="141">
        <v>20505</v>
      </c>
      <c r="CF60" s="141">
        <v>0</v>
      </c>
      <c r="CG60" s="141">
        <v>6707</v>
      </c>
      <c r="CH60" s="141">
        <f t="shared" si="32"/>
        <v>24609</v>
      </c>
      <c r="CI60" s="141">
        <f t="shared" si="33"/>
        <v>0</v>
      </c>
      <c r="CJ60" s="141">
        <f t="shared" si="34"/>
        <v>0</v>
      </c>
      <c r="CK60" s="141">
        <f t="shared" si="35"/>
        <v>0</v>
      </c>
      <c r="CL60" s="141">
        <f t="shared" si="36"/>
        <v>0</v>
      </c>
      <c r="CM60" s="141">
        <f t="shared" si="37"/>
        <v>0</v>
      </c>
      <c r="CN60" s="141">
        <f t="shared" si="38"/>
        <v>0</v>
      </c>
      <c r="CO60" s="141">
        <f t="shared" si="39"/>
        <v>0</v>
      </c>
      <c r="CP60" s="141">
        <f t="shared" si="40"/>
        <v>5506</v>
      </c>
      <c r="CQ60" s="141">
        <f t="shared" si="41"/>
        <v>51960</v>
      </c>
      <c r="CR60" s="141">
        <f t="shared" si="42"/>
        <v>0</v>
      </c>
      <c r="CS60" s="141">
        <f t="shared" si="43"/>
        <v>0</v>
      </c>
      <c r="CT60" s="141">
        <f t="shared" si="44"/>
        <v>0</v>
      </c>
      <c r="CU60" s="141">
        <f t="shared" si="45"/>
        <v>0</v>
      </c>
      <c r="CV60" s="141">
        <f t="shared" si="46"/>
        <v>0</v>
      </c>
      <c r="CW60" s="141">
        <f t="shared" si="47"/>
        <v>0</v>
      </c>
      <c r="CX60" s="141">
        <f t="shared" si="48"/>
        <v>0</v>
      </c>
      <c r="CY60" s="141">
        <f t="shared" si="49"/>
        <v>0</v>
      </c>
      <c r="CZ60" s="141">
        <f t="shared" si="50"/>
        <v>0</v>
      </c>
      <c r="DA60" s="141">
        <f t="shared" si="51"/>
        <v>0</v>
      </c>
      <c r="DB60" s="141">
        <f t="shared" si="52"/>
        <v>51960</v>
      </c>
      <c r="DC60" s="141">
        <f t="shared" si="53"/>
        <v>51960</v>
      </c>
      <c r="DD60" s="141">
        <f t="shared" si="54"/>
        <v>0</v>
      </c>
      <c r="DE60" s="141">
        <f t="shared" si="55"/>
        <v>0</v>
      </c>
      <c r="DF60" s="141">
        <f t="shared" si="56"/>
        <v>0</v>
      </c>
      <c r="DG60" s="141">
        <f t="shared" si="57"/>
        <v>61185</v>
      </c>
      <c r="DH60" s="141">
        <f t="shared" si="58"/>
        <v>0</v>
      </c>
      <c r="DI60" s="141">
        <f t="shared" si="59"/>
        <v>7506</v>
      </c>
      <c r="DJ60" s="141">
        <f t="shared" si="60"/>
        <v>59466</v>
      </c>
    </row>
    <row r="61" spans="1:114" ht="12" customHeight="1">
      <c r="A61" s="142" t="s">
        <v>91</v>
      </c>
      <c r="B61" s="140" t="s">
        <v>379</v>
      </c>
      <c r="C61" s="142" t="s">
        <v>442</v>
      </c>
      <c r="D61" s="141">
        <f t="shared" si="6"/>
        <v>133484</v>
      </c>
      <c r="E61" s="141">
        <f t="shared" si="7"/>
        <v>82791</v>
      </c>
      <c r="F61" s="141">
        <v>0</v>
      </c>
      <c r="G61" s="141">
        <v>64000</v>
      </c>
      <c r="H61" s="141">
        <v>0</v>
      </c>
      <c r="I61" s="141">
        <v>18761</v>
      </c>
      <c r="J61" s="141"/>
      <c r="K61" s="141">
        <v>30</v>
      </c>
      <c r="L61" s="141">
        <v>50693</v>
      </c>
      <c r="M61" s="141">
        <f t="shared" si="8"/>
        <v>90643</v>
      </c>
      <c r="N61" s="141">
        <f t="shared" si="9"/>
        <v>75077</v>
      </c>
      <c r="O61" s="141">
        <v>0</v>
      </c>
      <c r="P61" s="141">
        <v>71600</v>
      </c>
      <c r="Q61" s="141">
        <v>0</v>
      </c>
      <c r="R61" s="141">
        <v>0</v>
      </c>
      <c r="S61" s="141"/>
      <c r="T61" s="141">
        <v>3477</v>
      </c>
      <c r="U61" s="141">
        <v>15566</v>
      </c>
      <c r="V61" s="141">
        <f t="shared" si="10"/>
        <v>224127</v>
      </c>
      <c r="W61" s="141">
        <f t="shared" si="11"/>
        <v>157868</v>
      </c>
      <c r="X61" s="141">
        <f t="shared" si="12"/>
        <v>0</v>
      </c>
      <c r="Y61" s="141">
        <f t="shared" si="13"/>
        <v>135600</v>
      </c>
      <c r="Z61" s="141">
        <f t="shared" si="14"/>
        <v>0</v>
      </c>
      <c r="AA61" s="141">
        <f t="shared" si="15"/>
        <v>18761</v>
      </c>
      <c r="AB61" s="141">
        <f t="shared" si="16"/>
        <v>0</v>
      </c>
      <c r="AC61" s="141">
        <f t="shared" si="17"/>
        <v>3507</v>
      </c>
      <c r="AD61" s="141">
        <f t="shared" si="18"/>
        <v>66259</v>
      </c>
      <c r="AE61" s="141">
        <f t="shared" si="19"/>
        <v>0</v>
      </c>
      <c r="AF61" s="141">
        <f t="shared" si="20"/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f t="shared" si="21"/>
        <v>133484</v>
      </c>
      <c r="AN61" s="141">
        <f t="shared" si="22"/>
        <v>45836</v>
      </c>
      <c r="AO61" s="141">
        <v>11996</v>
      </c>
      <c r="AP61" s="141">
        <v>0</v>
      </c>
      <c r="AQ61" s="141">
        <v>25380</v>
      </c>
      <c r="AR61" s="141">
        <v>8460</v>
      </c>
      <c r="AS61" s="141">
        <f t="shared" si="23"/>
        <v>22000</v>
      </c>
      <c r="AT61" s="141">
        <v>2764</v>
      </c>
      <c r="AU61" s="141">
        <v>17690</v>
      </c>
      <c r="AV61" s="141">
        <v>1546</v>
      </c>
      <c r="AW61" s="141">
        <v>0</v>
      </c>
      <c r="AX61" s="141">
        <f t="shared" si="24"/>
        <v>65648</v>
      </c>
      <c r="AY61" s="141">
        <v>41614</v>
      </c>
      <c r="AZ61" s="141">
        <v>17475</v>
      </c>
      <c r="BA61" s="141">
        <v>6559</v>
      </c>
      <c r="BB61" s="141">
        <v>0</v>
      </c>
      <c r="BC61" s="141">
        <v>0</v>
      </c>
      <c r="BD61" s="141">
        <v>0</v>
      </c>
      <c r="BE61" s="141">
        <v>0</v>
      </c>
      <c r="BF61" s="141">
        <f t="shared" si="25"/>
        <v>133484</v>
      </c>
      <c r="BG61" s="141">
        <f t="shared" si="26"/>
        <v>0</v>
      </c>
      <c r="BH61" s="141">
        <f t="shared" si="27"/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2565</v>
      </c>
      <c r="BO61" s="141">
        <f t="shared" si="28"/>
        <v>54805</v>
      </c>
      <c r="BP61" s="141">
        <f t="shared" si="29"/>
        <v>7072</v>
      </c>
      <c r="BQ61" s="141">
        <v>7072</v>
      </c>
      <c r="BR61" s="141">
        <v>0</v>
      </c>
      <c r="BS61" s="141">
        <v>0</v>
      </c>
      <c r="BT61" s="141">
        <v>0</v>
      </c>
      <c r="BU61" s="141">
        <f t="shared" si="30"/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f t="shared" si="31"/>
        <v>47733</v>
      </c>
      <c r="CA61" s="141">
        <v>38929</v>
      </c>
      <c r="CB61" s="141">
        <v>0</v>
      </c>
      <c r="CC61" s="141">
        <v>8804</v>
      </c>
      <c r="CD61" s="141">
        <v>0</v>
      </c>
      <c r="CE61" s="141">
        <v>33273</v>
      </c>
      <c r="CF61" s="141">
        <v>0</v>
      </c>
      <c r="CG61" s="141">
        <v>0</v>
      </c>
      <c r="CH61" s="141">
        <f t="shared" si="32"/>
        <v>54805</v>
      </c>
      <c r="CI61" s="141">
        <f t="shared" si="33"/>
        <v>0</v>
      </c>
      <c r="CJ61" s="141">
        <f t="shared" si="34"/>
        <v>0</v>
      </c>
      <c r="CK61" s="141">
        <f t="shared" si="35"/>
        <v>0</v>
      </c>
      <c r="CL61" s="141">
        <f t="shared" si="36"/>
        <v>0</v>
      </c>
      <c r="CM61" s="141">
        <f t="shared" si="37"/>
        <v>0</v>
      </c>
      <c r="CN61" s="141">
        <f t="shared" si="38"/>
        <v>0</v>
      </c>
      <c r="CO61" s="141">
        <f t="shared" si="39"/>
        <v>0</v>
      </c>
      <c r="CP61" s="141">
        <f t="shared" si="40"/>
        <v>2565</v>
      </c>
      <c r="CQ61" s="141">
        <f t="shared" si="41"/>
        <v>188289</v>
      </c>
      <c r="CR61" s="141">
        <f t="shared" si="42"/>
        <v>52908</v>
      </c>
      <c r="CS61" s="141">
        <f t="shared" si="43"/>
        <v>19068</v>
      </c>
      <c r="CT61" s="141">
        <f t="shared" si="44"/>
        <v>0</v>
      </c>
      <c r="CU61" s="141">
        <f t="shared" si="45"/>
        <v>25380</v>
      </c>
      <c r="CV61" s="141">
        <f t="shared" si="46"/>
        <v>8460</v>
      </c>
      <c r="CW61" s="141">
        <f t="shared" si="47"/>
        <v>22000</v>
      </c>
      <c r="CX61" s="141">
        <f t="shared" si="48"/>
        <v>2764</v>
      </c>
      <c r="CY61" s="141">
        <f t="shared" si="49"/>
        <v>17690</v>
      </c>
      <c r="CZ61" s="141">
        <f t="shared" si="50"/>
        <v>1546</v>
      </c>
      <c r="DA61" s="141">
        <f t="shared" si="51"/>
        <v>0</v>
      </c>
      <c r="DB61" s="141">
        <f t="shared" si="52"/>
        <v>113381</v>
      </c>
      <c r="DC61" s="141">
        <f t="shared" si="53"/>
        <v>80543</v>
      </c>
      <c r="DD61" s="141">
        <f t="shared" si="54"/>
        <v>17475</v>
      </c>
      <c r="DE61" s="141">
        <f t="shared" si="55"/>
        <v>15363</v>
      </c>
      <c r="DF61" s="141">
        <f t="shared" si="56"/>
        <v>0</v>
      </c>
      <c r="DG61" s="141">
        <f t="shared" si="57"/>
        <v>33273</v>
      </c>
      <c r="DH61" s="141">
        <f t="shared" si="58"/>
        <v>0</v>
      </c>
      <c r="DI61" s="141">
        <f t="shared" si="59"/>
        <v>0</v>
      </c>
      <c r="DJ61" s="141">
        <f t="shared" si="60"/>
        <v>188289</v>
      </c>
    </row>
    <row r="62" spans="1:114" ht="12" customHeight="1">
      <c r="A62" s="142" t="s">
        <v>91</v>
      </c>
      <c r="B62" s="140" t="s">
        <v>380</v>
      </c>
      <c r="C62" s="142" t="s">
        <v>443</v>
      </c>
      <c r="D62" s="141">
        <f t="shared" si="6"/>
        <v>518490</v>
      </c>
      <c r="E62" s="141">
        <f t="shared" si="7"/>
        <v>512864</v>
      </c>
      <c r="F62" s="141">
        <v>0</v>
      </c>
      <c r="G62" s="141">
        <v>318099</v>
      </c>
      <c r="H62" s="141">
        <v>115000</v>
      </c>
      <c r="I62" s="141">
        <v>74873</v>
      </c>
      <c r="J62" s="141"/>
      <c r="K62" s="141">
        <v>4892</v>
      </c>
      <c r="L62" s="141">
        <v>5626</v>
      </c>
      <c r="M62" s="141">
        <f t="shared" si="8"/>
        <v>88608</v>
      </c>
      <c r="N62" s="141">
        <f t="shared" si="9"/>
        <v>63542</v>
      </c>
      <c r="O62" s="141">
        <v>8698</v>
      </c>
      <c r="P62" s="141">
        <v>51083</v>
      </c>
      <c r="Q62" s="141">
        <v>0</v>
      </c>
      <c r="R62" s="141">
        <v>3761</v>
      </c>
      <c r="S62" s="141"/>
      <c r="T62" s="141">
        <v>0</v>
      </c>
      <c r="U62" s="141">
        <v>25066</v>
      </c>
      <c r="V62" s="141">
        <f t="shared" si="10"/>
        <v>607098</v>
      </c>
      <c r="W62" s="141">
        <f t="shared" si="11"/>
        <v>576406</v>
      </c>
      <c r="X62" s="141">
        <f t="shared" si="12"/>
        <v>8698</v>
      </c>
      <c r="Y62" s="141">
        <f t="shared" si="13"/>
        <v>369182</v>
      </c>
      <c r="Z62" s="141">
        <f t="shared" si="14"/>
        <v>115000</v>
      </c>
      <c r="AA62" s="141">
        <f t="shared" si="15"/>
        <v>78634</v>
      </c>
      <c r="AB62" s="141">
        <f t="shared" si="16"/>
        <v>0</v>
      </c>
      <c r="AC62" s="141">
        <f t="shared" si="17"/>
        <v>4892</v>
      </c>
      <c r="AD62" s="141">
        <f t="shared" si="18"/>
        <v>30692</v>
      </c>
      <c r="AE62" s="141">
        <f t="shared" si="19"/>
        <v>189459</v>
      </c>
      <c r="AF62" s="141">
        <f t="shared" si="20"/>
        <v>189459</v>
      </c>
      <c r="AG62" s="141">
        <v>0</v>
      </c>
      <c r="AH62" s="141">
        <v>38430</v>
      </c>
      <c r="AI62" s="141">
        <v>151029</v>
      </c>
      <c r="AJ62" s="141">
        <v>0</v>
      </c>
      <c r="AK62" s="141">
        <v>0</v>
      </c>
      <c r="AL62" s="141">
        <v>0</v>
      </c>
      <c r="AM62" s="141">
        <f t="shared" si="21"/>
        <v>311239</v>
      </c>
      <c r="AN62" s="141">
        <f t="shared" si="22"/>
        <v>28189</v>
      </c>
      <c r="AO62" s="141">
        <v>28189</v>
      </c>
      <c r="AP62" s="141">
        <v>0</v>
      </c>
      <c r="AQ62" s="141">
        <v>0</v>
      </c>
      <c r="AR62" s="141">
        <v>0</v>
      </c>
      <c r="AS62" s="141">
        <f t="shared" si="23"/>
        <v>32988</v>
      </c>
      <c r="AT62" s="141">
        <v>7898</v>
      </c>
      <c r="AU62" s="141">
        <v>25090</v>
      </c>
      <c r="AV62" s="141">
        <v>0</v>
      </c>
      <c r="AW62" s="141">
        <v>0</v>
      </c>
      <c r="AX62" s="141">
        <f t="shared" si="24"/>
        <v>250062</v>
      </c>
      <c r="AY62" s="141">
        <v>67504</v>
      </c>
      <c r="AZ62" s="141">
        <v>175038</v>
      </c>
      <c r="BA62" s="141">
        <v>0</v>
      </c>
      <c r="BB62" s="141">
        <v>7520</v>
      </c>
      <c r="BC62" s="141">
        <v>17792</v>
      </c>
      <c r="BD62" s="141">
        <v>0</v>
      </c>
      <c r="BE62" s="141">
        <v>0</v>
      </c>
      <c r="BF62" s="141">
        <f t="shared" si="25"/>
        <v>500698</v>
      </c>
      <c r="BG62" s="141">
        <f t="shared" si="26"/>
        <v>0</v>
      </c>
      <c r="BH62" s="141">
        <f t="shared" si="27"/>
        <v>0</v>
      </c>
      <c r="BI62" s="141">
        <v>0</v>
      </c>
      <c r="BJ62" s="141">
        <v>0</v>
      </c>
      <c r="BK62" s="141">
        <v>0</v>
      </c>
      <c r="BL62" s="141">
        <v>0</v>
      </c>
      <c r="BM62" s="141">
        <v>0</v>
      </c>
      <c r="BN62" s="141">
        <v>0</v>
      </c>
      <c r="BO62" s="141">
        <f t="shared" si="28"/>
        <v>88608</v>
      </c>
      <c r="BP62" s="141">
        <f t="shared" si="29"/>
        <v>14181</v>
      </c>
      <c r="BQ62" s="141">
        <v>14181</v>
      </c>
      <c r="BR62" s="141">
        <v>0</v>
      </c>
      <c r="BS62" s="141">
        <v>0</v>
      </c>
      <c r="BT62" s="141">
        <v>0</v>
      </c>
      <c r="BU62" s="141">
        <f t="shared" si="30"/>
        <v>26120</v>
      </c>
      <c r="BV62" s="141">
        <v>26120</v>
      </c>
      <c r="BW62" s="141">
        <v>0</v>
      </c>
      <c r="BX62" s="141">
        <v>0</v>
      </c>
      <c r="BY62" s="141">
        <v>0</v>
      </c>
      <c r="BZ62" s="141">
        <f t="shared" si="31"/>
        <v>48307</v>
      </c>
      <c r="CA62" s="141">
        <v>30911</v>
      </c>
      <c r="CB62" s="141">
        <v>0</v>
      </c>
      <c r="CC62" s="141">
        <v>0</v>
      </c>
      <c r="CD62" s="141">
        <v>17396</v>
      </c>
      <c r="CE62" s="141">
        <v>0</v>
      </c>
      <c r="CF62" s="141">
        <v>0</v>
      </c>
      <c r="CG62" s="141">
        <v>0</v>
      </c>
      <c r="CH62" s="141">
        <f t="shared" si="32"/>
        <v>88608</v>
      </c>
      <c r="CI62" s="141">
        <f t="shared" si="33"/>
        <v>189459</v>
      </c>
      <c r="CJ62" s="141">
        <f t="shared" si="34"/>
        <v>189459</v>
      </c>
      <c r="CK62" s="141">
        <f t="shared" si="35"/>
        <v>0</v>
      </c>
      <c r="CL62" s="141">
        <f t="shared" si="36"/>
        <v>38430</v>
      </c>
      <c r="CM62" s="141">
        <f t="shared" si="37"/>
        <v>151029</v>
      </c>
      <c r="CN62" s="141">
        <f t="shared" si="38"/>
        <v>0</v>
      </c>
      <c r="CO62" s="141">
        <f t="shared" si="39"/>
        <v>0</v>
      </c>
      <c r="CP62" s="141">
        <f t="shared" si="40"/>
        <v>0</v>
      </c>
      <c r="CQ62" s="141">
        <f t="shared" si="41"/>
        <v>399847</v>
      </c>
      <c r="CR62" s="141">
        <f t="shared" si="42"/>
        <v>42370</v>
      </c>
      <c r="CS62" s="141">
        <f t="shared" si="43"/>
        <v>42370</v>
      </c>
      <c r="CT62" s="141">
        <f t="shared" si="44"/>
        <v>0</v>
      </c>
      <c r="CU62" s="141">
        <f t="shared" si="45"/>
        <v>0</v>
      </c>
      <c r="CV62" s="141">
        <f t="shared" si="46"/>
        <v>0</v>
      </c>
      <c r="CW62" s="141">
        <f t="shared" si="47"/>
        <v>59108</v>
      </c>
      <c r="CX62" s="141">
        <f t="shared" si="48"/>
        <v>34018</v>
      </c>
      <c r="CY62" s="141">
        <f t="shared" si="49"/>
        <v>25090</v>
      </c>
      <c r="CZ62" s="141">
        <f t="shared" si="50"/>
        <v>0</v>
      </c>
      <c r="DA62" s="141">
        <f t="shared" si="51"/>
        <v>0</v>
      </c>
      <c r="DB62" s="141">
        <f t="shared" si="52"/>
        <v>298369</v>
      </c>
      <c r="DC62" s="141">
        <f t="shared" si="53"/>
        <v>98415</v>
      </c>
      <c r="DD62" s="141">
        <f t="shared" si="54"/>
        <v>175038</v>
      </c>
      <c r="DE62" s="141">
        <f t="shared" si="55"/>
        <v>0</v>
      </c>
      <c r="DF62" s="141">
        <f t="shared" si="56"/>
        <v>24916</v>
      </c>
      <c r="DG62" s="141">
        <f t="shared" si="57"/>
        <v>17792</v>
      </c>
      <c r="DH62" s="141">
        <f t="shared" si="58"/>
        <v>0</v>
      </c>
      <c r="DI62" s="141">
        <f t="shared" si="59"/>
        <v>0</v>
      </c>
      <c r="DJ62" s="141">
        <f t="shared" si="60"/>
        <v>589306</v>
      </c>
    </row>
    <row r="63" spans="1:114" ht="12" customHeight="1">
      <c r="A63" s="142" t="s">
        <v>91</v>
      </c>
      <c r="B63" s="140" t="s">
        <v>381</v>
      </c>
      <c r="C63" s="142" t="s">
        <v>444</v>
      </c>
      <c r="D63" s="141">
        <f t="shared" si="6"/>
        <v>53635</v>
      </c>
      <c r="E63" s="141">
        <f t="shared" si="7"/>
        <v>53074</v>
      </c>
      <c r="F63" s="141">
        <v>0</v>
      </c>
      <c r="G63" s="141">
        <v>53071</v>
      </c>
      <c r="H63" s="141">
        <v>0</v>
      </c>
      <c r="I63" s="141">
        <v>3</v>
      </c>
      <c r="J63" s="141"/>
      <c r="K63" s="141">
        <v>0</v>
      </c>
      <c r="L63" s="141">
        <v>561</v>
      </c>
      <c r="M63" s="141">
        <f t="shared" si="8"/>
        <v>18623</v>
      </c>
      <c r="N63" s="141">
        <f t="shared" si="9"/>
        <v>17915</v>
      </c>
      <c r="O63" s="141">
        <v>0</v>
      </c>
      <c r="P63" s="141">
        <v>0</v>
      </c>
      <c r="Q63" s="141">
        <v>0</v>
      </c>
      <c r="R63" s="141">
        <v>4867</v>
      </c>
      <c r="S63" s="141"/>
      <c r="T63" s="141">
        <v>13048</v>
      </c>
      <c r="U63" s="141">
        <v>708</v>
      </c>
      <c r="V63" s="141">
        <f t="shared" si="10"/>
        <v>72258</v>
      </c>
      <c r="W63" s="141">
        <f t="shared" si="11"/>
        <v>70989</v>
      </c>
      <c r="X63" s="141">
        <f t="shared" si="12"/>
        <v>0</v>
      </c>
      <c r="Y63" s="141">
        <f t="shared" si="13"/>
        <v>53071</v>
      </c>
      <c r="Z63" s="141">
        <f t="shared" si="14"/>
        <v>0</v>
      </c>
      <c r="AA63" s="141">
        <f t="shared" si="15"/>
        <v>4870</v>
      </c>
      <c r="AB63" s="141">
        <f t="shared" si="16"/>
        <v>0</v>
      </c>
      <c r="AC63" s="141">
        <f t="shared" si="17"/>
        <v>13048</v>
      </c>
      <c r="AD63" s="141">
        <f t="shared" si="18"/>
        <v>1269</v>
      </c>
      <c r="AE63" s="141">
        <f t="shared" si="19"/>
        <v>17634</v>
      </c>
      <c r="AF63" s="141">
        <f t="shared" si="20"/>
        <v>17634</v>
      </c>
      <c r="AG63" s="141">
        <v>0</v>
      </c>
      <c r="AH63" s="141">
        <v>17634</v>
      </c>
      <c r="AI63" s="141">
        <v>0</v>
      </c>
      <c r="AJ63" s="141">
        <v>0</v>
      </c>
      <c r="AK63" s="141">
        <v>0</v>
      </c>
      <c r="AL63" s="141">
        <v>0</v>
      </c>
      <c r="AM63" s="141">
        <f t="shared" si="21"/>
        <v>32472</v>
      </c>
      <c r="AN63" s="141">
        <f t="shared" si="22"/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f t="shared" si="23"/>
        <v>17249</v>
      </c>
      <c r="AT63" s="141">
        <v>4385</v>
      </c>
      <c r="AU63" s="141">
        <v>12864</v>
      </c>
      <c r="AV63" s="141">
        <v>0</v>
      </c>
      <c r="AW63" s="141">
        <v>0</v>
      </c>
      <c r="AX63" s="141">
        <f t="shared" si="24"/>
        <v>15223</v>
      </c>
      <c r="AY63" s="141">
        <v>0</v>
      </c>
      <c r="AZ63" s="141">
        <v>15223</v>
      </c>
      <c r="BA63" s="141">
        <v>0</v>
      </c>
      <c r="BB63" s="141">
        <v>0</v>
      </c>
      <c r="BC63" s="141">
        <v>1519</v>
      </c>
      <c r="BD63" s="141">
        <v>0</v>
      </c>
      <c r="BE63" s="141">
        <v>2010</v>
      </c>
      <c r="BF63" s="141">
        <f t="shared" si="25"/>
        <v>52116</v>
      </c>
      <c r="BG63" s="141">
        <f t="shared" si="26"/>
        <v>3291</v>
      </c>
      <c r="BH63" s="141">
        <f t="shared" si="27"/>
        <v>3291</v>
      </c>
      <c r="BI63" s="141">
        <v>0</v>
      </c>
      <c r="BJ63" s="141">
        <v>3291</v>
      </c>
      <c r="BK63" s="141">
        <v>0</v>
      </c>
      <c r="BL63" s="141">
        <v>0</v>
      </c>
      <c r="BM63" s="141">
        <v>0</v>
      </c>
      <c r="BN63" s="141">
        <v>0</v>
      </c>
      <c r="BO63" s="141">
        <f t="shared" si="28"/>
        <v>15004</v>
      </c>
      <c r="BP63" s="141">
        <f t="shared" si="29"/>
        <v>4822</v>
      </c>
      <c r="BQ63" s="141">
        <v>4822</v>
      </c>
      <c r="BR63" s="141">
        <v>0</v>
      </c>
      <c r="BS63" s="141">
        <v>0</v>
      </c>
      <c r="BT63" s="141">
        <v>0</v>
      </c>
      <c r="BU63" s="141">
        <f t="shared" si="30"/>
        <v>2794</v>
      </c>
      <c r="BV63" s="141">
        <v>549</v>
      </c>
      <c r="BW63" s="141">
        <v>2245</v>
      </c>
      <c r="BX63" s="141">
        <v>0</v>
      </c>
      <c r="BY63" s="141">
        <v>0</v>
      </c>
      <c r="BZ63" s="141">
        <f t="shared" si="31"/>
        <v>7388</v>
      </c>
      <c r="CA63" s="141">
        <v>7388</v>
      </c>
      <c r="CB63" s="141">
        <v>0</v>
      </c>
      <c r="CC63" s="141">
        <v>0</v>
      </c>
      <c r="CD63" s="141">
        <v>0</v>
      </c>
      <c r="CE63" s="141">
        <v>0</v>
      </c>
      <c r="CF63" s="141">
        <v>0</v>
      </c>
      <c r="CG63" s="141">
        <v>328</v>
      </c>
      <c r="CH63" s="141">
        <f t="shared" si="32"/>
        <v>18623</v>
      </c>
      <c r="CI63" s="141">
        <f t="shared" si="33"/>
        <v>20925</v>
      </c>
      <c r="CJ63" s="141">
        <f t="shared" si="34"/>
        <v>20925</v>
      </c>
      <c r="CK63" s="141">
        <f t="shared" si="35"/>
        <v>0</v>
      </c>
      <c r="CL63" s="141">
        <f t="shared" si="36"/>
        <v>20925</v>
      </c>
      <c r="CM63" s="141">
        <f t="shared" si="37"/>
        <v>0</v>
      </c>
      <c r="CN63" s="141">
        <f t="shared" si="38"/>
        <v>0</v>
      </c>
      <c r="CO63" s="141">
        <f t="shared" si="39"/>
        <v>0</v>
      </c>
      <c r="CP63" s="141">
        <f t="shared" si="40"/>
        <v>0</v>
      </c>
      <c r="CQ63" s="141">
        <f t="shared" si="41"/>
        <v>47476</v>
      </c>
      <c r="CR63" s="141">
        <f t="shared" si="42"/>
        <v>4822</v>
      </c>
      <c r="CS63" s="141">
        <f t="shared" si="43"/>
        <v>4822</v>
      </c>
      <c r="CT63" s="141">
        <f t="shared" si="44"/>
        <v>0</v>
      </c>
      <c r="CU63" s="141">
        <f t="shared" si="45"/>
        <v>0</v>
      </c>
      <c r="CV63" s="141">
        <f t="shared" si="46"/>
        <v>0</v>
      </c>
      <c r="CW63" s="141">
        <f t="shared" si="47"/>
        <v>20043</v>
      </c>
      <c r="CX63" s="141">
        <f t="shared" si="48"/>
        <v>4934</v>
      </c>
      <c r="CY63" s="141">
        <f t="shared" si="49"/>
        <v>15109</v>
      </c>
      <c r="CZ63" s="141">
        <f t="shared" si="50"/>
        <v>0</v>
      </c>
      <c r="DA63" s="141">
        <f t="shared" si="51"/>
        <v>0</v>
      </c>
      <c r="DB63" s="141">
        <f t="shared" si="52"/>
        <v>22611</v>
      </c>
      <c r="DC63" s="141">
        <f t="shared" si="53"/>
        <v>7388</v>
      </c>
      <c r="DD63" s="141">
        <f t="shared" si="54"/>
        <v>15223</v>
      </c>
      <c r="DE63" s="141">
        <f t="shared" si="55"/>
        <v>0</v>
      </c>
      <c r="DF63" s="141">
        <f t="shared" si="56"/>
        <v>0</v>
      </c>
      <c r="DG63" s="141">
        <f t="shared" si="57"/>
        <v>1519</v>
      </c>
      <c r="DH63" s="141">
        <f t="shared" si="58"/>
        <v>0</v>
      </c>
      <c r="DI63" s="141">
        <f t="shared" si="59"/>
        <v>2338</v>
      </c>
      <c r="DJ63" s="141">
        <f t="shared" si="60"/>
        <v>70739</v>
      </c>
    </row>
    <row r="64" spans="1:114" ht="12" customHeight="1">
      <c r="A64" s="142" t="s">
        <v>91</v>
      </c>
      <c r="B64" s="140" t="s">
        <v>382</v>
      </c>
      <c r="C64" s="142" t="s">
        <v>445</v>
      </c>
      <c r="D64" s="141">
        <f t="shared" si="6"/>
        <v>200387</v>
      </c>
      <c r="E64" s="141">
        <f t="shared" si="7"/>
        <v>14028</v>
      </c>
      <c r="F64" s="141">
        <v>0</v>
      </c>
      <c r="G64" s="141">
        <v>1258</v>
      </c>
      <c r="H64" s="141">
        <v>0</v>
      </c>
      <c r="I64" s="141">
        <v>4746</v>
      </c>
      <c r="J64" s="141"/>
      <c r="K64" s="141">
        <v>8024</v>
      </c>
      <c r="L64" s="141">
        <v>186359</v>
      </c>
      <c r="M64" s="141">
        <f t="shared" si="8"/>
        <v>9434</v>
      </c>
      <c r="N64" s="141">
        <f t="shared" si="9"/>
        <v>5297</v>
      </c>
      <c r="O64" s="141">
        <v>0</v>
      </c>
      <c r="P64" s="141">
        <v>0</v>
      </c>
      <c r="Q64" s="141">
        <v>0</v>
      </c>
      <c r="R64" s="141">
        <v>5297</v>
      </c>
      <c r="S64" s="141"/>
      <c r="T64" s="141">
        <v>0</v>
      </c>
      <c r="U64" s="141">
        <v>4137</v>
      </c>
      <c r="V64" s="141">
        <f t="shared" si="10"/>
        <v>209821</v>
      </c>
      <c r="W64" s="141">
        <f t="shared" si="11"/>
        <v>19325</v>
      </c>
      <c r="X64" s="141">
        <f t="shared" si="12"/>
        <v>0</v>
      </c>
      <c r="Y64" s="141">
        <f t="shared" si="13"/>
        <v>1258</v>
      </c>
      <c r="Z64" s="141">
        <f t="shared" si="14"/>
        <v>0</v>
      </c>
      <c r="AA64" s="141">
        <f t="shared" si="15"/>
        <v>10043</v>
      </c>
      <c r="AB64" s="141">
        <f t="shared" si="16"/>
        <v>0</v>
      </c>
      <c r="AC64" s="141">
        <f t="shared" si="17"/>
        <v>8024</v>
      </c>
      <c r="AD64" s="141">
        <f t="shared" si="18"/>
        <v>190496</v>
      </c>
      <c r="AE64" s="141">
        <f t="shared" si="19"/>
        <v>37224</v>
      </c>
      <c r="AF64" s="141">
        <f t="shared" si="20"/>
        <v>37224</v>
      </c>
      <c r="AG64" s="141">
        <v>6675</v>
      </c>
      <c r="AH64" s="141">
        <v>30549</v>
      </c>
      <c r="AI64" s="141">
        <v>0</v>
      </c>
      <c r="AJ64" s="141">
        <v>0</v>
      </c>
      <c r="AK64" s="141">
        <v>0</v>
      </c>
      <c r="AL64" s="141">
        <v>0</v>
      </c>
      <c r="AM64" s="141">
        <f t="shared" si="21"/>
        <v>154123</v>
      </c>
      <c r="AN64" s="141">
        <f t="shared" si="22"/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f t="shared" si="23"/>
        <v>105070</v>
      </c>
      <c r="AT64" s="141">
        <v>1643</v>
      </c>
      <c r="AU64" s="141">
        <v>67699</v>
      </c>
      <c r="AV64" s="141">
        <v>35728</v>
      </c>
      <c r="AW64" s="141">
        <v>1035</v>
      </c>
      <c r="AX64" s="141">
        <f t="shared" si="24"/>
        <v>48018</v>
      </c>
      <c r="AY64" s="141">
        <v>10789</v>
      </c>
      <c r="AZ64" s="141">
        <v>26222</v>
      </c>
      <c r="BA64" s="141">
        <v>11007</v>
      </c>
      <c r="BB64" s="141">
        <v>0</v>
      </c>
      <c r="BC64" s="141">
        <v>8762</v>
      </c>
      <c r="BD64" s="141">
        <v>0</v>
      </c>
      <c r="BE64" s="141">
        <v>278</v>
      </c>
      <c r="BF64" s="141">
        <f t="shared" si="25"/>
        <v>191625</v>
      </c>
      <c r="BG64" s="141">
        <f t="shared" si="26"/>
        <v>0</v>
      </c>
      <c r="BH64" s="141">
        <f t="shared" si="27"/>
        <v>0</v>
      </c>
      <c r="BI64" s="141">
        <v>0</v>
      </c>
      <c r="BJ64" s="141">
        <v>0</v>
      </c>
      <c r="BK64" s="141">
        <v>0</v>
      </c>
      <c r="BL64" s="141">
        <v>0</v>
      </c>
      <c r="BM64" s="141">
        <v>0</v>
      </c>
      <c r="BN64" s="141">
        <v>0</v>
      </c>
      <c r="BO64" s="141">
        <f t="shared" si="28"/>
        <v>9382</v>
      </c>
      <c r="BP64" s="141">
        <f t="shared" si="29"/>
        <v>0</v>
      </c>
      <c r="BQ64" s="141">
        <v>0</v>
      </c>
      <c r="BR64" s="141">
        <v>0</v>
      </c>
      <c r="BS64" s="141">
        <v>0</v>
      </c>
      <c r="BT64" s="141">
        <v>0</v>
      </c>
      <c r="BU64" s="141">
        <f t="shared" si="30"/>
        <v>0</v>
      </c>
      <c r="BV64" s="141">
        <v>0</v>
      </c>
      <c r="BW64" s="141">
        <v>0</v>
      </c>
      <c r="BX64" s="141">
        <v>0</v>
      </c>
      <c r="BY64" s="141">
        <v>1685</v>
      </c>
      <c r="BZ64" s="141">
        <f t="shared" si="31"/>
        <v>7697</v>
      </c>
      <c r="CA64" s="141">
        <v>7697</v>
      </c>
      <c r="CB64" s="141">
        <v>0</v>
      </c>
      <c r="CC64" s="141">
        <v>0</v>
      </c>
      <c r="CD64" s="141">
        <v>0</v>
      </c>
      <c r="CE64" s="141">
        <v>0</v>
      </c>
      <c r="CF64" s="141">
        <v>0</v>
      </c>
      <c r="CG64" s="141">
        <v>52</v>
      </c>
      <c r="CH64" s="141">
        <f t="shared" si="32"/>
        <v>9434</v>
      </c>
      <c r="CI64" s="141">
        <f t="shared" si="33"/>
        <v>37224</v>
      </c>
      <c r="CJ64" s="141">
        <f t="shared" si="34"/>
        <v>37224</v>
      </c>
      <c r="CK64" s="141">
        <f t="shared" si="35"/>
        <v>6675</v>
      </c>
      <c r="CL64" s="141">
        <f t="shared" si="36"/>
        <v>30549</v>
      </c>
      <c r="CM64" s="141">
        <f t="shared" si="37"/>
        <v>0</v>
      </c>
      <c r="CN64" s="141">
        <f t="shared" si="38"/>
        <v>0</v>
      </c>
      <c r="CO64" s="141">
        <f t="shared" si="39"/>
        <v>0</v>
      </c>
      <c r="CP64" s="141">
        <f t="shared" si="40"/>
        <v>0</v>
      </c>
      <c r="CQ64" s="141">
        <f t="shared" si="41"/>
        <v>163505</v>
      </c>
      <c r="CR64" s="141">
        <f t="shared" si="42"/>
        <v>0</v>
      </c>
      <c r="CS64" s="141">
        <f t="shared" si="43"/>
        <v>0</v>
      </c>
      <c r="CT64" s="141">
        <f t="shared" si="44"/>
        <v>0</v>
      </c>
      <c r="CU64" s="141">
        <f t="shared" si="45"/>
        <v>0</v>
      </c>
      <c r="CV64" s="141">
        <f t="shared" si="46"/>
        <v>0</v>
      </c>
      <c r="CW64" s="141">
        <f t="shared" si="47"/>
        <v>105070</v>
      </c>
      <c r="CX64" s="141">
        <f t="shared" si="48"/>
        <v>1643</v>
      </c>
      <c r="CY64" s="141">
        <f t="shared" si="49"/>
        <v>67699</v>
      </c>
      <c r="CZ64" s="141">
        <f t="shared" si="50"/>
        <v>35728</v>
      </c>
      <c r="DA64" s="141">
        <f t="shared" si="51"/>
        <v>2720</v>
      </c>
      <c r="DB64" s="141">
        <f t="shared" si="52"/>
        <v>55715</v>
      </c>
      <c r="DC64" s="141">
        <f t="shared" si="53"/>
        <v>18486</v>
      </c>
      <c r="DD64" s="141">
        <f t="shared" si="54"/>
        <v>26222</v>
      </c>
      <c r="DE64" s="141">
        <f t="shared" si="55"/>
        <v>11007</v>
      </c>
      <c r="DF64" s="141">
        <f t="shared" si="56"/>
        <v>0</v>
      </c>
      <c r="DG64" s="141">
        <f t="shared" si="57"/>
        <v>8762</v>
      </c>
      <c r="DH64" s="141">
        <f t="shared" si="58"/>
        <v>0</v>
      </c>
      <c r="DI64" s="141">
        <f t="shared" si="59"/>
        <v>330</v>
      </c>
      <c r="DJ64" s="141">
        <f t="shared" si="60"/>
        <v>201059</v>
      </c>
    </row>
    <row r="65" spans="1:114" ht="12" customHeight="1">
      <c r="A65" s="142" t="s">
        <v>91</v>
      </c>
      <c r="B65" s="140" t="s">
        <v>383</v>
      </c>
      <c r="C65" s="142" t="s">
        <v>446</v>
      </c>
      <c r="D65" s="141">
        <f t="shared" si="6"/>
        <v>117412</v>
      </c>
      <c r="E65" s="141">
        <f t="shared" si="7"/>
        <v>8574</v>
      </c>
      <c r="F65" s="141">
        <v>0</v>
      </c>
      <c r="G65" s="141">
        <v>915</v>
      </c>
      <c r="H65" s="141">
        <v>0</v>
      </c>
      <c r="I65" s="141">
        <v>7659</v>
      </c>
      <c r="J65" s="141"/>
      <c r="K65" s="141">
        <v>0</v>
      </c>
      <c r="L65" s="141">
        <v>108838</v>
      </c>
      <c r="M65" s="141">
        <f t="shared" si="8"/>
        <v>43496</v>
      </c>
      <c r="N65" s="141">
        <f t="shared" si="9"/>
        <v>33249</v>
      </c>
      <c r="O65" s="141">
        <v>0</v>
      </c>
      <c r="P65" s="141">
        <v>0</v>
      </c>
      <c r="Q65" s="141">
        <v>0</v>
      </c>
      <c r="R65" s="141">
        <v>33249</v>
      </c>
      <c r="S65" s="141"/>
      <c r="T65" s="141">
        <v>0</v>
      </c>
      <c r="U65" s="141">
        <v>10247</v>
      </c>
      <c r="V65" s="141">
        <f t="shared" si="10"/>
        <v>160908</v>
      </c>
      <c r="W65" s="141">
        <f t="shared" si="11"/>
        <v>41823</v>
      </c>
      <c r="X65" s="141">
        <f t="shared" si="12"/>
        <v>0</v>
      </c>
      <c r="Y65" s="141">
        <f t="shared" si="13"/>
        <v>915</v>
      </c>
      <c r="Z65" s="141">
        <f t="shared" si="14"/>
        <v>0</v>
      </c>
      <c r="AA65" s="141">
        <f t="shared" si="15"/>
        <v>40908</v>
      </c>
      <c r="AB65" s="141">
        <f t="shared" si="16"/>
        <v>0</v>
      </c>
      <c r="AC65" s="141">
        <f t="shared" si="17"/>
        <v>0</v>
      </c>
      <c r="AD65" s="141">
        <f t="shared" si="18"/>
        <v>119085</v>
      </c>
      <c r="AE65" s="141">
        <f t="shared" si="19"/>
        <v>32193</v>
      </c>
      <c r="AF65" s="141">
        <f t="shared" si="20"/>
        <v>20118</v>
      </c>
      <c r="AG65" s="141">
        <v>0</v>
      </c>
      <c r="AH65" s="141">
        <v>20118</v>
      </c>
      <c r="AI65" s="141">
        <v>0</v>
      </c>
      <c r="AJ65" s="141">
        <v>0</v>
      </c>
      <c r="AK65" s="141">
        <v>12075</v>
      </c>
      <c r="AL65" s="141">
        <v>0</v>
      </c>
      <c r="AM65" s="141">
        <f t="shared" si="21"/>
        <v>80000</v>
      </c>
      <c r="AN65" s="141">
        <f t="shared" si="22"/>
        <v>14317</v>
      </c>
      <c r="AO65" s="141">
        <v>8494</v>
      </c>
      <c r="AP65" s="141">
        <v>0</v>
      </c>
      <c r="AQ65" s="141">
        <v>0</v>
      </c>
      <c r="AR65" s="141">
        <v>5823</v>
      </c>
      <c r="AS65" s="141">
        <f t="shared" si="23"/>
        <v>21938</v>
      </c>
      <c r="AT65" s="141">
        <v>2791</v>
      </c>
      <c r="AU65" s="141">
        <v>15323</v>
      </c>
      <c r="AV65" s="141">
        <v>3824</v>
      </c>
      <c r="AW65" s="141">
        <v>0</v>
      </c>
      <c r="AX65" s="141">
        <f t="shared" si="24"/>
        <v>43745</v>
      </c>
      <c r="AY65" s="141">
        <v>10243</v>
      </c>
      <c r="AZ65" s="141">
        <v>29811</v>
      </c>
      <c r="BA65" s="141">
        <v>3691</v>
      </c>
      <c r="BB65" s="141">
        <v>0</v>
      </c>
      <c r="BC65" s="141">
        <v>5219</v>
      </c>
      <c r="BD65" s="141">
        <v>0</v>
      </c>
      <c r="BE65" s="141">
        <v>0</v>
      </c>
      <c r="BF65" s="141">
        <f t="shared" si="25"/>
        <v>112193</v>
      </c>
      <c r="BG65" s="141">
        <f t="shared" si="26"/>
        <v>0</v>
      </c>
      <c r="BH65" s="141">
        <f t="shared" si="27"/>
        <v>0</v>
      </c>
      <c r="BI65" s="141">
        <v>0</v>
      </c>
      <c r="BJ65" s="141">
        <v>0</v>
      </c>
      <c r="BK65" s="141">
        <v>0</v>
      </c>
      <c r="BL65" s="141">
        <v>0</v>
      </c>
      <c r="BM65" s="141">
        <v>0</v>
      </c>
      <c r="BN65" s="141">
        <v>0</v>
      </c>
      <c r="BO65" s="141">
        <f t="shared" si="28"/>
        <v>43496</v>
      </c>
      <c r="BP65" s="141">
        <f t="shared" si="29"/>
        <v>6832</v>
      </c>
      <c r="BQ65" s="141">
        <v>6832</v>
      </c>
      <c r="BR65" s="141">
        <v>0</v>
      </c>
      <c r="BS65" s="141">
        <v>0</v>
      </c>
      <c r="BT65" s="141">
        <v>0</v>
      </c>
      <c r="BU65" s="141">
        <f t="shared" si="30"/>
        <v>11164</v>
      </c>
      <c r="BV65" s="141">
        <v>0</v>
      </c>
      <c r="BW65" s="141">
        <v>11164</v>
      </c>
      <c r="BX65" s="141">
        <v>0</v>
      </c>
      <c r="BY65" s="141">
        <v>6468</v>
      </c>
      <c r="BZ65" s="141">
        <f t="shared" si="31"/>
        <v>19032</v>
      </c>
      <c r="CA65" s="141">
        <v>6711</v>
      </c>
      <c r="CB65" s="141">
        <v>12321</v>
      </c>
      <c r="CC65" s="141">
        <v>0</v>
      </c>
      <c r="CD65" s="141">
        <v>0</v>
      </c>
      <c r="CE65" s="141">
        <v>0</v>
      </c>
      <c r="CF65" s="141">
        <v>0</v>
      </c>
      <c r="CG65" s="141">
        <v>0</v>
      </c>
      <c r="CH65" s="141">
        <f t="shared" si="32"/>
        <v>43496</v>
      </c>
      <c r="CI65" s="141">
        <f t="shared" si="33"/>
        <v>32193</v>
      </c>
      <c r="CJ65" s="141">
        <f t="shared" si="34"/>
        <v>20118</v>
      </c>
      <c r="CK65" s="141">
        <f t="shared" si="35"/>
        <v>0</v>
      </c>
      <c r="CL65" s="141">
        <f t="shared" si="36"/>
        <v>20118</v>
      </c>
      <c r="CM65" s="141">
        <f t="shared" si="37"/>
        <v>0</v>
      </c>
      <c r="CN65" s="141">
        <f t="shared" si="38"/>
        <v>0</v>
      </c>
      <c r="CO65" s="141">
        <f t="shared" si="39"/>
        <v>12075</v>
      </c>
      <c r="CP65" s="141">
        <f t="shared" si="40"/>
        <v>0</v>
      </c>
      <c r="CQ65" s="141">
        <f t="shared" si="41"/>
        <v>123496</v>
      </c>
      <c r="CR65" s="141">
        <f t="shared" si="42"/>
        <v>21149</v>
      </c>
      <c r="CS65" s="141">
        <f t="shared" si="43"/>
        <v>15326</v>
      </c>
      <c r="CT65" s="141">
        <f t="shared" si="44"/>
        <v>0</v>
      </c>
      <c r="CU65" s="141">
        <f t="shared" si="45"/>
        <v>0</v>
      </c>
      <c r="CV65" s="141">
        <f t="shared" si="46"/>
        <v>5823</v>
      </c>
      <c r="CW65" s="141">
        <f t="shared" si="47"/>
        <v>33102</v>
      </c>
      <c r="CX65" s="141">
        <f t="shared" si="48"/>
        <v>2791</v>
      </c>
      <c r="CY65" s="141">
        <f t="shared" si="49"/>
        <v>26487</v>
      </c>
      <c r="CZ65" s="141">
        <f t="shared" si="50"/>
        <v>3824</v>
      </c>
      <c r="DA65" s="141">
        <f t="shared" si="51"/>
        <v>6468</v>
      </c>
      <c r="DB65" s="141">
        <f t="shared" si="52"/>
        <v>62777</v>
      </c>
      <c r="DC65" s="141">
        <f t="shared" si="53"/>
        <v>16954</v>
      </c>
      <c r="DD65" s="141">
        <f t="shared" si="54"/>
        <v>42132</v>
      </c>
      <c r="DE65" s="141">
        <f t="shared" si="55"/>
        <v>3691</v>
      </c>
      <c r="DF65" s="141">
        <f t="shared" si="56"/>
        <v>0</v>
      </c>
      <c r="DG65" s="141">
        <f t="shared" si="57"/>
        <v>5219</v>
      </c>
      <c r="DH65" s="141">
        <f t="shared" si="58"/>
        <v>0</v>
      </c>
      <c r="DI65" s="141">
        <f t="shared" si="59"/>
        <v>0</v>
      </c>
      <c r="DJ65" s="141">
        <f t="shared" si="60"/>
        <v>155689</v>
      </c>
    </row>
    <row r="66" spans="1:114" ht="12" customHeight="1">
      <c r="A66" s="142" t="s">
        <v>91</v>
      </c>
      <c r="B66" s="140" t="s">
        <v>384</v>
      </c>
      <c r="C66" s="142" t="s">
        <v>447</v>
      </c>
      <c r="D66" s="141">
        <f t="shared" si="6"/>
        <v>122146</v>
      </c>
      <c r="E66" s="141">
        <f t="shared" si="7"/>
        <v>122146</v>
      </c>
      <c r="F66" s="141">
        <v>0</v>
      </c>
      <c r="G66" s="141">
        <v>119259</v>
      </c>
      <c r="H66" s="141">
        <v>0</v>
      </c>
      <c r="I66" s="141">
        <v>2887</v>
      </c>
      <c r="J66" s="141"/>
      <c r="K66" s="141">
        <v>0</v>
      </c>
      <c r="L66" s="141">
        <v>0</v>
      </c>
      <c r="M66" s="141">
        <f t="shared" si="8"/>
        <v>13932</v>
      </c>
      <c r="N66" s="141">
        <f t="shared" si="9"/>
        <v>13796</v>
      </c>
      <c r="O66" s="141">
        <v>0</v>
      </c>
      <c r="P66" s="141">
        <v>10333</v>
      </c>
      <c r="Q66" s="141">
        <v>0</v>
      </c>
      <c r="R66" s="141">
        <v>3463</v>
      </c>
      <c r="S66" s="141"/>
      <c r="T66" s="141">
        <v>0</v>
      </c>
      <c r="U66" s="141">
        <v>136</v>
      </c>
      <c r="V66" s="141">
        <f t="shared" si="10"/>
        <v>136078</v>
      </c>
      <c r="W66" s="141">
        <f t="shared" si="11"/>
        <v>135942</v>
      </c>
      <c r="X66" s="141">
        <f t="shared" si="12"/>
        <v>0</v>
      </c>
      <c r="Y66" s="141">
        <f t="shared" si="13"/>
        <v>129592</v>
      </c>
      <c r="Z66" s="141">
        <f t="shared" si="14"/>
        <v>0</v>
      </c>
      <c r="AA66" s="141">
        <f t="shared" si="15"/>
        <v>6350</v>
      </c>
      <c r="AB66" s="141">
        <f t="shared" si="16"/>
        <v>0</v>
      </c>
      <c r="AC66" s="141">
        <f t="shared" si="17"/>
        <v>0</v>
      </c>
      <c r="AD66" s="141">
        <f t="shared" si="18"/>
        <v>136</v>
      </c>
      <c r="AE66" s="141">
        <f t="shared" si="19"/>
        <v>0</v>
      </c>
      <c r="AF66" s="141">
        <f t="shared" si="20"/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f t="shared" si="21"/>
        <v>113878</v>
      </c>
      <c r="AN66" s="141">
        <f t="shared" si="22"/>
        <v>29682</v>
      </c>
      <c r="AO66" s="141">
        <v>13182</v>
      </c>
      <c r="AP66" s="141">
        <v>16500</v>
      </c>
      <c r="AQ66" s="141">
        <v>0</v>
      </c>
      <c r="AR66" s="141">
        <v>0</v>
      </c>
      <c r="AS66" s="141">
        <f t="shared" si="23"/>
        <v>32315</v>
      </c>
      <c r="AT66" s="141">
        <v>12291</v>
      </c>
      <c r="AU66" s="141">
        <v>20024</v>
      </c>
      <c r="AV66" s="141">
        <v>0</v>
      </c>
      <c r="AW66" s="141">
        <v>0</v>
      </c>
      <c r="AX66" s="141">
        <f t="shared" si="24"/>
        <v>51881</v>
      </c>
      <c r="AY66" s="141">
        <v>49346</v>
      </c>
      <c r="AZ66" s="141">
        <v>0</v>
      </c>
      <c r="BA66" s="141">
        <v>0</v>
      </c>
      <c r="BB66" s="141">
        <v>2535</v>
      </c>
      <c r="BC66" s="141">
        <v>8268</v>
      </c>
      <c r="BD66" s="141">
        <v>0</v>
      </c>
      <c r="BE66" s="141">
        <v>0</v>
      </c>
      <c r="BF66" s="141">
        <f t="shared" si="25"/>
        <v>113878</v>
      </c>
      <c r="BG66" s="141">
        <f t="shared" si="26"/>
        <v>0</v>
      </c>
      <c r="BH66" s="141">
        <f t="shared" si="27"/>
        <v>0</v>
      </c>
      <c r="BI66" s="141">
        <v>0</v>
      </c>
      <c r="BJ66" s="141">
        <v>0</v>
      </c>
      <c r="BK66" s="141">
        <v>0</v>
      </c>
      <c r="BL66" s="141">
        <v>0</v>
      </c>
      <c r="BM66" s="141">
        <v>0</v>
      </c>
      <c r="BN66" s="141">
        <v>0</v>
      </c>
      <c r="BO66" s="141">
        <f t="shared" si="28"/>
        <v>13932</v>
      </c>
      <c r="BP66" s="141">
        <f t="shared" si="29"/>
        <v>0</v>
      </c>
      <c r="BQ66" s="141">
        <v>0</v>
      </c>
      <c r="BR66" s="141">
        <v>0</v>
      </c>
      <c r="BS66" s="141">
        <v>0</v>
      </c>
      <c r="BT66" s="141">
        <v>0</v>
      </c>
      <c r="BU66" s="141">
        <f t="shared" si="30"/>
        <v>13932</v>
      </c>
      <c r="BV66" s="141">
        <v>13932</v>
      </c>
      <c r="BW66" s="141">
        <v>0</v>
      </c>
      <c r="BX66" s="141">
        <v>0</v>
      </c>
      <c r="BY66" s="141">
        <v>0</v>
      </c>
      <c r="BZ66" s="141">
        <f t="shared" si="31"/>
        <v>0</v>
      </c>
      <c r="CA66" s="141">
        <v>0</v>
      </c>
      <c r="CB66" s="141">
        <v>0</v>
      </c>
      <c r="CC66" s="141">
        <v>0</v>
      </c>
      <c r="CD66" s="141">
        <v>0</v>
      </c>
      <c r="CE66" s="141">
        <v>0</v>
      </c>
      <c r="CF66" s="141">
        <v>0</v>
      </c>
      <c r="CG66" s="141">
        <v>0</v>
      </c>
      <c r="CH66" s="141">
        <f t="shared" si="32"/>
        <v>13932</v>
      </c>
      <c r="CI66" s="141">
        <f t="shared" si="33"/>
        <v>0</v>
      </c>
      <c r="CJ66" s="141">
        <f t="shared" si="34"/>
        <v>0</v>
      </c>
      <c r="CK66" s="141">
        <f t="shared" si="35"/>
        <v>0</v>
      </c>
      <c r="CL66" s="141">
        <f t="shared" si="36"/>
        <v>0</v>
      </c>
      <c r="CM66" s="141">
        <f t="shared" si="37"/>
        <v>0</v>
      </c>
      <c r="CN66" s="141">
        <f t="shared" si="38"/>
        <v>0</v>
      </c>
      <c r="CO66" s="141">
        <f t="shared" si="39"/>
        <v>0</v>
      </c>
      <c r="CP66" s="141">
        <f t="shared" si="40"/>
        <v>0</v>
      </c>
      <c r="CQ66" s="141">
        <f t="shared" si="41"/>
        <v>127810</v>
      </c>
      <c r="CR66" s="141">
        <f t="shared" si="42"/>
        <v>29682</v>
      </c>
      <c r="CS66" s="141">
        <f t="shared" si="43"/>
        <v>13182</v>
      </c>
      <c r="CT66" s="141">
        <f t="shared" si="44"/>
        <v>16500</v>
      </c>
      <c r="CU66" s="141">
        <f t="shared" si="45"/>
        <v>0</v>
      </c>
      <c r="CV66" s="141">
        <f t="shared" si="46"/>
        <v>0</v>
      </c>
      <c r="CW66" s="141">
        <f t="shared" si="47"/>
        <v>46247</v>
      </c>
      <c r="CX66" s="141">
        <f t="shared" si="48"/>
        <v>26223</v>
      </c>
      <c r="CY66" s="141">
        <f t="shared" si="49"/>
        <v>20024</v>
      </c>
      <c r="CZ66" s="141">
        <f t="shared" si="50"/>
        <v>0</v>
      </c>
      <c r="DA66" s="141">
        <f t="shared" si="51"/>
        <v>0</v>
      </c>
      <c r="DB66" s="141">
        <f t="shared" si="52"/>
        <v>51881</v>
      </c>
      <c r="DC66" s="141">
        <f t="shared" si="53"/>
        <v>49346</v>
      </c>
      <c r="DD66" s="141">
        <f t="shared" si="54"/>
        <v>0</v>
      </c>
      <c r="DE66" s="141">
        <f t="shared" si="55"/>
        <v>0</v>
      </c>
      <c r="DF66" s="141">
        <f t="shared" si="56"/>
        <v>2535</v>
      </c>
      <c r="DG66" s="141">
        <f t="shared" si="57"/>
        <v>8268</v>
      </c>
      <c r="DH66" s="141">
        <f t="shared" si="58"/>
        <v>0</v>
      </c>
      <c r="DI66" s="141">
        <f t="shared" si="59"/>
        <v>0</v>
      </c>
      <c r="DJ66" s="141">
        <f t="shared" si="60"/>
        <v>127810</v>
      </c>
    </row>
    <row r="67" spans="1:114" ht="12" customHeight="1">
      <c r="A67" s="142" t="s">
        <v>91</v>
      </c>
      <c r="B67" s="140" t="s">
        <v>385</v>
      </c>
      <c r="C67" s="142" t="s">
        <v>448</v>
      </c>
      <c r="D67" s="141">
        <f t="shared" si="6"/>
        <v>48655</v>
      </c>
      <c r="E67" s="141">
        <f t="shared" si="7"/>
        <v>1529</v>
      </c>
      <c r="F67" s="141">
        <v>0</v>
      </c>
      <c r="G67" s="141">
        <v>1436</v>
      </c>
      <c r="H67" s="141">
        <v>0</v>
      </c>
      <c r="I67" s="141">
        <v>93</v>
      </c>
      <c r="J67" s="141"/>
      <c r="K67" s="141">
        <v>0</v>
      </c>
      <c r="L67" s="141">
        <v>47126</v>
      </c>
      <c r="M67" s="141">
        <f t="shared" si="8"/>
        <v>219</v>
      </c>
      <c r="N67" s="141">
        <f t="shared" si="9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219</v>
      </c>
      <c r="V67" s="141">
        <f t="shared" si="10"/>
        <v>48874</v>
      </c>
      <c r="W67" s="141">
        <f t="shared" si="11"/>
        <v>1529</v>
      </c>
      <c r="X67" s="141">
        <f t="shared" si="12"/>
        <v>0</v>
      </c>
      <c r="Y67" s="141">
        <f t="shared" si="13"/>
        <v>1436</v>
      </c>
      <c r="Z67" s="141">
        <f t="shared" si="14"/>
        <v>0</v>
      </c>
      <c r="AA67" s="141">
        <f t="shared" si="15"/>
        <v>93</v>
      </c>
      <c r="AB67" s="141">
        <f t="shared" si="16"/>
        <v>0</v>
      </c>
      <c r="AC67" s="141">
        <f t="shared" si="17"/>
        <v>0</v>
      </c>
      <c r="AD67" s="141">
        <f t="shared" si="18"/>
        <v>47345</v>
      </c>
      <c r="AE67" s="141">
        <f t="shared" si="19"/>
        <v>13061</v>
      </c>
      <c r="AF67" s="141">
        <f t="shared" si="20"/>
        <v>8861</v>
      </c>
      <c r="AG67" s="141">
        <v>0</v>
      </c>
      <c r="AH67" s="141">
        <v>8861</v>
      </c>
      <c r="AI67" s="141">
        <v>0</v>
      </c>
      <c r="AJ67" s="141">
        <v>0</v>
      </c>
      <c r="AK67" s="141">
        <v>4200</v>
      </c>
      <c r="AL67" s="141">
        <v>0</v>
      </c>
      <c r="AM67" s="141">
        <f t="shared" si="21"/>
        <v>25512</v>
      </c>
      <c r="AN67" s="141">
        <f t="shared" si="22"/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f t="shared" si="23"/>
        <v>6133</v>
      </c>
      <c r="AT67" s="141">
        <v>1079</v>
      </c>
      <c r="AU67" s="141">
        <v>5054</v>
      </c>
      <c r="AV67" s="141">
        <v>0</v>
      </c>
      <c r="AW67" s="141">
        <v>0</v>
      </c>
      <c r="AX67" s="141">
        <f t="shared" si="24"/>
        <v>19379</v>
      </c>
      <c r="AY67" s="141">
        <v>4833</v>
      </c>
      <c r="AZ67" s="141">
        <v>5936</v>
      </c>
      <c r="BA67" s="141">
        <v>0</v>
      </c>
      <c r="BB67" s="141">
        <v>8610</v>
      </c>
      <c r="BC67" s="141">
        <v>1327</v>
      </c>
      <c r="BD67" s="141">
        <v>0</v>
      </c>
      <c r="BE67" s="141">
        <v>8755</v>
      </c>
      <c r="BF67" s="141">
        <f t="shared" si="25"/>
        <v>47328</v>
      </c>
      <c r="BG67" s="141">
        <f t="shared" si="26"/>
        <v>0</v>
      </c>
      <c r="BH67" s="141">
        <f t="shared" si="27"/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f t="shared" si="28"/>
        <v>0</v>
      </c>
      <c r="BP67" s="141">
        <f t="shared" si="29"/>
        <v>0</v>
      </c>
      <c r="BQ67" s="141">
        <v>0</v>
      </c>
      <c r="BR67" s="141">
        <v>0</v>
      </c>
      <c r="BS67" s="141">
        <v>0</v>
      </c>
      <c r="BT67" s="141">
        <v>0</v>
      </c>
      <c r="BU67" s="141">
        <f t="shared" si="30"/>
        <v>0</v>
      </c>
      <c r="BV67" s="141">
        <v>0</v>
      </c>
      <c r="BW67" s="141">
        <v>0</v>
      </c>
      <c r="BX67" s="141">
        <v>0</v>
      </c>
      <c r="BY67" s="141">
        <v>0</v>
      </c>
      <c r="BZ67" s="141">
        <f t="shared" si="31"/>
        <v>0</v>
      </c>
      <c r="CA67" s="141">
        <v>0</v>
      </c>
      <c r="CB67" s="141">
        <v>0</v>
      </c>
      <c r="CC67" s="141">
        <v>0</v>
      </c>
      <c r="CD67" s="141">
        <v>0</v>
      </c>
      <c r="CE67" s="141">
        <v>0</v>
      </c>
      <c r="CF67" s="141">
        <v>0</v>
      </c>
      <c r="CG67" s="141">
        <v>219</v>
      </c>
      <c r="CH67" s="141">
        <f t="shared" si="32"/>
        <v>219</v>
      </c>
      <c r="CI67" s="141">
        <f t="shared" si="33"/>
        <v>13061</v>
      </c>
      <c r="CJ67" s="141">
        <f t="shared" si="34"/>
        <v>8861</v>
      </c>
      <c r="CK67" s="141">
        <f t="shared" si="35"/>
        <v>0</v>
      </c>
      <c r="CL67" s="141">
        <f t="shared" si="36"/>
        <v>8861</v>
      </c>
      <c r="CM67" s="141">
        <f t="shared" si="37"/>
        <v>0</v>
      </c>
      <c r="CN67" s="141">
        <f t="shared" si="38"/>
        <v>0</v>
      </c>
      <c r="CO67" s="141">
        <f t="shared" si="39"/>
        <v>4200</v>
      </c>
      <c r="CP67" s="141">
        <f t="shared" si="40"/>
        <v>0</v>
      </c>
      <c r="CQ67" s="141">
        <f t="shared" si="41"/>
        <v>25512</v>
      </c>
      <c r="CR67" s="141">
        <f t="shared" si="42"/>
        <v>0</v>
      </c>
      <c r="CS67" s="141">
        <f t="shared" si="43"/>
        <v>0</v>
      </c>
      <c r="CT67" s="141">
        <f t="shared" si="44"/>
        <v>0</v>
      </c>
      <c r="CU67" s="141">
        <f t="shared" si="45"/>
        <v>0</v>
      </c>
      <c r="CV67" s="141">
        <f t="shared" si="46"/>
        <v>0</v>
      </c>
      <c r="CW67" s="141">
        <f t="shared" si="47"/>
        <v>6133</v>
      </c>
      <c r="CX67" s="141">
        <f t="shared" si="48"/>
        <v>1079</v>
      </c>
      <c r="CY67" s="141">
        <f t="shared" si="49"/>
        <v>5054</v>
      </c>
      <c r="CZ67" s="141">
        <f t="shared" si="50"/>
        <v>0</v>
      </c>
      <c r="DA67" s="141">
        <f t="shared" si="51"/>
        <v>0</v>
      </c>
      <c r="DB67" s="141">
        <f t="shared" si="52"/>
        <v>19379</v>
      </c>
      <c r="DC67" s="141">
        <f t="shared" si="53"/>
        <v>4833</v>
      </c>
      <c r="DD67" s="141">
        <f t="shared" si="54"/>
        <v>5936</v>
      </c>
      <c r="DE67" s="141">
        <f t="shared" si="55"/>
        <v>0</v>
      </c>
      <c r="DF67" s="141">
        <f t="shared" si="56"/>
        <v>8610</v>
      </c>
      <c r="DG67" s="141">
        <f t="shared" si="57"/>
        <v>1327</v>
      </c>
      <c r="DH67" s="141">
        <f t="shared" si="58"/>
        <v>0</v>
      </c>
      <c r="DI67" s="141">
        <f t="shared" si="59"/>
        <v>8974</v>
      </c>
      <c r="DJ67" s="141">
        <f t="shared" si="60"/>
        <v>47547</v>
      </c>
    </row>
    <row r="68" spans="1:114" ht="12" customHeight="1">
      <c r="A68" s="142" t="s">
        <v>91</v>
      </c>
      <c r="B68" s="140" t="s">
        <v>386</v>
      </c>
      <c r="C68" s="142" t="s">
        <v>449</v>
      </c>
      <c r="D68" s="141">
        <f t="shared" si="6"/>
        <v>224486</v>
      </c>
      <c r="E68" s="141">
        <f t="shared" si="7"/>
        <v>14256</v>
      </c>
      <c r="F68" s="141">
        <v>0</v>
      </c>
      <c r="G68" s="141">
        <v>7777</v>
      </c>
      <c r="H68" s="141">
        <v>0</v>
      </c>
      <c r="I68" s="141">
        <v>3111</v>
      </c>
      <c r="J68" s="141"/>
      <c r="K68" s="141">
        <v>3368</v>
      </c>
      <c r="L68" s="141">
        <v>210230</v>
      </c>
      <c r="M68" s="141">
        <f t="shared" si="8"/>
        <v>46837</v>
      </c>
      <c r="N68" s="141">
        <f t="shared" si="9"/>
        <v>7314</v>
      </c>
      <c r="O68" s="141">
        <v>4876</v>
      </c>
      <c r="P68" s="141">
        <v>2438</v>
      </c>
      <c r="Q68" s="141">
        <v>0</v>
      </c>
      <c r="R68" s="141">
        <v>0</v>
      </c>
      <c r="S68" s="141"/>
      <c r="T68" s="141">
        <v>0</v>
      </c>
      <c r="U68" s="141">
        <v>39523</v>
      </c>
      <c r="V68" s="141">
        <f t="shared" si="10"/>
        <v>271323</v>
      </c>
      <c r="W68" s="141">
        <f t="shared" si="11"/>
        <v>21570</v>
      </c>
      <c r="X68" s="141">
        <f t="shared" si="12"/>
        <v>4876</v>
      </c>
      <c r="Y68" s="141">
        <f t="shared" si="13"/>
        <v>10215</v>
      </c>
      <c r="Z68" s="141">
        <f t="shared" si="14"/>
        <v>0</v>
      </c>
      <c r="AA68" s="141">
        <f t="shared" si="15"/>
        <v>3111</v>
      </c>
      <c r="AB68" s="141">
        <f t="shared" si="16"/>
        <v>0</v>
      </c>
      <c r="AC68" s="141">
        <f t="shared" si="17"/>
        <v>3368</v>
      </c>
      <c r="AD68" s="141">
        <f t="shared" si="18"/>
        <v>249753</v>
      </c>
      <c r="AE68" s="141">
        <f t="shared" si="19"/>
        <v>30515</v>
      </c>
      <c r="AF68" s="141">
        <f t="shared" si="20"/>
        <v>30515</v>
      </c>
      <c r="AG68" s="141">
        <v>0</v>
      </c>
      <c r="AH68" s="141">
        <v>30515</v>
      </c>
      <c r="AI68" s="141">
        <v>0</v>
      </c>
      <c r="AJ68" s="141">
        <v>0</v>
      </c>
      <c r="AK68" s="141">
        <v>0</v>
      </c>
      <c r="AL68" s="141">
        <v>0</v>
      </c>
      <c r="AM68" s="141">
        <f t="shared" si="21"/>
        <v>175492</v>
      </c>
      <c r="AN68" s="141">
        <f t="shared" si="22"/>
        <v>4642</v>
      </c>
      <c r="AO68" s="141">
        <v>4642</v>
      </c>
      <c r="AP68" s="141">
        <v>0</v>
      </c>
      <c r="AQ68" s="141">
        <v>0</v>
      </c>
      <c r="AR68" s="141">
        <v>0</v>
      </c>
      <c r="AS68" s="141">
        <f t="shared" si="23"/>
        <v>64101</v>
      </c>
      <c r="AT68" s="141">
        <v>18762</v>
      </c>
      <c r="AU68" s="141">
        <v>45339</v>
      </c>
      <c r="AV68" s="141">
        <v>0</v>
      </c>
      <c r="AW68" s="141">
        <v>3150</v>
      </c>
      <c r="AX68" s="141">
        <f t="shared" si="24"/>
        <v>103599</v>
      </c>
      <c r="AY68" s="141">
        <v>36485</v>
      </c>
      <c r="AZ68" s="141">
        <v>62210</v>
      </c>
      <c r="BA68" s="141">
        <v>4904</v>
      </c>
      <c r="BB68" s="141">
        <v>0</v>
      </c>
      <c r="BC68" s="141">
        <v>17513</v>
      </c>
      <c r="BD68" s="141">
        <v>0</v>
      </c>
      <c r="BE68" s="141">
        <v>966</v>
      </c>
      <c r="BF68" s="141">
        <f t="shared" si="25"/>
        <v>206973</v>
      </c>
      <c r="BG68" s="141">
        <f t="shared" si="26"/>
        <v>12420</v>
      </c>
      <c r="BH68" s="141">
        <f t="shared" si="27"/>
        <v>12420</v>
      </c>
      <c r="BI68" s="141">
        <v>0</v>
      </c>
      <c r="BJ68" s="141">
        <v>0</v>
      </c>
      <c r="BK68" s="141">
        <v>0</v>
      </c>
      <c r="BL68" s="141">
        <v>12420</v>
      </c>
      <c r="BM68" s="141">
        <v>0</v>
      </c>
      <c r="BN68" s="141">
        <v>0</v>
      </c>
      <c r="BO68" s="141">
        <f t="shared" si="28"/>
        <v>34417</v>
      </c>
      <c r="BP68" s="141">
        <f t="shared" si="29"/>
        <v>0</v>
      </c>
      <c r="BQ68" s="141">
        <v>0</v>
      </c>
      <c r="BR68" s="141">
        <v>0</v>
      </c>
      <c r="BS68" s="141">
        <v>0</v>
      </c>
      <c r="BT68" s="141">
        <v>0</v>
      </c>
      <c r="BU68" s="141">
        <f t="shared" si="30"/>
        <v>3928</v>
      </c>
      <c r="BV68" s="141">
        <v>3928</v>
      </c>
      <c r="BW68" s="141">
        <v>0</v>
      </c>
      <c r="BX68" s="141">
        <v>0</v>
      </c>
      <c r="BY68" s="141">
        <v>0</v>
      </c>
      <c r="BZ68" s="141">
        <f t="shared" si="31"/>
        <v>30489</v>
      </c>
      <c r="CA68" s="141">
        <v>30489</v>
      </c>
      <c r="CB68" s="141">
        <v>0</v>
      </c>
      <c r="CC68" s="141">
        <v>0</v>
      </c>
      <c r="CD68" s="141">
        <v>0</v>
      </c>
      <c r="CE68" s="141">
        <v>0</v>
      </c>
      <c r="CF68" s="141">
        <v>0</v>
      </c>
      <c r="CG68" s="141">
        <v>0</v>
      </c>
      <c r="CH68" s="141">
        <f t="shared" si="32"/>
        <v>46837</v>
      </c>
      <c r="CI68" s="141">
        <f t="shared" si="33"/>
        <v>42935</v>
      </c>
      <c r="CJ68" s="141">
        <f t="shared" si="34"/>
        <v>42935</v>
      </c>
      <c r="CK68" s="141">
        <f t="shared" si="35"/>
        <v>0</v>
      </c>
      <c r="CL68" s="141">
        <f t="shared" si="36"/>
        <v>30515</v>
      </c>
      <c r="CM68" s="141">
        <f t="shared" si="37"/>
        <v>0</v>
      </c>
      <c r="CN68" s="141">
        <f t="shared" si="38"/>
        <v>12420</v>
      </c>
      <c r="CO68" s="141">
        <f t="shared" si="39"/>
        <v>0</v>
      </c>
      <c r="CP68" s="141">
        <f t="shared" si="40"/>
        <v>0</v>
      </c>
      <c r="CQ68" s="141">
        <f t="shared" si="41"/>
        <v>209909</v>
      </c>
      <c r="CR68" s="141">
        <f t="shared" si="42"/>
        <v>4642</v>
      </c>
      <c r="CS68" s="141">
        <f t="shared" si="43"/>
        <v>4642</v>
      </c>
      <c r="CT68" s="141">
        <f t="shared" si="44"/>
        <v>0</v>
      </c>
      <c r="CU68" s="141">
        <f t="shared" si="45"/>
        <v>0</v>
      </c>
      <c r="CV68" s="141">
        <f t="shared" si="46"/>
        <v>0</v>
      </c>
      <c r="CW68" s="141">
        <f t="shared" si="47"/>
        <v>68029</v>
      </c>
      <c r="CX68" s="141">
        <f t="shared" si="48"/>
        <v>22690</v>
      </c>
      <c r="CY68" s="141">
        <f t="shared" si="49"/>
        <v>45339</v>
      </c>
      <c r="CZ68" s="141">
        <f t="shared" si="50"/>
        <v>0</v>
      </c>
      <c r="DA68" s="141">
        <f t="shared" si="51"/>
        <v>3150</v>
      </c>
      <c r="DB68" s="141">
        <f t="shared" si="52"/>
        <v>134088</v>
      </c>
      <c r="DC68" s="141">
        <f t="shared" si="53"/>
        <v>66974</v>
      </c>
      <c r="DD68" s="141">
        <f t="shared" si="54"/>
        <v>62210</v>
      </c>
      <c r="DE68" s="141">
        <f t="shared" si="55"/>
        <v>4904</v>
      </c>
      <c r="DF68" s="141">
        <f t="shared" si="56"/>
        <v>0</v>
      </c>
      <c r="DG68" s="141">
        <f t="shared" si="57"/>
        <v>17513</v>
      </c>
      <c r="DH68" s="141">
        <f t="shared" si="58"/>
        <v>0</v>
      </c>
      <c r="DI68" s="141">
        <f t="shared" si="59"/>
        <v>966</v>
      </c>
      <c r="DJ68" s="141">
        <f t="shared" si="60"/>
        <v>253810</v>
      </c>
    </row>
    <row r="69" spans="1:114" ht="12" customHeight="1">
      <c r="A69" s="142" t="s">
        <v>91</v>
      </c>
      <c r="B69" s="140" t="s">
        <v>387</v>
      </c>
      <c r="C69" s="142" t="s">
        <v>450</v>
      </c>
      <c r="D69" s="141">
        <f t="shared" si="6"/>
        <v>14303</v>
      </c>
      <c r="E69" s="141">
        <f t="shared" si="7"/>
        <v>0</v>
      </c>
      <c r="F69" s="141">
        <v>0</v>
      </c>
      <c r="G69" s="141">
        <v>0</v>
      </c>
      <c r="H69" s="141">
        <v>0</v>
      </c>
      <c r="I69" s="141">
        <v>0</v>
      </c>
      <c r="J69" s="141"/>
      <c r="K69" s="141">
        <v>0</v>
      </c>
      <c r="L69" s="141">
        <v>14303</v>
      </c>
      <c r="M69" s="141">
        <f t="shared" si="8"/>
        <v>0</v>
      </c>
      <c r="N69" s="141">
        <f t="shared" si="9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0</v>
      </c>
      <c r="V69" s="141">
        <f t="shared" si="10"/>
        <v>14303</v>
      </c>
      <c r="W69" s="141">
        <f t="shared" si="11"/>
        <v>0</v>
      </c>
      <c r="X69" s="141">
        <f t="shared" si="12"/>
        <v>0</v>
      </c>
      <c r="Y69" s="141">
        <f t="shared" si="13"/>
        <v>0</v>
      </c>
      <c r="Z69" s="141">
        <f t="shared" si="14"/>
        <v>0</v>
      </c>
      <c r="AA69" s="141">
        <f t="shared" si="15"/>
        <v>0</v>
      </c>
      <c r="AB69" s="141">
        <f t="shared" si="16"/>
        <v>0</v>
      </c>
      <c r="AC69" s="141">
        <f t="shared" si="17"/>
        <v>0</v>
      </c>
      <c r="AD69" s="141">
        <f t="shared" si="18"/>
        <v>14303</v>
      </c>
      <c r="AE69" s="141">
        <f t="shared" si="19"/>
        <v>0</v>
      </c>
      <c r="AF69" s="141">
        <f t="shared" si="20"/>
        <v>0</v>
      </c>
      <c r="AG69" s="141"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f t="shared" si="21"/>
        <v>10266</v>
      </c>
      <c r="AN69" s="141">
        <f t="shared" si="22"/>
        <v>3310</v>
      </c>
      <c r="AO69" s="141">
        <v>0</v>
      </c>
      <c r="AP69" s="141">
        <v>3310</v>
      </c>
      <c r="AQ69" s="141">
        <v>0</v>
      </c>
      <c r="AR69" s="141">
        <v>0</v>
      </c>
      <c r="AS69" s="141">
        <f t="shared" si="23"/>
        <v>3837</v>
      </c>
      <c r="AT69" s="141">
        <v>984</v>
      </c>
      <c r="AU69" s="141">
        <v>2853</v>
      </c>
      <c r="AV69" s="141">
        <v>0</v>
      </c>
      <c r="AW69" s="141">
        <v>0</v>
      </c>
      <c r="AX69" s="141">
        <f t="shared" si="24"/>
        <v>3119</v>
      </c>
      <c r="AY69" s="141">
        <v>3119</v>
      </c>
      <c r="AZ69" s="141">
        <v>0</v>
      </c>
      <c r="BA69" s="141">
        <v>0</v>
      </c>
      <c r="BB69" s="141">
        <v>0</v>
      </c>
      <c r="BC69" s="141">
        <v>1254</v>
      </c>
      <c r="BD69" s="141">
        <v>0</v>
      </c>
      <c r="BE69" s="141">
        <v>0</v>
      </c>
      <c r="BF69" s="141">
        <f t="shared" si="25"/>
        <v>10266</v>
      </c>
      <c r="BG69" s="141">
        <f t="shared" si="26"/>
        <v>0</v>
      </c>
      <c r="BH69" s="141">
        <f t="shared" si="27"/>
        <v>0</v>
      </c>
      <c r="BI69" s="141">
        <v>0</v>
      </c>
      <c r="BJ69" s="141">
        <v>0</v>
      </c>
      <c r="BK69" s="141">
        <v>0</v>
      </c>
      <c r="BL69" s="141">
        <v>0</v>
      </c>
      <c r="BM69" s="141">
        <v>0</v>
      </c>
      <c r="BN69" s="141">
        <v>0</v>
      </c>
      <c r="BO69" s="141">
        <f t="shared" si="28"/>
        <v>0</v>
      </c>
      <c r="BP69" s="141">
        <f t="shared" si="29"/>
        <v>0</v>
      </c>
      <c r="BQ69" s="141">
        <v>0</v>
      </c>
      <c r="BR69" s="141">
        <v>0</v>
      </c>
      <c r="BS69" s="141">
        <v>0</v>
      </c>
      <c r="BT69" s="141">
        <v>0</v>
      </c>
      <c r="BU69" s="141">
        <f t="shared" si="30"/>
        <v>0</v>
      </c>
      <c r="BV69" s="141">
        <v>0</v>
      </c>
      <c r="BW69" s="141">
        <v>0</v>
      </c>
      <c r="BX69" s="141">
        <v>0</v>
      </c>
      <c r="BY69" s="141">
        <v>0</v>
      </c>
      <c r="BZ69" s="141">
        <f t="shared" si="31"/>
        <v>0</v>
      </c>
      <c r="CA69" s="141">
        <v>0</v>
      </c>
      <c r="CB69" s="141">
        <v>0</v>
      </c>
      <c r="CC69" s="141">
        <v>0</v>
      </c>
      <c r="CD69" s="141">
        <v>0</v>
      </c>
      <c r="CE69" s="141">
        <v>0</v>
      </c>
      <c r="CF69" s="141">
        <v>0</v>
      </c>
      <c r="CG69" s="141">
        <v>0</v>
      </c>
      <c r="CH69" s="141">
        <f t="shared" si="32"/>
        <v>0</v>
      </c>
      <c r="CI69" s="141">
        <f t="shared" si="33"/>
        <v>0</v>
      </c>
      <c r="CJ69" s="141">
        <f t="shared" si="34"/>
        <v>0</v>
      </c>
      <c r="CK69" s="141">
        <f t="shared" si="35"/>
        <v>0</v>
      </c>
      <c r="CL69" s="141">
        <f t="shared" si="36"/>
        <v>0</v>
      </c>
      <c r="CM69" s="141">
        <f t="shared" si="37"/>
        <v>0</v>
      </c>
      <c r="CN69" s="141">
        <f t="shared" si="38"/>
        <v>0</v>
      </c>
      <c r="CO69" s="141">
        <f t="shared" si="39"/>
        <v>0</v>
      </c>
      <c r="CP69" s="141">
        <f t="shared" si="40"/>
        <v>0</v>
      </c>
      <c r="CQ69" s="141">
        <f t="shared" si="41"/>
        <v>10266</v>
      </c>
      <c r="CR69" s="141">
        <f t="shared" si="42"/>
        <v>3310</v>
      </c>
      <c r="CS69" s="141">
        <f t="shared" si="43"/>
        <v>0</v>
      </c>
      <c r="CT69" s="141">
        <f t="shared" si="44"/>
        <v>3310</v>
      </c>
      <c r="CU69" s="141">
        <f t="shared" si="45"/>
        <v>0</v>
      </c>
      <c r="CV69" s="141">
        <f t="shared" si="46"/>
        <v>0</v>
      </c>
      <c r="CW69" s="141">
        <f t="shared" si="47"/>
        <v>3837</v>
      </c>
      <c r="CX69" s="141">
        <f t="shared" si="48"/>
        <v>984</v>
      </c>
      <c r="CY69" s="141">
        <f t="shared" si="49"/>
        <v>2853</v>
      </c>
      <c r="CZ69" s="141">
        <f t="shared" si="50"/>
        <v>0</v>
      </c>
      <c r="DA69" s="141">
        <f t="shared" si="51"/>
        <v>0</v>
      </c>
      <c r="DB69" s="141">
        <f t="shared" si="52"/>
        <v>3119</v>
      </c>
      <c r="DC69" s="141">
        <f t="shared" si="53"/>
        <v>3119</v>
      </c>
      <c r="DD69" s="141">
        <f t="shared" si="54"/>
        <v>0</v>
      </c>
      <c r="DE69" s="141">
        <f t="shared" si="55"/>
        <v>0</v>
      </c>
      <c r="DF69" s="141">
        <f t="shared" si="56"/>
        <v>0</v>
      </c>
      <c r="DG69" s="141">
        <f t="shared" si="57"/>
        <v>1254</v>
      </c>
      <c r="DH69" s="141">
        <f t="shared" si="58"/>
        <v>0</v>
      </c>
      <c r="DI69" s="141">
        <f t="shared" si="59"/>
        <v>0</v>
      </c>
      <c r="DJ69" s="141">
        <f t="shared" si="60"/>
        <v>10266</v>
      </c>
    </row>
    <row r="70" spans="1:114" ht="12" customHeight="1">
      <c r="A70" s="142" t="s">
        <v>91</v>
      </c>
      <c r="B70" s="140" t="s">
        <v>388</v>
      </c>
      <c r="C70" s="142" t="s">
        <v>451</v>
      </c>
      <c r="D70" s="141">
        <f t="shared" si="6"/>
        <v>170485</v>
      </c>
      <c r="E70" s="141">
        <f t="shared" si="7"/>
        <v>3089</v>
      </c>
      <c r="F70" s="141">
        <v>0</v>
      </c>
      <c r="G70" s="141">
        <v>985</v>
      </c>
      <c r="H70" s="141">
        <v>0</v>
      </c>
      <c r="I70" s="141">
        <v>2104</v>
      </c>
      <c r="J70" s="141"/>
      <c r="K70" s="141">
        <v>0</v>
      </c>
      <c r="L70" s="141">
        <v>167396</v>
      </c>
      <c r="M70" s="141">
        <f t="shared" si="8"/>
        <v>327232</v>
      </c>
      <c r="N70" s="141">
        <f t="shared" si="9"/>
        <v>194183</v>
      </c>
      <c r="O70" s="141">
        <v>81849</v>
      </c>
      <c r="P70" s="141">
        <v>0</v>
      </c>
      <c r="Q70" s="141">
        <v>73600</v>
      </c>
      <c r="R70" s="141">
        <v>38734</v>
      </c>
      <c r="S70" s="141"/>
      <c r="T70" s="141">
        <v>0</v>
      </c>
      <c r="U70" s="141">
        <v>133049</v>
      </c>
      <c r="V70" s="141">
        <f t="shared" si="10"/>
        <v>497717</v>
      </c>
      <c r="W70" s="141">
        <f t="shared" si="11"/>
        <v>197272</v>
      </c>
      <c r="X70" s="141">
        <f t="shared" si="12"/>
        <v>81849</v>
      </c>
      <c r="Y70" s="141">
        <f t="shared" si="13"/>
        <v>985</v>
      </c>
      <c r="Z70" s="141">
        <f t="shared" si="14"/>
        <v>73600</v>
      </c>
      <c r="AA70" s="141">
        <f t="shared" si="15"/>
        <v>40838</v>
      </c>
      <c r="AB70" s="141">
        <f t="shared" si="16"/>
        <v>0</v>
      </c>
      <c r="AC70" s="141">
        <f t="shared" si="17"/>
        <v>0</v>
      </c>
      <c r="AD70" s="141">
        <f t="shared" si="18"/>
        <v>300445</v>
      </c>
      <c r="AE70" s="141">
        <f t="shared" si="19"/>
        <v>0</v>
      </c>
      <c r="AF70" s="141">
        <f t="shared" si="20"/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f t="shared" si="21"/>
        <v>170485</v>
      </c>
      <c r="AN70" s="141">
        <f t="shared" si="22"/>
        <v>14264</v>
      </c>
      <c r="AO70" s="141">
        <v>14264</v>
      </c>
      <c r="AP70" s="141">
        <v>0</v>
      </c>
      <c r="AQ70" s="141">
        <v>0</v>
      </c>
      <c r="AR70" s="141">
        <v>0</v>
      </c>
      <c r="AS70" s="141">
        <f t="shared" si="23"/>
        <v>78727</v>
      </c>
      <c r="AT70" s="141">
        <v>12474</v>
      </c>
      <c r="AU70" s="141">
        <v>64486</v>
      </c>
      <c r="AV70" s="141">
        <v>1767</v>
      </c>
      <c r="AW70" s="141">
        <v>2330</v>
      </c>
      <c r="AX70" s="141">
        <f t="shared" si="24"/>
        <v>75164</v>
      </c>
      <c r="AY70" s="141">
        <v>37199</v>
      </c>
      <c r="AZ70" s="141">
        <v>32898</v>
      </c>
      <c r="BA70" s="141">
        <v>5067</v>
      </c>
      <c r="BB70" s="141">
        <v>0</v>
      </c>
      <c r="BC70" s="141">
        <v>0</v>
      </c>
      <c r="BD70" s="141">
        <v>0</v>
      </c>
      <c r="BE70" s="141">
        <v>0</v>
      </c>
      <c r="BF70" s="141">
        <f t="shared" si="25"/>
        <v>170485</v>
      </c>
      <c r="BG70" s="141">
        <f t="shared" si="26"/>
        <v>160587</v>
      </c>
      <c r="BH70" s="141">
        <f t="shared" si="27"/>
        <v>160587</v>
      </c>
      <c r="BI70" s="141">
        <v>0</v>
      </c>
      <c r="BJ70" s="141">
        <v>0</v>
      </c>
      <c r="BK70" s="141">
        <v>0</v>
      </c>
      <c r="BL70" s="141">
        <v>160587</v>
      </c>
      <c r="BM70" s="141">
        <v>0</v>
      </c>
      <c r="BN70" s="141">
        <v>0</v>
      </c>
      <c r="BO70" s="141">
        <f t="shared" si="28"/>
        <v>11826</v>
      </c>
      <c r="BP70" s="141">
        <f t="shared" si="29"/>
        <v>11826</v>
      </c>
      <c r="BQ70" s="141">
        <v>11826</v>
      </c>
      <c r="BR70" s="141">
        <v>0</v>
      </c>
      <c r="BS70" s="141">
        <v>0</v>
      </c>
      <c r="BT70" s="141">
        <v>0</v>
      </c>
      <c r="BU70" s="141">
        <f t="shared" si="30"/>
        <v>0</v>
      </c>
      <c r="BV70" s="141">
        <v>0</v>
      </c>
      <c r="BW70" s="141">
        <v>0</v>
      </c>
      <c r="BX70" s="141">
        <v>0</v>
      </c>
      <c r="BY70" s="141">
        <v>0</v>
      </c>
      <c r="BZ70" s="141">
        <f t="shared" si="31"/>
        <v>0</v>
      </c>
      <c r="CA70" s="141">
        <v>0</v>
      </c>
      <c r="CB70" s="141">
        <v>0</v>
      </c>
      <c r="CC70" s="141">
        <v>0</v>
      </c>
      <c r="CD70" s="141">
        <v>0</v>
      </c>
      <c r="CE70" s="141">
        <v>0</v>
      </c>
      <c r="CF70" s="141">
        <v>0</v>
      </c>
      <c r="CG70" s="141">
        <v>154819</v>
      </c>
      <c r="CH70" s="141">
        <f t="shared" si="32"/>
        <v>327232</v>
      </c>
      <c r="CI70" s="141">
        <f t="shared" si="33"/>
        <v>160587</v>
      </c>
      <c r="CJ70" s="141">
        <f t="shared" si="34"/>
        <v>160587</v>
      </c>
      <c r="CK70" s="141">
        <f t="shared" si="35"/>
        <v>0</v>
      </c>
      <c r="CL70" s="141">
        <f t="shared" si="36"/>
        <v>0</v>
      </c>
      <c r="CM70" s="141">
        <f t="shared" si="37"/>
        <v>0</v>
      </c>
      <c r="CN70" s="141">
        <f t="shared" si="38"/>
        <v>160587</v>
      </c>
      <c r="CO70" s="141">
        <f t="shared" si="39"/>
        <v>0</v>
      </c>
      <c r="CP70" s="141">
        <f t="shared" si="40"/>
        <v>0</v>
      </c>
      <c r="CQ70" s="141">
        <f t="shared" si="41"/>
        <v>182311</v>
      </c>
      <c r="CR70" s="141">
        <f t="shared" si="42"/>
        <v>26090</v>
      </c>
      <c r="CS70" s="141">
        <f t="shared" si="43"/>
        <v>26090</v>
      </c>
      <c r="CT70" s="141">
        <f t="shared" si="44"/>
        <v>0</v>
      </c>
      <c r="CU70" s="141">
        <f t="shared" si="45"/>
        <v>0</v>
      </c>
      <c r="CV70" s="141">
        <f t="shared" si="46"/>
        <v>0</v>
      </c>
      <c r="CW70" s="141">
        <f t="shared" si="47"/>
        <v>78727</v>
      </c>
      <c r="CX70" s="141">
        <f t="shared" si="48"/>
        <v>12474</v>
      </c>
      <c r="CY70" s="141">
        <f t="shared" si="49"/>
        <v>64486</v>
      </c>
      <c r="CZ70" s="141">
        <f t="shared" si="50"/>
        <v>1767</v>
      </c>
      <c r="DA70" s="141">
        <f t="shared" si="51"/>
        <v>2330</v>
      </c>
      <c r="DB70" s="141">
        <f t="shared" si="52"/>
        <v>75164</v>
      </c>
      <c r="DC70" s="141">
        <f t="shared" si="53"/>
        <v>37199</v>
      </c>
      <c r="DD70" s="141">
        <f t="shared" si="54"/>
        <v>32898</v>
      </c>
      <c r="DE70" s="141">
        <f t="shared" si="55"/>
        <v>5067</v>
      </c>
      <c r="DF70" s="141">
        <f t="shared" si="56"/>
        <v>0</v>
      </c>
      <c r="DG70" s="141">
        <f t="shared" si="57"/>
        <v>0</v>
      </c>
      <c r="DH70" s="141">
        <f t="shared" si="58"/>
        <v>0</v>
      </c>
      <c r="DI70" s="141">
        <f t="shared" si="59"/>
        <v>154819</v>
      </c>
      <c r="DJ70" s="141">
        <f t="shared" si="60"/>
        <v>497717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494</v>
      </c>
      <c r="B7" s="140" t="s">
        <v>491</v>
      </c>
      <c r="C7" s="139" t="s">
        <v>493</v>
      </c>
      <c r="D7" s="141">
        <f aca="true" t="shared" si="0" ref="D7:AI7">SUM(D8:D20)</f>
        <v>40136712</v>
      </c>
      <c r="E7" s="141">
        <f t="shared" si="0"/>
        <v>24676350</v>
      </c>
      <c r="F7" s="141">
        <f t="shared" si="0"/>
        <v>44731</v>
      </c>
      <c r="G7" s="141">
        <f t="shared" si="0"/>
        <v>0</v>
      </c>
      <c r="H7" s="141">
        <f t="shared" si="0"/>
        <v>1907</v>
      </c>
      <c r="I7" s="141">
        <f t="shared" si="0"/>
        <v>15648687</v>
      </c>
      <c r="J7" s="141">
        <f t="shared" si="0"/>
        <v>45895233</v>
      </c>
      <c r="K7" s="141">
        <f t="shared" si="0"/>
        <v>8981025</v>
      </c>
      <c r="L7" s="141">
        <f t="shared" si="0"/>
        <v>15460362</v>
      </c>
      <c r="M7" s="141">
        <f t="shared" si="0"/>
        <v>151931</v>
      </c>
      <c r="N7" s="141">
        <f t="shared" si="0"/>
        <v>90176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3420</v>
      </c>
      <c r="S7" s="141">
        <f t="shared" si="0"/>
        <v>642331</v>
      </c>
      <c r="T7" s="141">
        <f t="shared" si="0"/>
        <v>86756</v>
      </c>
      <c r="U7" s="141">
        <f t="shared" si="0"/>
        <v>61755</v>
      </c>
      <c r="V7" s="141">
        <f t="shared" si="0"/>
        <v>40288643</v>
      </c>
      <c r="W7" s="141">
        <f t="shared" si="0"/>
        <v>24766526</v>
      </c>
      <c r="X7" s="141">
        <f t="shared" si="0"/>
        <v>44731</v>
      </c>
      <c r="Y7" s="141">
        <f t="shared" si="0"/>
        <v>0</v>
      </c>
      <c r="Z7" s="141">
        <f t="shared" si="0"/>
        <v>1907</v>
      </c>
      <c r="AA7" s="141">
        <f t="shared" si="0"/>
        <v>15652107</v>
      </c>
      <c r="AB7" s="141">
        <f t="shared" si="0"/>
        <v>46537564</v>
      </c>
      <c r="AC7" s="141">
        <f t="shared" si="0"/>
        <v>9067781</v>
      </c>
      <c r="AD7" s="141">
        <f t="shared" si="0"/>
        <v>15522117</v>
      </c>
      <c r="AE7" s="141">
        <f t="shared" si="0"/>
        <v>3840052</v>
      </c>
      <c r="AF7" s="141">
        <f t="shared" si="0"/>
        <v>3703677</v>
      </c>
      <c r="AG7" s="141">
        <f t="shared" si="0"/>
        <v>0</v>
      </c>
      <c r="AH7" s="141">
        <f t="shared" si="0"/>
        <v>3575430</v>
      </c>
      <c r="AI7" s="141">
        <f t="shared" si="0"/>
        <v>128247</v>
      </c>
      <c r="AJ7" s="141">
        <f aca="true" t="shared" si="1" ref="AJ7:BO7">SUM(AJ8:AJ20)</f>
        <v>0</v>
      </c>
      <c r="AK7" s="141">
        <f t="shared" si="1"/>
        <v>136375</v>
      </c>
      <c r="AL7" s="141">
        <f t="shared" si="1"/>
        <v>0</v>
      </c>
      <c r="AM7" s="141">
        <f t="shared" si="1"/>
        <v>68022589</v>
      </c>
      <c r="AN7" s="141">
        <f t="shared" si="1"/>
        <v>16072512</v>
      </c>
      <c r="AO7" s="141">
        <f t="shared" si="1"/>
        <v>10605298</v>
      </c>
      <c r="AP7" s="141">
        <f t="shared" si="1"/>
        <v>0</v>
      </c>
      <c r="AQ7" s="141">
        <f t="shared" si="1"/>
        <v>5467214</v>
      </c>
      <c r="AR7" s="141">
        <f t="shared" si="1"/>
        <v>0</v>
      </c>
      <c r="AS7" s="141">
        <f t="shared" si="1"/>
        <v>35858712</v>
      </c>
      <c r="AT7" s="141">
        <f t="shared" si="1"/>
        <v>0</v>
      </c>
      <c r="AU7" s="141">
        <f t="shared" si="1"/>
        <v>28604540</v>
      </c>
      <c r="AV7" s="141">
        <f t="shared" si="1"/>
        <v>7254172</v>
      </c>
      <c r="AW7" s="141">
        <f t="shared" si="1"/>
        <v>0</v>
      </c>
      <c r="AX7" s="141">
        <f t="shared" si="1"/>
        <v>15899111</v>
      </c>
      <c r="AY7" s="141">
        <f t="shared" si="1"/>
        <v>0</v>
      </c>
      <c r="AZ7" s="141">
        <f t="shared" si="1"/>
        <v>13071488</v>
      </c>
      <c r="BA7" s="141">
        <f t="shared" si="1"/>
        <v>1944185</v>
      </c>
      <c r="BB7" s="141">
        <f t="shared" si="1"/>
        <v>883438</v>
      </c>
      <c r="BC7" s="141">
        <f t="shared" si="1"/>
        <v>0</v>
      </c>
      <c r="BD7" s="141">
        <f t="shared" si="1"/>
        <v>192254</v>
      </c>
      <c r="BE7" s="141">
        <f t="shared" si="1"/>
        <v>14169304</v>
      </c>
      <c r="BF7" s="141">
        <f t="shared" si="1"/>
        <v>86031945</v>
      </c>
      <c r="BG7" s="141">
        <f t="shared" si="1"/>
        <v>14913</v>
      </c>
      <c r="BH7" s="141">
        <f t="shared" si="1"/>
        <v>14913</v>
      </c>
      <c r="BI7" s="141">
        <f t="shared" si="1"/>
        <v>0</v>
      </c>
      <c r="BJ7" s="141">
        <f t="shared" si="1"/>
        <v>14913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624376</v>
      </c>
      <c r="BP7" s="141">
        <f aca="true" t="shared" si="2" ref="BP7:CU7">SUM(BP8:BP20)</f>
        <v>113802</v>
      </c>
      <c r="BQ7" s="141">
        <f t="shared" si="2"/>
        <v>105788</v>
      </c>
      <c r="BR7" s="141">
        <f t="shared" si="2"/>
        <v>0</v>
      </c>
      <c r="BS7" s="141">
        <f t="shared" si="2"/>
        <v>8014</v>
      </c>
      <c r="BT7" s="141">
        <f t="shared" si="2"/>
        <v>0</v>
      </c>
      <c r="BU7" s="141">
        <f t="shared" si="2"/>
        <v>226636</v>
      </c>
      <c r="BV7" s="141">
        <f t="shared" si="2"/>
        <v>0</v>
      </c>
      <c r="BW7" s="141">
        <f t="shared" si="2"/>
        <v>226636</v>
      </c>
      <c r="BX7" s="141">
        <f t="shared" si="2"/>
        <v>0</v>
      </c>
      <c r="BY7" s="141">
        <f t="shared" si="2"/>
        <v>0</v>
      </c>
      <c r="BZ7" s="141">
        <f t="shared" si="2"/>
        <v>283938</v>
      </c>
      <c r="CA7" s="141">
        <f t="shared" si="2"/>
        <v>0</v>
      </c>
      <c r="CB7" s="141">
        <f t="shared" si="2"/>
        <v>283796</v>
      </c>
      <c r="CC7" s="141">
        <f t="shared" si="2"/>
        <v>142</v>
      </c>
      <c r="CD7" s="141">
        <f t="shared" si="2"/>
        <v>0</v>
      </c>
      <c r="CE7" s="141">
        <f t="shared" si="2"/>
        <v>0</v>
      </c>
      <c r="CF7" s="141">
        <f t="shared" si="2"/>
        <v>0</v>
      </c>
      <c r="CG7" s="141">
        <f t="shared" si="2"/>
        <v>154973</v>
      </c>
      <c r="CH7" s="141">
        <f t="shared" si="2"/>
        <v>794262</v>
      </c>
      <c r="CI7" s="141">
        <f t="shared" si="2"/>
        <v>3854965</v>
      </c>
      <c r="CJ7" s="141">
        <f t="shared" si="2"/>
        <v>3718590</v>
      </c>
      <c r="CK7" s="141">
        <f t="shared" si="2"/>
        <v>0</v>
      </c>
      <c r="CL7" s="141">
        <f t="shared" si="2"/>
        <v>3590343</v>
      </c>
      <c r="CM7" s="141">
        <f t="shared" si="2"/>
        <v>128247</v>
      </c>
      <c r="CN7" s="141">
        <f t="shared" si="2"/>
        <v>0</v>
      </c>
      <c r="CO7" s="141">
        <f t="shared" si="2"/>
        <v>136375</v>
      </c>
      <c r="CP7" s="141">
        <f t="shared" si="2"/>
        <v>0</v>
      </c>
      <c r="CQ7" s="141">
        <f t="shared" si="2"/>
        <v>68646965</v>
      </c>
      <c r="CR7" s="141">
        <f t="shared" si="2"/>
        <v>16186314</v>
      </c>
      <c r="CS7" s="141">
        <f t="shared" si="2"/>
        <v>10711086</v>
      </c>
      <c r="CT7" s="141">
        <f t="shared" si="2"/>
        <v>0</v>
      </c>
      <c r="CU7" s="141">
        <f t="shared" si="2"/>
        <v>5475228</v>
      </c>
      <c r="CV7" s="141">
        <f aca="true" t="shared" si="3" ref="CV7:DJ7">SUM(CV8:CV20)</f>
        <v>0</v>
      </c>
      <c r="CW7" s="141">
        <f t="shared" si="3"/>
        <v>36085348</v>
      </c>
      <c r="CX7" s="141">
        <f t="shared" si="3"/>
        <v>0</v>
      </c>
      <c r="CY7" s="141">
        <f t="shared" si="3"/>
        <v>28831176</v>
      </c>
      <c r="CZ7" s="141">
        <f t="shared" si="3"/>
        <v>7254172</v>
      </c>
      <c r="DA7" s="141">
        <f t="shared" si="3"/>
        <v>0</v>
      </c>
      <c r="DB7" s="141">
        <f t="shared" si="3"/>
        <v>16183049</v>
      </c>
      <c r="DC7" s="141">
        <f t="shared" si="3"/>
        <v>0</v>
      </c>
      <c r="DD7" s="141">
        <f t="shared" si="3"/>
        <v>13355284</v>
      </c>
      <c r="DE7" s="141">
        <f t="shared" si="3"/>
        <v>1944327</v>
      </c>
      <c r="DF7" s="141">
        <f t="shared" si="3"/>
        <v>883438</v>
      </c>
      <c r="DG7" s="141">
        <f t="shared" si="3"/>
        <v>0</v>
      </c>
      <c r="DH7" s="141">
        <f t="shared" si="3"/>
        <v>192254</v>
      </c>
      <c r="DI7" s="141">
        <f t="shared" si="3"/>
        <v>14324277</v>
      </c>
      <c r="DJ7" s="141">
        <f t="shared" si="3"/>
        <v>86826207</v>
      </c>
    </row>
    <row r="8" spans="1:114" ht="12" customHeight="1">
      <c r="A8" s="142" t="s">
        <v>91</v>
      </c>
      <c r="B8" s="140" t="s">
        <v>454</v>
      </c>
      <c r="C8" s="142" t="s">
        <v>467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61668</v>
      </c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f aca="true" t="shared" si="4" ref="V8:AD8">+SUM(D8,M8)</f>
        <v>0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61668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61668</v>
      </c>
      <c r="AN8" s="141">
        <f>SUM(AO8:AR8)</f>
        <v>12799</v>
      </c>
      <c r="AO8" s="141">
        <v>12799</v>
      </c>
      <c r="AP8" s="141">
        <v>0</v>
      </c>
      <c r="AQ8" s="141">
        <v>0</v>
      </c>
      <c r="AR8" s="141">
        <v>0</v>
      </c>
      <c r="AS8" s="141">
        <f>SUM(AT8:AV8)</f>
        <v>48869</v>
      </c>
      <c r="AT8" s="141">
        <v>0</v>
      </c>
      <c r="AU8" s="141">
        <v>0</v>
      </c>
      <c r="AV8" s="141">
        <v>48869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61668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0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61668</v>
      </c>
      <c r="CR8" s="141">
        <f t="shared" si="5"/>
        <v>12799</v>
      </c>
      <c r="CS8" s="141">
        <f t="shared" si="5"/>
        <v>12799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48869</v>
      </c>
      <c r="CX8" s="141">
        <f t="shared" si="5"/>
        <v>0</v>
      </c>
      <c r="CY8" s="141">
        <f t="shared" si="5"/>
        <v>0</v>
      </c>
      <c r="CZ8" s="141">
        <f t="shared" si="5"/>
        <v>48869</v>
      </c>
      <c r="DA8" s="141">
        <f t="shared" si="5"/>
        <v>0</v>
      </c>
      <c r="DB8" s="141">
        <f t="shared" si="5"/>
        <v>0</v>
      </c>
      <c r="DC8" s="141">
        <f t="shared" si="5"/>
        <v>0</v>
      </c>
      <c r="DD8" s="141">
        <f t="shared" si="5"/>
        <v>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61668</v>
      </c>
    </row>
    <row r="9" spans="1:114" ht="12" customHeight="1">
      <c r="A9" s="142" t="s">
        <v>91</v>
      </c>
      <c r="B9" s="140" t="s">
        <v>455</v>
      </c>
      <c r="C9" s="142" t="s">
        <v>468</v>
      </c>
      <c r="D9" s="141">
        <f aca="true" t="shared" si="6" ref="D9:D20">SUM(E9,+L9)</f>
        <v>1058</v>
      </c>
      <c r="E9" s="141">
        <f aca="true" t="shared" si="7" ref="E9:E20">SUM(F9:I9)+K9</f>
        <v>353</v>
      </c>
      <c r="F9" s="141">
        <v>0</v>
      </c>
      <c r="G9" s="141">
        <v>0</v>
      </c>
      <c r="H9" s="141">
        <v>0</v>
      </c>
      <c r="I9" s="141">
        <v>0</v>
      </c>
      <c r="J9" s="141">
        <v>64173</v>
      </c>
      <c r="K9" s="141">
        <v>353</v>
      </c>
      <c r="L9" s="141">
        <v>705</v>
      </c>
      <c r="M9" s="141">
        <f aca="true" t="shared" si="8" ref="M9:M20">SUM(N9,+U9)</f>
        <v>0</v>
      </c>
      <c r="N9" s="141">
        <f aca="true" t="shared" si="9" ref="N9:N20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20">+SUM(D9,M9)</f>
        <v>1058</v>
      </c>
      <c r="W9" s="141">
        <f aca="true" t="shared" si="11" ref="W9:W20">+SUM(E9,N9)</f>
        <v>353</v>
      </c>
      <c r="X9" s="141">
        <f aca="true" t="shared" si="12" ref="X9:X20">+SUM(F9,O9)</f>
        <v>0</v>
      </c>
      <c r="Y9" s="141">
        <f aca="true" t="shared" si="13" ref="Y9:Y20">+SUM(G9,P9)</f>
        <v>0</v>
      </c>
      <c r="Z9" s="141">
        <f aca="true" t="shared" si="14" ref="Z9:Z20">+SUM(H9,Q9)</f>
        <v>0</v>
      </c>
      <c r="AA9" s="141">
        <f aca="true" t="shared" si="15" ref="AA9:AA20">+SUM(I9,R9)</f>
        <v>0</v>
      </c>
      <c r="AB9" s="141">
        <f aca="true" t="shared" si="16" ref="AB9:AB20">+SUM(J9,S9)</f>
        <v>64173</v>
      </c>
      <c r="AC9" s="141">
        <f aca="true" t="shared" si="17" ref="AC9:AC20">+SUM(K9,T9)</f>
        <v>353</v>
      </c>
      <c r="AD9" s="141">
        <f aca="true" t="shared" si="18" ref="AD9:AD20">+SUM(L9,U9)</f>
        <v>705</v>
      </c>
      <c r="AE9" s="141">
        <f aca="true" t="shared" si="19" ref="AE9:AE20">SUM(AF9,+AK9)</f>
        <v>0</v>
      </c>
      <c r="AF9" s="141">
        <f aca="true" t="shared" si="20" ref="AF9:AF20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0">SUM(AN9,AS9,AW9,AX9,BD9)</f>
        <v>65231</v>
      </c>
      <c r="AN9" s="141">
        <f aca="true" t="shared" si="22" ref="AN9:AN20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0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0">SUM(AY9:BB9)</f>
        <v>65231</v>
      </c>
      <c r="AY9" s="141">
        <v>0</v>
      </c>
      <c r="AZ9" s="141">
        <v>0</v>
      </c>
      <c r="BA9" s="141">
        <v>0</v>
      </c>
      <c r="BB9" s="141">
        <v>65231</v>
      </c>
      <c r="BC9" s="141"/>
      <c r="BD9" s="141">
        <v>0</v>
      </c>
      <c r="BE9" s="141">
        <v>0</v>
      </c>
      <c r="BF9" s="141">
        <f aca="true" t="shared" si="25" ref="BF9:BF20">SUM(AE9,+AM9,+BE9)</f>
        <v>65231</v>
      </c>
      <c r="BG9" s="141">
        <f aca="true" t="shared" si="26" ref="BG9:BG20">SUM(BH9,+BM9)</f>
        <v>0</v>
      </c>
      <c r="BH9" s="141">
        <f aca="true" t="shared" si="27" ref="BH9:BH2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0">SUM(BP9,BU9,BY9,BZ9,CF9)</f>
        <v>0</v>
      </c>
      <c r="BP9" s="141">
        <f aca="true" t="shared" si="29" ref="BP9:BP20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20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20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20">SUM(BG9,+BO9,+CG9)</f>
        <v>0</v>
      </c>
      <c r="CI9" s="141">
        <f aca="true" t="shared" si="33" ref="CI9:CI20">SUM(AE9,+BG9)</f>
        <v>0</v>
      </c>
      <c r="CJ9" s="141">
        <f aca="true" t="shared" si="34" ref="CJ9:CJ20">SUM(AF9,+BH9)</f>
        <v>0</v>
      </c>
      <c r="CK9" s="141">
        <f aca="true" t="shared" si="35" ref="CK9:CK20">SUM(AG9,+BI9)</f>
        <v>0</v>
      </c>
      <c r="CL9" s="141">
        <f aca="true" t="shared" si="36" ref="CL9:CL20">SUM(AH9,+BJ9)</f>
        <v>0</v>
      </c>
      <c r="CM9" s="141">
        <f aca="true" t="shared" si="37" ref="CM9:CM20">SUM(AI9,+BK9)</f>
        <v>0</v>
      </c>
      <c r="CN9" s="141">
        <f aca="true" t="shared" si="38" ref="CN9:CN20">SUM(AJ9,+BL9)</f>
        <v>0</v>
      </c>
      <c r="CO9" s="141">
        <f aca="true" t="shared" si="39" ref="CO9:CO20">SUM(AK9,+BM9)</f>
        <v>0</v>
      </c>
      <c r="CP9" s="141">
        <f aca="true" t="shared" si="40" ref="CP9:CP20">SUM(AL9,+BN9)</f>
        <v>0</v>
      </c>
      <c r="CQ9" s="141">
        <f aca="true" t="shared" si="41" ref="CQ9:CQ20">SUM(AM9,+BO9)</f>
        <v>65231</v>
      </c>
      <c r="CR9" s="141">
        <f aca="true" t="shared" si="42" ref="CR9:CR20">SUM(AN9,+BP9)</f>
        <v>0</v>
      </c>
      <c r="CS9" s="141">
        <f aca="true" t="shared" si="43" ref="CS9:CS20">SUM(AO9,+BQ9)</f>
        <v>0</v>
      </c>
      <c r="CT9" s="141">
        <f aca="true" t="shared" si="44" ref="CT9:CT20">SUM(AP9,+BR9)</f>
        <v>0</v>
      </c>
      <c r="CU9" s="141">
        <f aca="true" t="shared" si="45" ref="CU9:CU20">SUM(AQ9,+BS9)</f>
        <v>0</v>
      </c>
      <c r="CV9" s="141">
        <f aca="true" t="shared" si="46" ref="CV9:CV20">SUM(AR9,+BT9)</f>
        <v>0</v>
      </c>
      <c r="CW9" s="141">
        <f aca="true" t="shared" si="47" ref="CW9:CW20">SUM(AS9,+BU9)</f>
        <v>0</v>
      </c>
      <c r="CX9" s="141">
        <f aca="true" t="shared" si="48" ref="CX9:CX20">SUM(AT9,+BV9)</f>
        <v>0</v>
      </c>
      <c r="CY9" s="141">
        <f aca="true" t="shared" si="49" ref="CY9:CY20">SUM(AU9,+BW9)</f>
        <v>0</v>
      </c>
      <c r="CZ9" s="141">
        <f aca="true" t="shared" si="50" ref="CZ9:CZ20">SUM(AV9,+BX9)</f>
        <v>0</v>
      </c>
      <c r="DA9" s="141">
        <f aca="true" t="shared" si="51" ref="DA9:DA20">SUM(AW9,+BY9)</f>
        <v>0</v>
      </c>
      <c r="DB9" s="141">
        <f aca="true" t="shared" si="52" ref="DB9:DB20">SUM(AX9,+BZ9)</f>
        <v>65231</v>
      </c>
      <c r="DC9" s="141">
        <f aca="true" t="shared" si="53" ref="DC9:DC20">SUM(AY9,+CA9)</f>
        <v>0</v>
      </c>
      <c r="DD9" s="141">
        <f aca="true" t="shared" si="54" ref="DD9:DD20">SUM(AZ9,+CB9)</f>
        <v>0</v>
      </c>
      <c r="DE9" s="141">
        <f aca="true" t="shared" si="55" ref="DE9:DE20">SUM(BA9,+CC9)</f>
        <v>0</v>
      </c>
      <c r="DF9" s="141">
        <f aca="true" t="shared" si="56" ref="DF9:DF20">SUM(BB9,+CD9)</f>
        <v>65231</v>
      </c>
      <c r="DG9" s="141">
        <f aca="true" t="shared" si="57" ref="DG9:DG20">SUM(BC9,+CE9)</f>
        <v>0</v>
      </c>
      <c r="DH9" s="141">
        <f aca="true" t="shared" si="58" ref="DH9:DH20">SUM(BD9,+CF9)</f>
        <v>0</v>
      </c>
      <c r="DI9" s="141">
        <f aca="true" t="shared" si="59" ref="DI9:DI20">SUM(BE9,+CG9)</f>
        <v>0</v>
      </c>
      <c r="DJ9" s="141">
        <f aca="true" t="shared" si="60" ref="DJ9:DJ20">SUM(BF9,+CH9)</f>
        <v>65231</v>
      </c>
    </row>
    <row r="10" spans="1:114" ht="12" customHeight="1">
      <c r="A10" s="142" t="s">
        <v>91</v>
      </c>
      <c r="B10" s="140" t="s">
        <v>456</v>
      </c>
      <c r="C10" s="142" t="s">
        <v>469</v>
      </c>
      <c r="D10" s="141">
        <f t="shared" si="6"/>
        <v>297571</v>
      </c>
      <c r="E10" s="141">
        <f t="shared" si="7"/>
        <v>297571</v>
      </c>
      <c r="F10" s="141">
        <v>0</v>
      </c>
      <c r="G10" s="141">
        <v>0</v>
      </c>
      <c r="H10" s="141">
        <v>0</v>
      </c>
      <c r="I10" s="141">
        <v>0</v>
      </c>
      <c r="J10" s="141">
        <v>508114</v>
      </c>
      <c r="K10" s="141">
        <v>297571</v>
      </c>
      <c r="L10" s="141">
        <v>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297571</v>
      </c>
      <c r="W10" s="141">
        <f t="shared" si="11"/>
        <v>297571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508114</v>
      </c>
      <c r="AC10" s="141">
        <f t="shared" si="17"/>
        <v>297571</v>
      </c>
      <c r="AD10" s="141">
        <f t="shared" si="18"/>
        <v>0</v>
      </c>
      <c r="AE10" s="141">
        <f t="shared" si="19"/>
        <v>75033</v>
      </c>
      <c r="AF10" s="141">
        <f t="shared" si="20"/>
        <v>75033</v>
      </c>
      <c r="AG10" s="141">
        <v>0</v>
      </c>
      <c r="AH10" s="141">
        <v>75033</v>
      </c>
      <c r="AI10" s="141">
        <v>0</v>
      </c>
      <c r="AJ10" s="141">
        <v>0</v>
      </c>
      <c r="AK10" s="141">
        <v>0</v>
      </c>
      <c r="AL10" s="141"/>
      <c r="AM10" s="141">
        <f t="shared" si="21"/>
        <v>720097</v>
      </c>
      <c r="AN10" s="141">
        <f t="shared" si="22"/>
        <v>64475</v>
      </c>
      <c r="AO10" s="141">
        <v>55901</v>
      </c>
      <c r="AP10" s="141">
        <v>0</v>
      </c>
      <c r="AQ10" s="141">
        <v>8574</v>
      </c>
      <c r="AR10" s="141">
        <v>0</v>
      </c>
      <c r="AS10" s="141">
        <f t="shared" si="23"/>
        <v>118021</v>
      </c>
      <c r="AT10" s="141">
        <v>0</v>
      </c>
      <c r="AU10" s="141">
        <v>118021</v>
      </c>
      <c r="AV10" s="141">
        <v>0</v>
      </c>
      <c r="AW10" s="141">
        <v>0</v>
      </c>
      <c r="AX10" s="141">
        <f t="shared" si="24"/>
        <v>537601</v>
      </c>
      <c r="AY10" s="141">
        <v>0</v>
      </c>
      <c r="AZ10" s="141">
        <v>537601</v>
      </c>
      <c r="BA10" s="141">
        <v>0</v>
      </c>
      <c r="BB10" s="141">
        <v>0</v>
      </c>
      <c r="BC10" s="141"/>
      <c r="BD10" s="141">
        <v>0</v>
      </c>
      <c r="BE10" s="141">
        <v>10555</v>
      </c>
      <c r="BF10" s="141">
        <f t="shared" si="25"/>
        <v>805685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75033</v>
      </c>
      <c r="CJ10" s="141">
        <f t="shared" si="34"/>
        <v>75033</v>
      </c>
      <c r="CK10" s="141">
        <f t="shared" si="35"/>
        <v>0</v>
      </c>
      <c r="CL10" s="141">
        <f t="shared" si="36"/>
        <v>75033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720097</v>
      </c>
      <c r="CR10" s="141">
        <f t="shared" si="42"/>
        <v>64475</v>
      </c>
      <c r="CS10" s="141">
        <f t="shared" si="43"/>
        <v>55901</v>
      </c>
      <c r="CT10" s="141">
        <f t="shared" si="44"/>
        <v>0</v>
      </c>
      <c r="CU10" s="141">
        <f t="shared" si="45"/>
        <v>8574</v>
      </c>
      <c r="CV10" s="141">
        <f t="shared" si="46"/>
        <v>0</v>
      </c>
      <c r="CW10" s="141">
        <f t="shared" si="47"/>
        <v>118021</v>
      </c>
      <c r="CX10" s="141">
        <f t="shared" si="48"/>
        <v>0</v>
      </c>
      <c r="CY10" s="141">
        <f t="shared" si="49"/>
        <v>118021</v>
      </c>
      <c r="CZ10" s="141">
        <f t="shared" si="50"/>
        <v>0</v>
      </c>
      <c r="DA10" s="141">
        <f t="shared" si="51"/>
        <v>0</v>
      </c>
      <c r="DB10" s="141">
        <f t="shared" si="52"/>
        <v>537601</v>
      </c>
      <c r="DC10" s="141">
        <f t="shared" si="53"/>
        <v>0</v>
      </c>
      <c r="DD10" s="141">
        <f t="shared" si="54"/>
        <v>537601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10555</v>
      </c>
      <c r="DJ10" s="141">
        <f t="shared" si="60"/>
        <v>805685</v>
      </c>
    </row>
    <row r="11" spans="1:114" ht="12" customHeight="1">
      <c r="A11" s="142" t="s">
        <v>91</v>
      </c>
      <c r="B11" s="140" t="s">
        <v>457</v>
      </c>
      <c r="C11" s="142" t="s">
        <v>470</v>
      </c>
      <c r="D11" s="141">
        <f t="shared" si="6"/>
        <v>1530216</v>
      </c>
      <c r="E11" s="141">
        <f t="shared" si="7"/>
        <v>637467</v>
      </c>
      <c r="F11" s="141">
        <v>0</v>
      </c>
      <c r="G11" s="141">
        <v>0</v>
      </c>
      <c r="H11" s="141">
        <v>0</v>
      </c>
      <c r="I11" s="141">
        <v>631343</v>
      </c>
      <c r="J11" s="141">
        <v>805637</v>
      </c>
      <c r="K11" s="141">
        <v>6124</v>
      </c>
      <c r="L11" s="141">
        <v>892749</v>
      </c>
      <c r="M11" s="141">
        <f t="shared" si="8"/>
        <v>49735</v>
      </c>
      <c r="N11" s="141">
        <f t="shared" si="9"/>
        <v>3736</v>
      </c>
      <c r="O11" s="141">
        <v>0</v>
      </c>
      <c r="P11" s="141">
        <v>0</v>
      </c>
      <c r="Q11" s="141">
        <v>0</v>
      </c>
      <c r="R11" s="141">
        <v>3420</v>
      </c>
      <c r="S11" s="141">
        <v>46105</v>
      </c>
      <c r="T11" s="141">
        <v>316</v>
      </c>
      <c r="U11" s="141">
        <v>45999</v>
      </c>
      <c r="V11" s="141">
        <f t="shared" si="10"/>
        <v>1579951</v>
      </c>
      <c r="W11" s="141">
        <f t="shared" si="11"/>
        <v>641203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634763</v>
      </c>
      <c r="AB11" s="141">
        <f t="shared" si="16"/>
        <v>851742</v>
      </c>
      <c r="AC11" s="141">
        <f t="shared" si="17"/>
        <v>6440</v>
      </c>
      <c r="AD11" s="141">
        <f t="shared" si="18"/>
        <v>938748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1785785</v>
      </c>
      <c r="AN11" s="141">
        <f t="shared" si="22"/>
        <v>593132</v>
      </c>
      <c r="AO11" s="141">
        <v>593132</v>
      </c>
      <c r="AP11" s="141">
        <v>0</v>
      </c>
      <c r="AQ11" s="141">
        <v>0</v>
      </c>
      <c r="AR11" s="141">
        <v>0</v>
      </c>
      <c r="AS11" s="141">
        <f t="shared" si="23"/>
        <v>808871</v>
      </c>
      <c r="AT11" s="141">
        <v>0</v>
      </c>
      <c r="AU11" s="141">
        <v>808871</v>
      </c>
      <c r="AV11" s="141">
        <v>0</v>
      </c>
      <c r="AW11" s="141">
        <v>0</v>
      </c>
      <c r="AX11" s="141">
        <f t="shared" si="24"/>
        <v>383782</v>
      </c>
      <c r="AY11" s="141">
        <v>0</v>
      </c>
      <c r="AZ11" s="141">
        <v>383782</v>
      </c>
      <c r="BA11" s="141">
        <v>0</v>
      </c>
      <c r="BB11" s="141">
        <v>0</v>
      </c>
      <c r="BC11" s="141"/>
      <c r="BD11" s="141">
        <v>0</v>
      </c>
      <c r="BE11" s="141">
        <v>550068</v>
      </c>
      <c r="BF11" s="141">
        <f t="shared" si="25"/>
        <v>2335853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71286</v>
      </c>
      <c r="BP11" s="141">
        <f t="shared" si="29"/>
        <v>14390</v>
      </c>
      <c r="BQ11" s="141">
        <v>14390</v>
      </c>
      <c r="BR11" s="141">
        <v>0</v>
      </c>
      <c r="BS11" s="141">
        <v>0</v>
      </c>
      <c r="BT11" s="141">
        <v>0</v>
      </c>
      <c r="BU11" s="141">
        <f t="shared" si="30"/>
        <v>31919</v>
      </c>
      <c r="BV11" s="141">
        <v>0</v>
      </c>
      <c r="BW11" s="141">
        <v>31919</v>
      </c>
      <c r="BX11" s="141">
        <v>0</v>
      </c>
      <c r="BY11" s="141">
        <v>0</v>
      </c>
      <c r="BZ11" s="141">
        <f t="shared" si="31"/>
        <v>24977</v>
      </c>
      <c r="CA11" s="141">
        <v>0</v>
      </c>
      <c r="CB11" s="141">
        <v>24977</v>
      </c>
      <c r="CC11" s="141">
        <v>0</v>
      </c>
      <c r="CD11" s="141">
        <v>0</v>
      </c>
      <c r="CE11" s="141"/>
      <c r="CF11" s="141">
        <v>0</v>
      </c>
      <c r="CG11" s="141">
        <v>24554</v>
      </c>
      <c r="CH11" s="141">
        <f t="shared" si="32"/>
        <v>95840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1857071</v>
      </c>
      <c r="CR11" s="141">
        <f t="shared" si="42"/>
        <v>607522</v>
      </c>
      <c r="CS11" s="141">
        <f t="shared" si="43"/>
        <v>607522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840790</v>
      </c>
      <c r="CX11" s="141">
        <f t="shared" si="48"/>
        <v>0</v>
      </c>
      <c r="CY11" s="141">
        <f t="shared" si="49"/>
        <v>840790</v>
      </c>
      <c r="CZ11" s="141">
        <f t="shared" si="50"/>
        <v>0</v>
      </c>
      <c r="DA11" s="141">
        <f t="shared" si="51"/>
        <v>0</v>
      </c>
      <c r="DB11" s="141">
        <f t="shared" si="52"/>
        <v>408759</v>
      </c>
      <c r="DC11" s="141">
        <f t="shared" si="53"/>
        <v>0</v>
      </c>
      <c r="DD11" s="141">
        <f t="shared" si="54"/>
        <v>408759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574622</v>
      </c>
      <c r="DJ11" s="141">
        <f t="shared" si="60"/>
        <v>2431693</v>
      </c>
    </row>
    <row r="12" spans="1:114" ht="12" customHeight="1">
      <c r="A12" s="142" t="s">
        <v>91</v>
      </c>
      <c r="B12" s="140" t="s">
        <v>458</v>
      </c>
      <c r="C12" s="142" t="s">
        <v>471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84995</v>
      </c>
      <c r="N12" s="141">
        <f t="shared" si="9"/>
        <v>86440</v>
      </c>
      <c r="O12" s="141">
        <v>0</v>
      </c>
      <c r="P12" s="141">
        <v>0</v>
      </c>
      <c r="Q12" s="141">
        <v>0</v>
      </c>
      <c r="R12" s="141">
        <v>0</v>
      </c>
      <c r="S12" s="141">
        <v>100361</v>
      </c>
      <c r="T12" s="141">
        <v>86440</v>
      </c>
      <c r="U12" s="141">
        <v>-1445</v>
      </c>
      <c r="V12" s="141">
        <f t="shared" si="10"/>
        <v>84995</v>
      </c>
      <c r="W12" s="141">
        <f t="shared" si="11"/>
        <v>86440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100361</v>
      </c>
      <c r="AC12" s="141">
        <f t="shared" si="17"/>
        <v>86440</v>
      </c>
      <c r="AD12" s="141">
        <f t="shared" si="18"/>
        <v>-1445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98916</v>
      </c>
      <c r="BP12" s="141">
        <f t="shared" si="29"/>
        <v>40339</v>
      </c>
      <c r="BQ12" s="141">
        <v>40339</v>
      </c>
      <c r="BR12" s="141">
        <v>0</v>
      </c>
      <c r="BS12" s="141">
        <v>0</v>
      </c>
      <c r="BT12" s="141">
        <v>0</v>
      </c>
      <c r="BU12" s="141">
        <f t="shared" si="30"/>
        <v>31700</v>
      </c>
      <c r="BV12" s="141">
        <v>0</v>
      </c>
      <c r="BW12" s="141">
        <v>31700</v>
      </c>
      <c r="BX12" s="141">
        <v>0</v>
      </c>
      <c r="BY12" s="141">
        <v>0</v>
      </c>
      <c r="BZ12" s="141">
        <f t="shared" si="31"/>
        <v>26877</v>
      </c>
      <c r="CA12" s="141">
        <v>0</v>
      </c>
      <c r="CB12" s="141">
        <v>26877</v>
      </c>
      <c r="CC12" s="141">
        <v>0</v>
      </c>
      <c r="CD12" s="141">
        <v>0</v>
      </c>
      <c r="CE12" s="141"/>
      <c r="CF12" s="141">
        <v>0</v>
      </c>
      <c r="CG12" s="141">
        <v>86440</v>
      </c>
      <c r="CH12" s="141">
        <f t="shared" si="32"/>
        <v>185356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98916</v>
      </c>
      <c r="CR12" s="141">
        <f t="shared" si="42"/>
        <v>40339</v>
      </c>
      <c r="CS12" s="141">
        <f t="shared" si="43"/>
        <v>40339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31700</v>
      </c>
      <c r="CX12" s="141">
        <f t="shared" si="48"/>
        <v>0</v>
      </c>
      <c r="CY12" s="141">
        <f t="shared" si="49"/>
        <v>31700</v>
      </c>
      <c r="CZ12" s="141">
        <f t="shared" si="50"/>
        <v>0</v>
      </c>
      <c r="DA12" s="141">
        <f t="shared" si="51"/>
        <v>0</v>
      </c>
      <c r="DB12" s="141">
        <f t="shared" si="52"/>
        <v>26877</v>
      </c>
      <c r="DC12" s="141">
        <f t="shared" si="53"/>
        <v>0</v>
      </c>
      <c r="DD12" s="141">
        <f t="shared" si="54"/>
        <v>26877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86440</v>
      </c>
      <c r="DJ12" s="141">
        <f t="shared" si="60"/>
        <v>185356</v>
      </c>
    </row>
    <row r="13" spans="1:114" ht="12" customHeight="1">
      <c r="A13" s="142" t="s">
        <v>91</v>
      </c>
      <c r="B13" s="140" t="s">
        <v>459</v>
      </c>
      <c r="C13" s="142" t="s">
        <v>472</v>
      </c>
      <c r="D13" s="141">
        <f t="shared" si="6"/>
        <v>561481</v>
      </c>
      <c r="E13" s="141">
        <f t="shared" si="7"/>
        <v>208679</v>
      </c>
      <c r="F13" s="141">
        <v>0</v>
      </c>
      <c r="G13" s="141">
        <v>0</v>
      </c>
      <c r="H13" s="141">
        <v>0</v>
      </c>
      <c r="I13" s="141">
        <v>799</v>
      </c>
      <c r="J13" s="141">
        <v>1273348</v>
      </c>
      <c r="K13" s="141">
        <v>207880</v>
      </c>
      <c r="L13" s="141">
        <v>352802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561481</v>
      </c>
      <c r="W13" s="141">
        <f t="shared" si="11"/>
        <v>208679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799</v>
      </c>
      <c r="AB13" s="141">
        <f t="shared" si="16"/>
        <v>1273348</v>
      </c>
      <c r="AC13" s="141">
        <f t="shared" si="17"/>
        <v>207880</v>
      </c>
      <c r="AD13" s="141">
        <f t="shared" si="18"/>
        <v>352802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1834829</v>
      </c>
      <c r="AN13" s="141">
        <f t="shared" si="22"/>
        <v>266347</v>
      </c>
      <c r="AO13" s="141">
        <v>249376</v>
      </c>
      <c r="AP13" s="141">
        <v>0</v>
      </c>
      <c r="AQ13" s="141">
        <v>16971</v>
      </c>
      <c r="AR13" s="141">
        <v>0</v>
      </c>
      <c r="AS13" s="141">
        <f t="shared" si="23"/>
        <v>1429533</v>
      </c>
      <c r="AT13" s="141">
        <v>0</v>
      </c>
      <c r="AU13" s="141">
        <v>1429533</v>
      </c>
      <c r="AV13" s="141">
        <v>0</v>
      </c>
      <c r="AW13" s="141">
        <v>0</v>
      </c>
      <c r="AX13" s="141">
        <f t="shared" si="24"/>
        <v>138949</v>
      </c>
      <c r="AY13" s="141">
        <v>0</v>
      </c>
      <c r="AZ13" s="141">
        <v>120582</v>
      </c>
      <c r="BA13" s="141">
        <v>0</v>
      </c>
      <c r="BB13" s="141">
        <v>18367</v>
      </c>
      <c r="BC13" s="141"/>
      <c r="BD13" s="141">
        <v>0</v>
      </c>
      <c r="BE13" s="141">
        <v>0</v>
      </c>
      <c r="BF13" s="141">
        <f t="shared" si="25"/>
        <v>1834829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1834829</v>
      </c>
      <c r="CR13" s="141">
        <f t="shared" si="42"/>
        <v>266347</v>
      </c>
      <c r="CS13" s="141">
        <f t="shared" si="43"/>
        <v>249376</v>
      </c>
      <c r="CT13" s="141">
        <f t="shared" si="44"/>
        <v>0</v>
      </c>
      <c r="CU13" s="141">
        <f t="shared" si="45"/>
        <v>16971</v>
      </c>
      <c r="CV13" s="141">
        <f t="shared" si="46"/>
        <v>0</v>
      </c>
      <c r="CW13" s="141">
        <f t="shared" si="47"/>
        <v>1429533</v>
      </c>
      <c r="CX13" s="141">
        <f t="shared" si="48"/>
        <v>0</v>
      </c>
      <c r="CY13" s="141">
        <f t="shared" si="49"/>
        <v>1429533</v>
      </c>
      <c r="CZ13" s="141">
        <f t="shared" si="50"/>
        <v>0</v>
      </c>
      <c r="DA13" s="141">
        <f t="shared" si="51"/>
        <v>0</v>
      </c>
      <c r="DB13" s="141">
        <f t="shared" si="52"/>
        <v>138949</v>
      </c>
      <c r="DC13" s="141">
        <f t="shared" si="53"/>
        <v>0</v>
      </c>
      <c r="DD13" s="141">
        <f t="shared" si="54"/>
        <v>120582</v>
      </c>
      <c r="DE13" s="141">
        <f t="shared" si="55"/>
        <v>0</v>
      </c>
      <c r="DF13" s="141">
        <f t="shared" si="56"/>
        <v>18367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1834829</v>
      </c>
    </row>
    <row r="14" spans="1:114" ht="12" customHeight="1">
      <c r="A14" s="142" t="s">
        <v>91</v>
      </c>
      <c r="B14" s="140" t="s">
        <v>460</v>
      </c>
      <c r="C14" s="142" t="s">
        <v>473</v>
      </c>
      <c r="D14" s="141">
        <f t="shared" si="6"/>
        <v>315831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1967436</v>
      </c>
      <c r="K14" s="141">
        <v>0</v>
      </c>
      <c r="L14" s="141">
        <v>315831</v>
      </c>
      <c r="M14" s="141">
        <f t="shared" si="8"/>
        <v>17201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68353</v>
      </c>
      <c r="T14" s="141">
        <v>0</v>
      </c>
      <c r="U14" s="141">
        <v>17201</v>
      </c>
      <c r="V14" s="141">
        <f t="shared" si="10"/>
        <v>333032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2035789</v>
      </c>
      <c r="AC14" s="141">
        <f t="shared" si="17"/>
        <v>0</v>
      </c>
      <c r="AD14" s="141">
        <f t="shared" si="18"/>
        <v>333032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2280675</v>
      </c>
      <c r="AN14" s="141">
        <f t="shared" si="22"/>
        <v>224775</v>
      </c>
      <c r="AO14" s="141">
        <v>222239</v>
      </c>
      <c r="AP14" s="141">
        <v>0</v>
      </c>
      <c r="AQ14" s="141">
        <v>2536</v>
      </c>
      <c r="AR14" s="141">
        <v>0</v>
      </c>
      <c r="AS14" s="141">
        <f t="shared" si="23"/>
        <v>1449214</v>
      </c>
      <c r="AT14" s="141">
        <v>0</v>
      </c>
      <c r="AU14" s="141">
        <v>1449214</v>
      </c>
      <c r="AV14" s="141">
        <v>0</v>
      </c>
      <c r="AW14" s="141">
        <v>0</v>
      </c>
      <c r="AX14" s="141">
        <f t="shared" si="24"/>
        <v>606686</v>
      </c>
      <c r="AY14" s="141">
        <v>0</v>
      </c>
      <c r="AZ14" s="141">
        <v>606686</v>
      </c>
      <c r="BA14" s="141">
        <v>0</v>
      </c>
      <c r="BB14" s="141">
        <v>0</v>
      </c>
      <c r="BC14" s="141"/>
      <c r="BD14" s="141">
        <v>0</v>
      </c>
      <c r="BE14" s="141">
        <v>2592</v>
      </c>
      <c r="BF14" s="141">
        <f t="shared" si="25"/>
        <v>2283267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85266</v>
      </c>
      <c r="BP14" s="141">
        <f t="shared" si="29"/>
        <v>17711</v>
      </c>
      <c r="BQ14" s="141">
        <v>17711</v>
      </c>
      <c r="BR14" s="141">
        <v>0</v>
      </c>
      <c r="BS14" s="141">
        <v>0</v>
      </c>
      <c r="BT14" s="141">
        <v>0</v>
      </c>
      <c r="BU14" s="141">
        <f t="shared" si="30"/>
        <v>41772</v>
      </c>
      <c r="BV14" s="141">
        <v>0</v>
      </c>
      <c r="BW14" s="141">
        <v>41772</v>
      </c>
      <c r="BX14" s="141">
        <v>0</v>
      </c>
      <c r="BY14" s="141">
        <v>0</v>
      </c>
      <c r="BZ14" s="141">
        <f t="shared" si="31"/>
        <v>25783</v>
      </c>
      <c r="CA14" s="141">
        <v>0</v>
      </c>
      <c r="CB14" s="141">
        <v>25783</v>
      </c>
      <c r="CC14" s="141">
        <v>0</v>
      </c>
      <c r="CD14" s="141">
        <v>0</v>
      </c>
      <c r="CE14" s="141"/>
      <c r="CF14" s="141">
        <v>0</v>
      </c>
      <c r="CG14" s="141">
        <v>288</v>
      </c>
      <c r="CH14" s="141">
        <f t="shared" si="32"/>
        <v>85554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2365941</v>
      </c>
      <c r="CR14" s="141">
        <f t="shared" si="42"/>
        <v>242486</v>
      </c>
      <c r="CS14" s="141">
        <f t="shared" si="43"/>
        <v>239950</v>
      </c>
      <c r="CT14" s="141">
        <f t="shared" si="44"/>
        <v>0</v>
      </c>
      <c r="CU14" s="141">
        <f t="shared" si="45"/>
        <v>2536</v>
      </c>
      <c r="CV14" s="141">
        <f t="shared" si="46"/>
        <v>0</v>
      </c>
      <c r="CW14" s="141">
        <f t="shared" si="47"/>
        <v>1490986</v>
      </c>
      <c r="CX14" s="141">
        <f t="shared" si="48"/>
        <v>0</v>
      </c>
      <c r="CY14" s="141">
        <f t="shared" si="49"/>
        <v>1490986</v>
      </c>
      <c r="CZ14" s="141">
        <f t="shared" si="50"/>
        <v>0</v>
      </c>
      <c r="DA14" s="141">
        <f t="shared" si="51"/>
        <v>0</v>
      </c>
      <c r="DB14" s="141">
        <f t="shared" si="52"/>
        <v>632469</v>
      </c>
      <c r="DC14" s="141">
        <f t="shared" si="53"/>
        <v>0</v>
      </c>
      <c r="DD14" s="141">
        <f t="shared" si="54"/>
        <v>632469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2880</v>
      </c>
      <c r="DJ14" s="141">
        <f t="shared" si="60"/>
        <v>2368821</v>
      </c>
    </row>
    <row r="15" spans="1:114" ht="12" customHeight="1">
      <c r="A15" s="142" t="s">
        <v>91</v>
      </c>
      <c r="B15" s="140" t="s">
        <v>461</v>
      </c>
      <c r="C15" s="142" t="s">
        <v>474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1553771</v>
      </c>
      <c r="K15" s="141">
        <v>0</v>
      </c>
      <c r="L15" s="141">
        <v>0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0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1553771</v>
      </c>
      <c r="AC15" s="141">
        <f t="shared" si="17"/>
        <v>0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1553771</v>
      </c>
      <c r="AN15" s="141">
        <f t="shared" si="22"/>
        <v>189522</v>
      </c>
      <c r="AO15" s="141">
        <v>186480</v>
      </c>
      <c r="AP15" s="141">
        <v>0</v>
      </c>
      <c r="AQ15" s="141">
        <v>3042</v>
      </c>
      <c r="AR15" s="141">
        <v>0</v>
      </c>
      <c r="AS15" s="141">
        <f t="shared" si="23"/>
        <v>726632</v>
      </c>
      <c r="AT15" s="141">
        <v>0</v>
      </c>
      <c r="AU15" s="141">
        <v>726632</v>
      </c>
      <c r="AV15" s="141">
        <v>0</v>
      </c>
      <c r="AW15" s="141">
        <v>0</v>
      </c>
      <c r="AX15" s="141">
        <f t="shared" si="24"/>
        <v>637617</v>
      </c>
      <c r="AY15" s="141">
        <v>0</v>
      </c>
      <c r="AZ15" s="141">
        <v>358865</v>
      </c>
      <c r="BA15" s="141">
        <v>0</v>
      </c>
      <c r="BB15" s="141">
        <v>278752</v>
      </c>
      <c r="BC15" s="141"/>
      <c r="BD15" s="141">
        <v>0</v>
      </c>
      <c r="BE15" s="141">
        <v>0</v>
      </c>
      <c r="BF15" s="141">
        <f t="shared" si="25"/>
        <v>1553771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1553771</v>
      </c>
      <c r="CR15" s="141">
        <f t="shared" si="42"/>
        <v>189522</v>
      </c>
      <c r="CS15" s="141">
        <f t="shared" si="43"/>
        <v>186480</v>
      </c>
      <c r="CT15" s="141">
        <f t="shared" si="44"/>
        <v>0</v>
      </c>
      <c r="CU15" s="141">
        <f t="shared" si="45"/>
        <v>3042</v>
      </c>
      <c r="CV15" s="141">
        <f t="shared" si="46"/>
        <v>0</v>
      </c>
      <c r="CW15" s="141">
        <f t="shared" si="47"/>
        <v>726632</v>
      </c>
      <c r="CX15" s="141">
        <f t="shared" si="48"/>
        <v>0</v>
      </c>
      <c r="CY15" s="141">
        <f t="shared" si="49"/>
        <v>726632</v>
      </c>
      <c r="CZ15" s="141">
        <f t="shared" si="50"/>
        <v>0</v>
      </c>
      <c r="DA15" s="141">
        <f t="shared" si="51"/>
        <v>0</v>
      </c>
      <c r="DB15" s="141">
        <f t="shared" si="52"/>
        <v>637617</v>
      </c>
      <c r="DC15" s="141">
        <f t="shared" si="53"/>
        <v>0</v>
      </c>
      <c r="DD15" s="141">
        <f t="shared" si="54"/>
        <v>358865</v>
      </c>
      <c r="DE15" s="141">
        <f t="shared" si="55"/>
        <v>0</v>
      </c>
      <c r="DF15" s="141">
        <f t="shared" si="56"/>
        <v>278752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1553771</v>
      </c>
    </row>
    <row r="16" spans="1:114" ht="12" customHeight="1">
      <c r="A16" s="142" t="s">
        <v>91</v>
      </c>
      <c r="B16" s="140" t="s">
        <v>462</v>
      </c>
      <c r="C16" s="142" t="s">
        <v>475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208360</v>
      </c>
      <c r="T16" s="141">
        <v>0</v>
      </c>
      <c r="U16" s="141">
        <v>0</v>
      </c>
      <c r="V16" s="141">
        <f t="shared" si="10"/>
        <v>0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208360</v>
      </c>
      <c r="AC16" s="141">
        <f t="shared" si="17"/>
        <v>0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14913</v>
      </c>
      <c r="BH16" s="141">
        <f t="shared" si="27"/>
        <v>14913</v>
      </c>
      <c r="BI16" s="141">
        <v>0</v>
      </c>
      <c r="BJ16" s="141">
        <v>14913</v>
      </c>
      <c r="BK16" s="141">
        <v>0</v>
      </c>
      <c r="BL16" s="141">
        <v>0</v>
      </c>
      <c r="BM16" s="141">
        <v>0</v>
      </c>
      <c r="BN16" s="141"/>
      <c r="BO16" s="141">
        <f t="shared" si="28"/>
        <v>193447</v>
      </c>
      <c r="BP16" s="141">
        <f t="shared" si="29"/>
        <v>31714</v>
      </c>
      <c r="BQ16" s="141">
        <v>23700</v>
      </c>
      <c r="BR16" s="141">
        <v>0</v>
      </c>
      <c r="BS16" s="141">
        <v>8014</v>
      </c>
      <c r="BT16" s="141">
        <v>0</v>
      </c>
      <c r="BU16" s="141">
        <f t="shared" si="30"/>
        <v>91924</v>
      </c>
      <c r="BV16" s="141">
        <v>0</v>
      </c>
      <c r="BW16" s="141">
        <v>91924</v>
      </c>
      <c r="BX16" s="141">
        <v>0</v>
      </c>
      <c r="BY16" s="141">
        <v>0</v>
      </c>
      <c r="BZ16" s="141">
        <f t="shared" si="31"/>
        <v>69809</v>
      </c>
      <c r="CA16" s="141">
        <v>0</v>
      </c>
      <c r="CB16" s="141">
        <v>69809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208360</v>
      </c>
      <c r="CI16" s="141">
        <f t="shared" si="33"/>
        <v>14913</v>
      </c>
      <c r="CJ16" s="141">
        <f t="shared" si="34"/>
        <v>14913</v>
      </c>
      <c r="CK16" s="141">
        <f t="shared" si="35"/>
        <v>0</v>
      </c>
      <c r="CL16" s="141">
        <f t="shared" si="36"/>
        <v>14913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193447</v>
      </c>
      <c r="CR16" s="141">
        <f t="shared" si="42"/>
        <v>31714</v>
      </c>
      <c r="CS16" s="141">
        <f t="shared" si="43"/>
        <v>23700</v>
      </c>
      <c r="CT16" s="141">
        <f t="shared" si="44"/>
        <v>0</v>
      </c>
      <c r="CU16" s="141">
        <f t="shared" si="45"/>
        <v>8014</v>
      </c>
      <c r="CV16" s="141">
        <f t="shared" si="46"/>
        <v>0</v>
      </c>
      <c r="CW16" s="141">
        <f t="shared" si="47"/>
        <v>91924</v>
      </c>
      <c r="CX16" s="141">
        <f t="shared" si="48"/>
        <v>0</v>
      </c>
      <c r="CY16" s="141">
        <f t="shared" si="49"/>
        <v>91924</v>
      </c>
      <c r="CZ16" s="141">
        <f t="shared" si="50"/>
        <v>0</v>
      </c>
      <c r="DA16" s="141">
        <f t="shared" si="51"/>
        <v>0</v>
      </c>
      <c r="DB16" s="141">
        <f t="shared" si="52"/>
        <v>69809</v>
      </c>
      <c r="DC16" s="141">
        <f t="shared" si="53"/>
        <v>0</v>
      </c>
      <c r="DD16" s="141">
        <f t="shared" si="54"/>
        <v>69809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0</v>
      </c>
      <c r="DJ16" s="141">
        <f t="shared" si="60"/>
        <v>208360</v>
      </c>
    </row>
    <row r="17" spans="1:114" ht="12" customHeight="1">
      <c r="A17" s="142" t="s">
        <v>91</v>
      </c>
      <c r="B17" s="140" t="s">
        <v>463</v>
      </c>
      <c r="C17" s="142" t="s">
        <v>476</v>
      </c>
      <c r="D17" s="141">
        <f t="shared" si="6"/>
        <v>89874</v>
      </c>
      <c r="E17" s="141">
        <f t="shared" si="7"/>
        <v>89874</v>
      </c>
      <c r="F17" s="141">
        <v>0</v>
      </c>
      <c r="G17" s="141">
        <v>0</v>
      </c>
      <c r="H17" s="141">
        <v>0</v>
      </c>
      <c r="I17" s="141">
        <v>0</v>
      </c>
      <c r="J17" s="141">
        <v>749091</v>
      </c>
      <c r="K17" s="141">
        <v>89874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89874</v>
      </c>
      <c r="W17" s="141">
        <f t="shared" si="11"/>
        <v>89874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749091</v>
      </c>
      <c r="AC17" s="141">
        <f t="shared" si="17"/>
        <v>89874</v>
      </c>
      <c r="AD17" s="141">
        <f t="shared" si="18"/>
        <v>0</v>
      </c>
      <c r="AE17" s="141">
        <f t="shared" si="19"/>
        <v>69641</v>
      </c>
      <c r="AF17" s="141">
        <f t="shared" si="20"/>
        <v>69641</v>
      </c>
      <c r="AG17" s="141">
        <v>0</v>
      </c>
      <c r="AH17" s="141">
        <v>69641</v>
      </c>
      <c r="AI17" s="141">
        <v>0</v>
      </c>
      <c r="AJ17" s="141">
        <v>0</v>
      </c>
      <c r="AK17" s="141">
        <v>0</v>
      </c>
      <c r="AL17" s="141"/>
      <c r="AM17" s="141">
        <f t="shared" si="21"/>
        <v>722538</v>
      </c>
      <c r="AN17" s="141">
        <f t="shared" si="22"/>
        <v>238210</v>
      </c>
      <c r="AO17" s="141">
        <v>126251</v>
      </c>
      <c r="AP17" s="141">
        <v>0</v>
      </c>
      <c r="AQ17" s="141">
        <v>111959</v>
      </c>
      <c r="AR17" s="141">
        <v>0</v>
      </c>
      <c r="AS17" s="141">
        <f t="shared" si="23"/>
        <v>235796</v>
      </c>
      <c r="AT17" s="141">
        <v>0</v>
      </c>
      <c r="AU17" s="141">
        <v>225607</v>
      </c>
      <c r="AV17" s="141">
        <v>10189</v>
      </c>
      <c r="AW17" s="141">
        <v>0</v>
      </c>
      <c r="AX17" s="141">
        <f t="shared" si="24"/>
        <v>248532</v>
      </c>
      <c r="AY17" s="141">
        <v>0</v>
      </c>
      <c r="AZ17" s="141">
        <v>210147</v>
      </c>
      <c r="BA17" s="141">
        <v>38385</v>
      </c>
      <c r="BB17" s="141">
        <v>0</v>
      </c>
      <c r="BC17" s="141"/>
      <c r="BD17" s="141">
        <v>0</v>
      </c>
      <c r="BE17" s="141">
        <v>46786</v>
      </c>
      <c r="BF17" s="141">
        <f t="shared" si="25"/>
        <v>838965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69641</v>
      </c>
      <c r="CJ17" s="141">
        <f t="shared" si="34"/>
        <v>69641</v>
      </c>
      <c r="CK17" s="141">
        <f t="shared" si="35"/>
        <v>0</v>
      </c>
      <c r="CL17" s="141">
        <f t="shared" si="36"/>
        <v>69641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722538</v>
      </c>
      <c r="CR17" s="141">
        <f t="shared" si="42"/>
        <v>238210</v>
      </c>
      <c r="CS17" s="141">
        <f t="shared" si="43"/>
        <v>126251</v>
      </c>
      <c r="CT17" s="141">
        <f t="shared" si="44"/>
        <v>0</v>
      </c>
      <c r="CU17" s="141">
        <f t="shared" si="45"/>
        <v>111959</v>
      </c>
      <c r="CV17" s="141">
        <f t="shared" si="46"/>
        <v>0</v>
      </c>
      <c r="CW17" s="141">
        <f t="shared" si="47"/>
        <v>235796</v>
      </c>
      <c r="CX17" s="141">
        <f t="shared" si="48"/>
        <v>0</v>
      </c>
      <c r="CY17" s="141">
        <f t="shared" si="49"/>
        <v>225607</v>
      </c>
      <c r="CZ17" s="141">
        <f t="shared" si="50"/>
        <v>10189</v>
      </c>
      <c r="DA17" s="141">
        <f t="shared" si="51"/>
        <v>0</v>
      </c>
      <c r="DB17" s="141">
        <f t="shared" si="52"/>
        <v>248532</v>
      </c>
      <c r="DC17" s="141">
        <f t="shared" si="53"/>
        <v>0</v>
      </c>
      <c r="DD17" s="141">
        <f t="shared" si="54"/>
        <v>210147</v>
      </c>
      <c r="DE17" s="141">
        <f t="shared" si="55"/>
        <v>38385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46786</v>
      </c>
      <c r="DJ17" s="141">
        <f t="shared" si="60"/>
        <v>838965</v>
      </c>
    </row>
    <row r="18" spans="1:114" ht="12" customHeight="1">
      <c r="A18" s="142" t="s">
        <v>91</v>
      </c>
      <c r="B18" s="140" t="s">
        <v>464</v>
      </c>
      <c r="C18" s="142" t="s">
        <v>477</v>
      </c>
      <c r="D18" s="141">
        <f t="shared" si="6"/>
        <v>2384603</v>
      </c>
      <c r="E18" s="141">
        <f t="shared" si="7"/>
        <v>1923072</v>
      </c>
      <c r="F18" s="141">
        <v>0</v>
      </c>
      <c r="G18" s="141">
        <v>0</v>
      </c>
      <c r="H18" s="141">
        <v>1907</v>
      </c>
      <c r="I18" s="141">
        <v>51000</v>
      </c>
      <c r="J18" s="141">
        <v>6059179</v>
      </c>
      <c r="K18" s="141">
        <v>1870165</v>
      </c>
      <c r="L18" s="141">
        <v>461531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2384603</v>
      </c>
      <c r="W18" s="141">
        <f t="shared" si="11"/>
        <v>1923072</v>
      </c>
      <c r="X18" s="141">
        <f t="shared" si="12"/>
        <v>0</v>
      </c>
      <c r="Y18" s="141">
        <f t="shared" si="13"/>
        <v>0</v>
      </c>
      <c r="Z18" s="141">
        <f t="shared" si="14"/>
        <v>1907</v>
      </c>
      <c r="AA18" s="141">
        <f t="shared" si="15"/>
        <v>51000</v>
      </c>
      <c r="AB18" s="141">
        <f t="shared" si="16"/>
        <v>6059179</v>
      </c>
      <c r="AC18" s="141">
        <f t="shared" si="17"/>
        <v>1870165</v>
      </c>
      <c r="AD18" s="141">
        <f t="shared" si="18"/>
        <v>461531</v>
      </c>
      <c r="AE18" s="141">
        <f t="shared" si="19"/>
        <v>137216</v>
      </c>
      <c r="AF18" s="141">
        <f t="shared" si="20"/>
        <v>128247</v>
      </c>
      <c r="AG18" s="141">
        <v>0</v>
      </c>
      <c r="AH18" s="141">
        <v>0</v>
      </c>
      <c r="AI18" s="141">
        <v>128247</v>
      </c>
      <c r="AJ18" s="141">
        <v>0</v>
      </c>
      <c r="AK18" s="141">
        <v>8969</v>
      </c>
      <c r="AL18" s="141"/>
      <c r="AM18" s="141">
        <f t="shared" si="21"/>
        <v>8306566</v>
      </c>
      <c r="AN18" s="141">
        <f t="shared" si="22"/>
        <v>281304</v>
      </c>
      <c r="AO18" s="141">
        <v>281304</v>
      </c>
      <c r="AP18" s="141">
        <v>0</v>
      </c>
      <c r="AQ18" s="141">
        <v>0</v>
      </c>
      <c r="AR18" s="141">
        <v>0</v>
      </c>
      <c r="AS18" s="141">
        <f t="shared" si="23"/>
        <v>7195114</v>
      </c>
      <c r="AT18" s="141">
        <v>0</v>
      </c>
      <c r="AU18" s="141">
        <v>0</v>
      </c>
      <c r="AV18" s="141">
        <v>7195114</v>
      </c>
      <c r="AW18" s="141">
        <v>0</v>
      </c>
      <c r="AX18" s="141">
        <f t="shared" si="24"/>
        <v>830148</v>
      </c>
      <c r="AY18" s="141">
        <v>0</v>
      </c>
      <c r="AZ18" s="141">
        <v>0</v>
      </c>
      <c r="BA18" s="141">
        <v>309060</v>
      </c>
      <c r="BB18" s="141">
        <v>521088</v>
      </c>
      <c r="BC18" s="141"/>
      <c r="BD18" s="141">
        <v>0</v>
      </c>
      <c r="BE18" s="141">
        <v>0</v>
      </c>
      <c r="BF18" s="141">
        <f t="shared" si="25"/>
        <v>8443782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137216</v>
      </c>
      <c r="CJ18" s="141">
        <f t="shared" si="34"/>
        <v>128247</v>
      </c>
      <c r="CK18" s="141">
        <f t="shared" si="35"/>
        <v>0</v>
      </c>
      <c r="CL18" s="141">
        <f t="shared" si="36"/>
        <v>0</v>
      </c>
      <c r="CM18" s="141">
        <f t="shared" si="37"/>
        <v>128247</v>
      </c>
      <c r="CN18" s="141">
        <f t="shared" si="38"/>
        <v>0</v>
      </c>
      <c r="CO18" s="141">
        <f t="shared" si="39"/>
        <v>8969</v>
      </c>
      <c r="CP18" s="141">
        <f t="shared" si="40"/>
        <v>0</v>
      </c>
      <c r="CQ18" s="141">
        <f t="shared" si="41"/>
        <v>8306566</v>
      </c>
      <c r="CR18" s="141">
        <f t="shared" si="42"/>
        <v>281304</v>
      </c>
      <c r="CS18" s="141">
        <f t="shared" si="43"/>
        <v>281304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7195114</v>
      </c>
      <c r="CX18" s="141">
        <f t="shared" si="48"/>
        <v>0</v>
      </c>
      <c r="CY18" s="141">
        <f t="shared" si="49"/>
        <v>0</v>
      </c>
      <c r="CZ18" s="141">
        <f t="shared" si="50"/>
        <v>7195114</v>
      </c>
      <c r="DA18" s="141">
        <f t="shared" si="51"/>
        <v>0</v>
      </c>
      <c r="DB18" s="141">
        <f t="shared" si="52"/>
        <v>830148</v>
      </c>
      <c r="DC18" s="141">
        <f t="shared" si="53"/>
        <v>0</v>
      </c>
      <c r="DD18" s="141">
        <f t="shared" si="54"/>
        <v>0</v>
      </c>
      <c r="DE18" s="141">
        <f t="shared" si="55"/>
        <v>309060</v>
      </c>
      <c r="DF18" s="141">
        <f t="shared" si="56"/>
        <v>521088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8443782</v>
      </c>
    </row>
    <row r="19" spans="1:114" ht="12" customHeight="1">
      <c r="A19" s="142" t="s">
        <v>91</v>
      </c>
      <c r="B19" s="140" t="s">
        <v>465</v>
      </c>
      <c r="C19" s="142" t="s">
        <v>478</v>
      </c>
      <c r="D19" s="141">
        <f t="shared" si="6"/>
        <v>881558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748563</v>
      </c>
      <c r="K19" s="141">
        <v>0</v>
      </c>
      <c r="L19" s="141">
        <v>881558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881558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748563</v>
      </c>
      <c r="AC19" s="141">
        <f t="shared" si="17"/>
        <v>0</v>
      </c>
      <c r="AD19" s="141">
        <f t="shared" si="18"/>
        <v>881558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1264302</v>
      </c>
      <c r="AN19" s="141">
        <f t="shared" si="22"/>
        <v>165603</v>
      </c>
      <c r="AO19" s="141">
        <v>165603</v>
      </c>
      <c r="AP19" s="141">
        <v>0</v>
      </c>
      <c r="AQ19" s="141">
        <v>0</v>
      </c>
      <c r="AR19" s="141">
        <v>0</v>
      </c>
      <c r="AS19" s="141">
        <f t="shared" si="23"/>
        <v>1098699</v>
      </c>
      <c r="AT19" s="141">
        <v>0</v>
      </c>
      <c r="AU19" s="141">
        <v>1098699</v>
      </c>
      <c r="AV19" s="141">
        <v>0</v>
      </c>
      <c r="AW19" s="141">
        <v>0</v>
      </c>
      <c r="AX19" s="141">
        <f t="shared" si="24"/>
        <v>0</v>
      </c>
      <c r="AY19" s="141">
        <v>0</v>
      </c>
      <c r="AZ19" s="141">
        <v>0</v>
      </c>
      <c r="BA19" s="141">
        <v>0</v>
      </c>
      <c r="BB19" s="141">
        <v>0</v>
      </c>
      <c r="BC19" s="141"/>
      <c r="BD19" s="141">
        <v>0</v>
      </c>
      <c r="BE19" s="141">
        <v>365819</v>
      </c>
      <c r="BF19" s="141">
        <f t="shared" si="25"/>
        <v>1630121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1264302</v>
      </c>
      <c r="CR19" s="141">
        <f t="shared" si="42"/>
        <v>165603</v>
      </c>
      <c r="CS19" s="141">
        <f t="shared" si="43"/>
        <v>165603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1098699</v>
      </c>
      <c r="CX19" s="141">
        <f t="shared" si="48"/>
        <v>0</v>
      </c>
      <c r="CY19" s="141">
        <f t="shared" si="49"/>
        <v>1098699</v>
      </c>
      <c r="CZ19" s="141">
        <f t="shared" si="50"/>
        <v>0</v>
      </c>
      <c r="DA19" s="141">
        <f t="shared" si="51"/>
        <v>0</v>
      </c>
      <c r="DB19" s="141">
        <f t="shared" si="52"/>
        <v>0</v>
      </c>
      <c r="DC19" s="141">
        <f t="shared" si="53"/>
        <v>0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365819</v>
      </c>
      <c r="DJ19" s="141">
        <f t="shared" si="60"/>
        <v>1630121</v>
      </c>
    </row>
    <row r="20" spans="1:114" ht="12" customHeight="1">
      <c r="A20" s="142" t="s">
        <v>91</v>
      </c>
      <c r="B20" s="140" t="s">
        <v>466</v>
      </c>
      <c r="C20" s="142" t="s">
        <v>479</v>
      </c>
      <c r="D20" s="141">
        <f t="shared" si="6"/>
        <v>34074520</v>
      </c>
      <c r="E20" s="141">
        <f t="shared" si="7"/>
        <v>21519334</v>
      </c>
      <c r="F20" s="141">
        <v>44731</v>
      </c>
      <c r="G20" s="141">
        <v>0</v>
      </c>
      <c r="H20" s="141">
        <v>0</v>
      </c>
      <c r="I20" s="141">
        <v>14965545</v>
      </c>
      <c r="J20" s="141">
        <v>32104253</v>
      </c>
      <c r="K20" s="141">
        <v>6509058</v>
      </c>
      <c r="L20" s="141">
        <v>12555186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219152</v>
      </c>
      <c r="T20" s="141">
        <v>0</v>
      </c>
      <c r="U20" s="141">
        <v>0</v>
      </c>
      <c r="V20" s="141">
        <f t="shared" si="10"/>
        <v>34074520</v>
      </c>
      <c r="W20" s="141">
        <f t="shared" si="11"/>
        <v>21519334</v>
      </c>
      <c r="X20" s="141">
        <f t="shared" si="12"/>
        <v>44731</v>
      </c>
      <c r="Y20" s="141">
        <f t="shared" si="13"/>
        <v>0</v>
      </c>
      <c r="Z20" s="141">
        <f t="shared" si="14"/>
        <v>0</v>
      </c>
      <c r="AA20" s="141">
        <f t="shared" si="15"/>
        <v>14965545</v>
      </c>
      <c r="AB20" s="141">
        <f t="shared" si="16"/>
        <v>32323405</v>
      </c>
      <c r="AC20" s="141">
        <f t="shared" si="17"/>
        <v>6509058</v>
      </c>
      <c r="AD20" s="141">
        <f t="shared" si="18"/>
        <v>12555186</v>
      </c>
      <c r="AE20" s="141">
        <f t="shared" si="19"/>
        <v>3558162</v>
      </c>
      <c r="AF20" s="141">
        <f t="shared" si="20"/>
        <v>3430756</v>
      </c>
      <c r="AG20" s="141">
        <v>0</v>
      </c>
      <c r="AH20" s="141">
        <v>3430756</v>
      </c>
      <c r="AI20" s="141">
        <v>0</v>
      </c>
      <c r="AJ20" s="141">
        <v>0</v>
      </c>
      <c r="AK20" s="141">
        <v>127406</v>
      </c>
      <c r="AL20" s="141"/>
      <c r="AM20" s="141">
        <f t="shared" si="21"/>
        <v>49427127</v>
      </c>
      <c r="AN20" s="141">
        <f t="shared" si="22"/>
        <v>14036345</v>
      </c>
      <c r="AO20" s="141">
        <v>8712213</v>
      </c>
      <c r="AP20" s="141">
        <v>0</v>
      </c>
      <c r="AQ20" s="141">
        <v>5324132</v>
      </c>
      <c r="AR20" s="141">
        <v>0</v>
      </c>
      <c r="AS20" s="141">
        <f t="shared" si="23"/>
        <v>22747963</v>
      </c>
      <c r="AT20" s="141">
        <v>0</v>
      </c>
      <c r="AU20" s="141">
        <v>22747963</v>
      </c>
      <c r="AV20" s="141">
        <v>0</v>
      </c>
      <c r="AW20" s="141">
        <v>0</v>
      </c>
      <c r="AX20" s="141">
        <f t="shared" si="24"/>
        <v>12450565</v>
      </c>
      <c r="AY20" s="141">
        <v>0</v>
      </c>
      <c r="AZ20" s="141">
        <v>10853825</v>
      </c>
      <c r="BA20" s="141">
        <v>1596740</v>
      </c>
      <c r="BB20" s="141">
        <v>0</v>
      </c>
      <c r="BC20" s="141"/>
      <c r="BD20" s="141">
        <v>192254</v>
      </c>
      <c r="BE20" s="141">
        <v>13193484</v>
      </c>
      <c r="BF20" s="141">
        <f t="shared" si="25"/>
        <v>66178773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175461</v>
      </c>
      <c r="BP20" s="141">
        <f t="shared" si="29"/>
        <v>9648</v>
      </c>
      <c r="BQ20" s="141">
        <v>9648</v>
      </c>
      <c r="BR20" s="141">
        <v>0</v>
      </c>
      <c r="BS20" s="141">
        <v>0</v>
      </c>
      <c r="BT20" s="141">
        <v>0</v>
      </c>
      <c r="BU20" s="141">
        <f t="shared" si="30"/>
        <v>29321</v>
      </c>
      <c r="BV20" s="141">
        <v>0</v>
      </c>
      <c r="BW20" s="141">
        <v>29321</v>
      </c>
      <c r="BX20" s="141">
        <v>0</v>
      </c>
      <c r="BY20" s="141">
        <v>0</v>
      </c>
      <c r="BZ20" s="141">
        <f t="shared" si="31"/>
        <v>136492</v>
      </c>
      <c r="CA20" s="141">
        <v>0</v>
      </c>
      <c r="CB20" s="141">
        <v>136350</v>
      </c>
      <c r="CC20" s="141">
        <v>142</v>
      </c>
      <c r="CD20" s="141">
        <v>0</v>
      </c>
      <c r="CE20" s="141"/>
      <c r="CF20" s="141">
        <v>0</v>
      </c>
      <c r="CG20" s="141">
        <v>43691</v>
      </c>
      <c r="CH20" s="141">
        <f t="shared" si="32"/>
        <v>219152</v>
      </c>
      <c r="CI20" s="141">
        <f t="shared" si="33"/>
        <v>3558162</v>
      </c>
      <c r="CJ20" s="141">
        <f t="shared" si="34"/>
        <v>3430756</v>
      </c>
      <c r="CK20" s="141">
        <f t="shared" si="35"/>
        <v>0</v>
      </c>
      <c r="CL20" s="141">
        <f t="shared" si="36"/>
        <v>3430756</v>
      </c>
      <c r="CM20" s="141">
        <f t="shared" si="37"/>
        <v>0</v>
      </c>
      <c r="CN20" s="141">
        <f t="shared" si="38"/>
        <v>0</v>
      </c>
      <c r="CO20" s="141">
        <f t="shared" si="39"/>
        <v>127406</v>
      </c>
      <c r="CP20" s="141">
        <f t="shared" si="40"/>
        <v>0</v>
      </c>
      <c r="CQ20" s="141">
        <f t="shared" si="41"/>
        <v>49602588</v>
      </c>
      <c r="CR20" s="141">
        <f t="shared" si="42"/>
        <v>14045993</v>
      </c>
      <c r="CS20" s="141">
        <f t="shared" si="43"/>
        <v>8721861</v>
      </c>
      <c r="CT20" s="141">
        <f t="shared" si="44"/>
        <v>0</v>
      </c>
      <c r="CU20" s="141">
        <f t="shared" si="45"/>
        <v>5324132</v>
      </c>
      <c r="CV20" s="141">
        <f t="shared" si="46"/>
        <v>0</v>
      </c>
      <c r="CW20" s="141">
        <f t="shared" si="47"/>
        <v>22777284</v>
      </c>
      <c r="CX20" s="141">
        <f t="shared" si="48"/>
        <v>0</v>
      </c>
      <c r="CY20" s="141">
        <f t="shared" si="49"/>
        <v>22777284</v>
      </c>
      <c r="CZ20" s="141">
        <f t="shared" si="50"/>
        <v>0</v>
      </c>
      <c r="DA20" s="141">
        <f t="shared" si="51"/>
        <v>0</v>
      </c>
      <c r="DB20" s="141">
        <f t="shared" si="52"/>
        <v>12587057</v>
      </c>
      <c r="DC20" s="141">
        <f t="shared" si="53"/>
        <v>0</v>
      </c>
      <c r="DD20" s="141">
        <f t="shared" si="54"/>
        <v>10990175</v>
      </c>
      <c r="DE20" s="141">
        <f t="shared" si="55"/>
        <v>1596882</v>
      </c>
      <c r="DF20" s="141">
        <f t="shared" si="56"/>
        <v>0</v>
      </c>
      <c r="DG20" s="141">
        <f t="shared" si="57"/>
        <v>0</v>
      </c>
      <c r="DH20" s="141">
        <f t="shared" si="58"/>
        <v>192254</v>
      </c>
      <c r="DI20" s="141">
        <f t="shared" si="59"/>
        <v>13237175</v>
      </c>
      <c r="DJ20" s="141">
        <f t="shared" si="60"/>
        <v>66397925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495</v>
      </c>
      <c r="B7" s="140" t="s">
        <v>496</v>
      </c>
      <c r="C7" s="139" t="s">
        <v>453</v>
      </c>
      <c r="D7" s="141">
        <f aca="true" t="shared" si="0" ref="D7:AD7">SUM(D8:D83)</f>
        <v>245938155</v>
      </c>
      <c r="E7" s="141">
        <f t="shared" si="0"/>
        <v>56125452</v>
      </c>
      <c r="F7" s="141">
        <f t="shared" si="0"/>
        <v>156851</v>
      </c>
      <c r="G7" s="141">
        <f t="shared" si="0"/>
        <v>3495485</v>
      </c>
      <c r="H7" s="141">
        <f t="shared" si="0"/>
        <v>455407</v>
      </c>
      <c r="I7" s="141">
        <f t="shared" si="0"/>
        <v>36576742</v>
      </c>
      <c r="J7" s="141">
        <f t="shared" si="0"/>
        <v>45895233</v>
      </c>
      <c r="K7" s="141">
        <f t="shared" si="0"/>
        <v>15440967</v>
      </c>
      <c r="L7" s="141">
        <f t="shared" si="0"/>
        <v>189812703</v>
      </c>
      <c r="M7" s="141">
        <f t="shared" si="0"/>
        <v>4676553</v>
      </c>
      <c r="N7" s="141">
        <f t="shared" si="0"/>
        <v>917881</v>
      </c>
      <c r="O7" s="141">
        <f t="shared" si="0"/>
        <v>97271</v>
      </c>
      <c r="P7" s="141">
        <f t="shared" si="0"/>
        <v>222059</v>
      </c>
      <c r="Q7" s="141">
        <f t="shared" si="0"/>
        <v>170441</v>
      </c>
      <c r="R7" s="141">
        <f t="shared" si="0"/>
        <v>306718</v>
      </c>
      <c r="S7" s="141">
        <f t="shared" si="0"/>
        <v>642331</v>
      </c>
      <c r="T7" s="141">
        <f t="shared" si="0"/>
        <v>121392</v>
      </c>
      <c r="U7" s="141">
        <f t="shared" si="0"/>
        <v>3758672</v>
      </c>
      <c r="V7" s="141">
        <f t="shared" si="0"/>
        <v>250614708</v>
      </c>
      <c r="W7" s="141">
        <f t="shared" si="0"/>
        <v>57043333</v>
      </c>
      <c r="X7" s="141">
        <f t="shared" si="0"/>
        <v>254122</v>
      </c>
      <c r="Y7" s="141">
        <f t="shared" si="0"/>
        <v>3717544</v>
      </c>
      <c r="Z7" s="141">
        <f t="shared" si="0"/>
        <v>625848</v>
      </c>
      <c r="AA7" s="141">
        <f t="shared" si="0"/>
        <v>36883460</v>
      </c>
      <c r="AB7" s="141">
        <f t="shared" si="0"/>
        <v>46537564</v>
      </c>
      <c r="AC7" s="141">
        <f t="shared" si="0"/>
        <v>15562359</v>
      </c>
      <c r="AD7" s="141">
        <f t="shared" si="0"/>
        <v>193571375</v>
      </c>
    </row>
    <row r="8" spans="1:30" ht="12" customHeight="1">
      <c r="A8" s="142" t="s">
        <v>91</v>
      </c>
      <c r="B8" s="140" t="s">
        <v>326</v>
      </c>
      <c r="C8" s="142" t="s">
        <v>389</v>
      </c>
      <c r="D8" s="141">
        <f>SUM(E8,+L8)</f>
        <v>0</v>
      </c>
      <c r="E8" s="141">
        <f>+SUM(F8:I8,K8)</f>
        <v>0</v>
      </c>
      <c r="F8" s="141">
        <v>0</v>
      </c>
      <c r="G8" s="141">
        <v>0</v>
      </c>
      <c r="H8" s="141">
        <v>0</v>
      </c>
      <c r="I8" s="141">
        <v>0</v>
      </c>
      <c r="J8" s="141"/>
      <c r="K8" s="141">
        <v>0</v>
      </c>
      <c r="L8" s="141">
        <v>0</v>
      </c>
      <c r="M8" s="141">
        <f>SUM(N8,+U8)</f>
        <v>0</v>
      </c>
      <c r="N8" s="141">
        <f>+SUM(O8:R8,T8)</f>
        <v>0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0</v>
      </c>
      <c r="U8" s="141">
        <v>0</v>
      </c>
      <c r="V8" s="141">
        <f aca="true" t="shared" si="1" ref="V8:AD8">+SUM(D8,M8)</f>
        <v>0</v>
      </c>
      <c r="W8" s="141">
        <f t="shared" si="1"/>
        <v>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0</v>
      </c>
      <c r="AC8" s="141">
        <f t="shared" si="1"/>
        <v>0</v>
      </c>
      <c r="AD8" s="141">
        <f t="shared" si="1"/>
        <v>0</v>
      </c>
    </row>
    <row r="9" spans="1:30" ht="12" customHeight="1">
      <c r="A9" s="142" t="s">
        <v>91</v>
      </c>
      <c r="B9" s="140" t="s">
        <v>327</v>
      </c>
      <c r="C9" s="142" t="s">
        <v>390</v>
      </c>
      <c r="D9" s="141">
        <f aca="true" t="shared" si="2" ref="D9:D72">SUM(E9,+L9)</f>
        <v>2291189</v>
      </c>
      <c r="E9" s="141">
        <f aca="true" t="shared" si="3" ref="E9:E72">+SUM(F9:I9,K9)</f>
        <v>555169</v>
      </c>
      <c r="F9" s="141">
        <v>0</v>
      </c>
      <c r="G9" s="141">
        <v>0</v>
      </c>
      <c r="H9" s="141">
        <v>0</v>
      </c>
      <c r="I9" s="141">
        <v>502740</v>
      </c>
      <c r="J9" s="141"/>
      <c r="K9" s="141">
        <v>52429</v>
      </c>
      <c r="L9" s="141">
        <v>1736020</v>
      </c>
      <c r="M9" s="141">
        <f aca="true" t="shared" si="4" ref="M9:M72">SUM(N9,+U9)</f>
        <v>2174</v>
      </c>
      <c r="N9" s="141">
        <f aca="true" t="shared" si="5" ref="N9:N72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2174</v>
      </c>
      <c r="V9" s="141">
        <f aca="true" t="shared" si="6" ref="V9:V72">+SUM(D9,M9)</f>
        <v>2293363</v>
      </c>
      <c r="W9" s="141">
        <f aca="true" t="shared" si="7" ref="W9:W72">+SUM(E9,N9)</f>
        <v>555169</v>
      </c>
      <c r="X9" s="141">
        <f aca="true" t="shared" si="8" ref="X9:X72">+SUM(F9,O9)</f>
        <v>0</v>
      </c>
      <c r="Y9" s="141">
        <f aca="true" t="shared" si="9" ref="Y9:Y72">+SUM(G9,P9)</f>
        <v>0</v>
      </c>
      <c r="Z9" s="141">
        <f aca="true" t="shared" si="10" ref="Z9:Z72">+SUM(H9,Q9)</f>
        <v>0</v>
      </c>
      <c r="AA9" s="141">
        <f aca="true" t="shared" si="11" ref="AA9:AA72">+SUM(I9,R9)</f>
        <v>502740</v>
      </c>
      <c r="AB9" s="141">
        <f aca="true" t="shared" si="12" ref="AB9:AB72">+SUM(J9,S9)</f>
        <v>0</v>
      </c>
      <c r="AC9" s="141">
        <f aca="true" t="shared" si="13" ref="AC9:AC72">+SUM(K9,T9)</f>
        <v>52429</v>
      </c>
      <c r="AD9" s="141">
        <f aca="true" t="shared" si="14" ref="AD9:AD72">+SUM(L9,U9)</f>
        <v>1738194</v>
      </c>
    </row>
    <row r="10" spans="1:30" ht="12" customHeight="1">
      <c r="A10" s="142" t="s">
        <v>91</v>
      </c>
      <c r="B10" s="140" t="s">
        <v>328</v>
      </c>
      <c r="C10" s="142" t="s">
        <v>391</v>
      </c>
      <c r="D10" s="141">
        <f t="shared" si="2"/>
        <v>3271074</v>
      </c>
      <c r="E10" s="141">
        <f t="shared" si="3"/>
        <v>646891</v>
      </c>
      <c r="F10" s="141">
        <v>0</v>
      </c>
      <c r="G10" s="141">
        <v>0</v>
      </c>
      <c r="H10" s="141">
        <v>0</v>
      </c>
      <c r="I10" s="141">
        <v>617087</v>
      </c>
      <c r="J10" s="141"/>
      <c r="K10" s="141">
        <v>29804</v>
      </c>
      <c r="L10" s="141">
        <v>2624183</v>
      </c>
      <c r="M10" s="141">
        <f t="shared" si="4"/>
        <v>3906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3906</v>
      </c>
      <c r="V10" s="141">
        <f t="shared" si="6"/>
        <v>3274980</v>
      </c>
      <c r="W10" s="141">
        <f t="shared" si="7"/>
        <v>646891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617087</v>
      </c>
      <c r="AB10" s="141">
        <f t="shared" si="12"/>
        <v>0</v>
      </c>
      <c r="AC10" s="141">
        <f t="shared" si="13"/>
        <v>29804</v>
      </c>
      <c r="AD10" s="141">
        <f t="shared" si="14"/>
        <v>2628089</v>
      </c>
    </row>
    <row r="11" spans="1:30" ht="12" customHeight="1">
      <c r="A11" s="142" t="s">
        <v>91</v>
      </c>
      <c r="B11" s="140" t="s">
        <v>329</v>
      </c>
      <c r="C11" s="142" t="s">
        <v>392</v>
      </c>
      <c r="D11" s="141">
        <f t="shared" si="2"/>
        <v>4903829</v>
      </c>
      <c r="E11" s="141">
        <f t="shared" si="3"/>
        <v>580093</v>
      </c>
      <c r="F11" s="141">
        <v>0</v>
      </c>
      <c r="G11" s="141">
        <v>0</v>
      </c>
      <c r="H11" s="141">
        <v>0</v>
      </c>
      <c r="I11" s="141">
        <v>578418</v>
      </c>
      <c r="J11" s="141"/>
      <c r="K11" s="141">
        <v>1675</v>
      </c>
      <c r="L11" s="141">
        <v>4323736</v>
      </c>
      <c r="M11" s="141">
        <f t="shared" si="4"/>
        <v>0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0</v>
      </c>
      <c r="V11" s="141">
        <f t="shared" si="6"/>
        <v>4903829</v>
      </c>
      <c r="W11" s="141">
        <f t="shared" si="7"/>
        <v>580093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578418</v>
      </c>
      <c r="AB11" s="141">
        <f t="shared" si="12"/>
        <v>0</v>
      </c>
      <c r="AC11" s="141">
        <f t="shared" si="13"/>
        <v>1675</v>
      </c>
      <c r="AD11" s="141">
        <f t="shared" si="14"/>
        <v>4323736</v>
      </c>
    </row>
    <row r="12" spans="1:30" ht="12" customHeight="1">
      <c r="A12" s="142" t="s">
        <v>91</v>
      </c>
      <c r="B12" s="140" t="s">
        <v>330</v>
      </c>
      <c r="C12" s="142" t="s">
        <v>393</v>
      </c>
      <c r="D12" s="141">
        <f t="shared" si="2"/>
        <v>6006831</v>
      </c>
      <c r="E12" s="141">
        <f t="shared" si="3"/>
        <v>710404</v>
      </c>
      <c r="F12" s="141">
        <v>0</v>
      </c>
      <c r="G12" s="141">
        <v>0</v>
      </c>
      <c r="H12" s="141">
        <v>0</v>
      </c>
      <c r="I12" s="141">
        <v>583864</v>
      </c>
      <c r="J12" s="141"/>
      <c r="K12" s="141">
        <v>126540</v>
      </c>
      <c r="L12" s="141">
        <v>5296427</v>
      </c>
      <c r="M12" s="141">
        <f t="shared" si="4"/>
        <v>1020363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1020363</v>
      </c>
      <c r="V12" s="141">
        <f t="shared" si="6"/>
        <v>7027194</v>
      </c>
      <c r="W12" s="141">
        <f t="shared" si="7"/>
        <v>710404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583864</v>
      </c>
      <c r="AB12" s="141">
        <f t="shared" si="12"/>
        <v>0</v>
      </c>
      <c r="AC12" s="141">
        <f t="shared" si="13"/>
        <v>126540</v>
      </c>
      <c r="AD12" s="141">
        <f t="shared" si="14"/>
        <v>6316790</v>
      </c>
    </row>
    <row r="13" spans="1:30" ht="12" customHeight="1">
      <c r="A13" s="142" t="s">
        <v>91</v>
      </c>
      <c r="B13" s="140" t="s">
        <v>331</v>
      </c>
      <c r="C13" s="142" t="s">
        <v>394</v>
      </c>
      <c r="D13" s="141">
        <f t="shared" si="2"/>
        <v>3252779</v>
      </c>
      <c r="E13" s="141">
        <f t="shared" si="3"/>
        <v>327554</v>
      </c>
      <c r="F13" s="141">
        <v>0</v>
      </c>
      <c r="G13" s="141">
        <v>0</v>
      </c>
      <c r="H13" s="141">
        <v>0</v>
      </c>
      <c r="I13" s="141">
        <v>269061</v>
      </c>
      <c r="J13" s="141"/>
      <c r="K13" s="141">
        <v>58493</v>
      </c>
      <c r="L13" s="141">
        <v>2925225</v>
      </c>
      <c r="M13" s="141">
        <f t="shared" si="4"/>
        <v>4975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4975</v>
      </c>
      <c r="V13" s="141">
        <f t="shared" si="6"/>
        <v>3257754</v>
      </c>
      <c r="W13" s="141">
        <f t="shared" si="7"/>
        <v>327554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269061</v>
      </c>
      <c r="AB13" s="141">
        <f t="shared" si="12"/>
        <v>0</v>
      </c>
      <c r="AC13" s="141">
        <f t="shared" si="13"/>
        <v>58493</v>
      </c>
      <c r="AD13" s="141">
        <f t="shared" si="14"/>
        <v>2930200</v>
      </c>
    </row>
    <row r="14" spans="1:30" ht="12" customHeight="1">
      <c r="A14" s="142" t="s">
        <v>91</v>
      </c>
      <c r="B14" s="140" t="s">
        <v>332</v>
      </c>
      <c r="C14" s="142" t="s">
        <v>395</v>
      </c>
      <c r="D14" s="141">
        <f t="shared" si="2"/>
        <v>3737373</v>
      </c>
      <c r="E14" s="141">
        <f t="shared" si="3"/>
        <v>508264</v>
      </c>
      <c r="F14" s="141">
        <v>0</v>
      </c>
      <c r="G14" s="141">
        <v>0</v>
      </c>
      <c r="H14" s="141">
        <v>0</v>
      </c>
      <c r="I14" s="141">
        <v>463190</v>
      </c>
      <c r="J14" s="141"/>
      <c r="K14" s="141">
        <v>45074</v>
      </c>
      <c r="L14" s="141">
        <v>3229109</v>
      </c>
      <c r="M14" s="141">
        <f t="shared" si="4"/>
        <v>5479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5479</v>
      </c>
      <c r="V14" s="141">
        <f t="shared" si="6"/>
        <v>3742852</v>
      </c>
      <c r="W14" s="141">
        <f t="shared" si="7"/>
        <v>508264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463190</v>
      </c>
      <c r="AB14" s="141">
        <f t="shared" si="12"/>
        <v>0</v>
      </c>
      <c r="AC14" s="141">
        <f t="shared" si="13"/>
        <v>45074</v>
      </c>
      <c r="AD14" s="141">
        <f t="shared" si="14"/>
        <v>3234588</v>
      </c>
    </row>
    <row r="15" spans="1:30" ht="12" customHeight="1">
      <c r="A15" s="142" t="s">
        <v>91</v>
      </c>
      <c r="B15" s="140" t="s">
        <v>333</v>
      </c>
      <c r="C15" s="142" t="s">
        <v>396</v>
      </c>
      <c r="D15" s="141">
        <f t="shared" si="2"/>
        <v>4045194</v>
      </c>
      <c r="E15" s="141">
        <f t="shared" si="3"/>
        <v>331706</v>
      </c>
      <c r="F15" s="141">
        <v>0</v>
      </c>
      <c r="G15" s="141">
        <v>600</v>
      </c>
      <c r="H15" s="141">
        <v>0</v>
      </c>
      <c r="I15" s="141">
        <v>295368</v>
      </c>
      <c r="J15" s="141"/>
      <c r="K15" s="141">
        <v>35738</v>
      </c>
      <c r="L15" s="141">
        <v>3713488</v>
      </c>
      <c r="M15" s="141">
        <f t="shared" si="4"/>
        <v>6125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6125</v>
      </c>
      <c r="V15" s="141">
        <f t="shared" si="6"/>
        <v>4051319</v>
      </c>
      <c r="W15" s="141">
        <f t="shared" si="7"/>
        <v>331706</v>
      </c>
      <c r="X15" s="141">
        <f t="shared" si="8"/>
        <v>0</v>
      </c>
      <c r="Y15" s="141">
        <f t="shared" si="9"/>
        <v>600</v>
      </c>
      <c r="Z15" s="141">
        <f t="shared" si="10"/>
        <v>0</v>
      </c>
      <c r="AA15" s="141">
        <f t="shared" si="11"/>
        <v>295368</v>
      </c>
      <c r="AB15" s="141">
        <f t="shared" si="12"/>
        <v>0</v>
      </c>
      <c r="AC15" s="141">
        <f t="shared" si="13"/>
        <v>35738</v>
      </c>
      <c r="AD15" s="141">
        <f t="shared" si="14"/>
        <v>3719613</v>
      </c>
    </row>
    <row r="16" spans="1:30" ht="12" customHeight="1">
      <c r="A16" s="142" t="s">
        <v>91</v>
      </c>
      <c r="B16" s="140" t="s">
        <v>334</v>
      </c>
      <c r="C16" s="142" t="s">
        <v>397</v>
      </c>
      <c r="D16" s="141">
        <f t="shared" si="2"/>
        <v>6149457</v>
      </c>
      <c r="E16" s="141">
        <f t="shared" si="3"/>
        <v>790818</v>
      </c>
      <c r="F16" s="141">
        <v>0</v>
      </c>
      <c r="G16" s="141">
        <v>0</v>
      </c>
      <c r="H16" s="141">
        <v>0</v>
      </c>
      <c r="I16" s="141">
        <v>375944</v>
      </c>
      <c r="J16" s="141"/>
      <c r="K16" s="141">
        <v>414874</v>
      </c>
      <c r="L16" s="141">
        <v>5358639</v>
      </c>
      <c r="M16" s="141">
        <f t="shared" si="4"/>
        <v>10981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10981</v>
      </c>
      <c r="V16" s="141">
        <f t="shared" si="6"/>
        <v>6160438</v>
      </c>
      <c r="W16" s="141">
        <f t="shared" si="7"/>
        <v>790818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375944</v>
      </c>
      <c r="AB16" s="141">
        <f t="shared" si="12"/>
        <v>0</v>
      </c>
      <c r="AC16" s="141">
        <f t="shared" si="13"/>
        <v>414874</v>
      </c>
      <c r="AD16" s="141">
        <f t="shared" si="14"/>
        <v>5369620</v>
      </c>
    </row>
    <row r="17" spans="1:30" ht="12" customHeight="1">
      <c r="A17" s="142" t="s">
        <v>91</v>
      </c>
      <c r="B17" s="140" t="s">
        <v>335</v>
      </c>
      <c r="C17" s="142" t="s">
        <v>398</v>
      </c>
      <c r="D17" s="141">
        <f t="shared" si="2"/>
        <v>6083972</v>
      </c>
      <c r="E17" s="141">
        <f t="shared" si="3"/>
        <v>555920</v>
      </c>
      <c r="F17" s="141">
        <v>0</v>
      </c>
      <c r="G17" s="141">
        <v>0</v>
      </c>
      <c r="H17" s="141">
        <v>0</v>
      </c>
      <c r="I17" s="141">
        <v>355668</v>
      </c>
      <c r="J17" s="141"/>
      <c r="K17" s="141">
        <v>200252</v>
      </c>
      <c r="L17" s="141">
        <v>5528052</v>
      </c>
      <c r="M17" s="141">
        <f t="shared" si="4"/>
        <v>13089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13089</v>
      </c>
      <c r="V17" s="141">
        <f t="shared" si="6"/>
        <v>6097061</v>
      </c>
      <c r="W17" s="141">
        <f t="shared" si="7"/>
        <v>555920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355668</v>
      </c>
      <c r="AB17" s="141">
        <f t="shared" si="12"/>
        <v>0</v>
      </c>
      <c r="AC17" s="141">
        <f t="shared" si="13"/>
        <v>200252</v>
      </c>
      <c r="AD17" s="141">
        <f t="shared" si="14"/>
        <v>5541141</v>
      </c>
    </row>
    <row r="18" spans="1:30" ht="12" customHeight="1">
      <c r="A18" s="142" t="s">
        <v>91</v>
      </c>
      <c r="B18" s="140" t="s">
        <v>336</v>
      </c>
      <c r="C18" s="142" t="s">
        <v>399</v>
      </c>
      <c r="D18" s="141">
        <f t="shared" si="2"/>
        <v>4212598</v>
      </c>
      <c r="E18" s="141">
        <f t="shared" si="3"/>
        <v>263828</v>
      </c>
      <c r="F18" s="141">
        <v>0</v>
      </c>
      <c r="G18" s="141">
        <v>0</v>
      </c>
      <c r="H18" s="141">
        <v>0</v>
      </c>
      <c r="I18" s="141">
        <v>207457</v>
      </c>
      <c r="J18" s="141"/>
      <c r="K18" s="141">
        <v>56371</v>
      </c>
      <c r="L18" s="141">
        <v>3948770</v>
      </c>
      <c r="M18" s="141">
        <f t="shared" si="4"/>
        <v>9073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9073</v>
      </c>
      <c r="V18" s="141">
        <f t="shared" si="6"/>
        <v>4221671</v>
      </c>
      <c r="W18" s="141">
        <f t="shared" si="7"/>
        <v>263828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207457</v>
      </c>
      <c r="AB18" s="141">
        <f t="shared" si="12"/>
        <v>0</v>
      </c>
      <c r="AC18" s="141">
        <f t="shared" si="13"/>
        <v>56371</v>
      </c>
      <c r="AD18" s="141">
        <f t="shared" si="14"/>
        <v>3957843</v>
      </c>
    </row>
    <row r="19" spans="1:30" ht="12" customHeight="1">
      <c r="A19" s="142" t="s">
        <v>91</v>
      </c>
      <c r="B19" s="140" t="s">
        <v>337</v>
      </c>
      <c r="C19" s="142" t="s">
        <v>400</v>
      </c>
      <c r="D19" s="141">
        <f t="shared" si="2"/>
        <v>8707596</v>
      </c>
      <c r="E19" s="141">
        <f t="shared" si="3"/>
        <v>752576</v>
      </c>
      <c r="F19" s="141">
        <v>0</v>
      </c>
      <c r="G19" s="141">
        <v>0</v>
      </c>
      <c r="H19" s="141">
        <v>0</v>
      </c>
      <c r="I19" s="141">
        <v>499695</v>
      </c>
      <c r="J19" s="141"/>
      <c r="K19" s="141">
        <v>252881</v>
      </c>
      <c r="L19" s="141">
        <v>7955020</v>
      </c>
      <c r="M19" s="141">
        <f t="shared" si="4"/>
        <v>16089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16089</v>
      </c>
      <c r="V19" s="141">
        <f t="shared" si="6"/>
        <v>8723685</v>
      </c>
      <c r="W19" s="141">
        <f t="shared" si="7"/>
        <v>752576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499695</v>
      </c>
      <c r="AB19" s="141">
        <f t="shared" si="12"/>
        <v>0</v>
      </c>
      <c r="AC19" s="141">
        <f t="shared" si="13"/>
        <v>252881</v>
      </c>
      <c r="AD19" s="141">
        <f t="shared" si="14"/>
        <v>7971109</v>
      </c>
    </row>
    <row r="20" spans="1:30" ht="12" customHeight="1">
      <c r="A20" s="142" t="s">
        <v>91</v>
      </c>
      <c r="B20" s="140" t="s">
        <v>338</v>
      </c>
      <c r="C20" s="142" t="s">
        <v>401</v>
      </c>
      <c r="D20" s="141">
        <f t="shared" si="2"/>
        <v>9622791</v>
      </c>
      <c r="E20" s="141">
        <f t="shared" si="3"/>
        <v>608056</v>
      </c>
      <c r="F20" s="141">
        <v>0</v>
      </c>
      <c r="G20" s="141">
        <v>0</v>
      </c>
      <c r="H20" s="141">
        <v>0</v>
      </c>
      <c r="I20" s="141">
        <v>606907</v>
      </c>
      <c r="J20" s="141"/>
      <c r="K20" s="141">
        <v>1149</v>
      </c>
      <c r="L20" s="141">
        <v>9014735</v>
      </c>
      <c r="M20" s="141">
        <f t="shared" si="4"/>
        <v>53027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53027</v>
      </c>
      <c r="V20" s="141">
        <f t="shared" si="6"/>
        <v>9675818</v>
      </c>
      <c r="W20" s="141">
        <f t="shared" si="7"/>
        <v>608056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606907</v>
      </c>
      <c r="AB20" s="141">
        <f t="shared" si="12"/>
        <v>0</v>
      </c>
      <c r="AC20" s="141">
        <f t="shared" si="13"/>
        <v>1149</v>
      </c>
      <c r="AD20" s="141">
        <f t="shared" si="14"/>
        <v>9067762</v>
      </c>
    </row>
    <row r="21" spans="1:30" ht="12" customHeight="1">
      <c r="A21" s="142" t="s">
        <v>91</v>
      </c>
      <c r="B21" s="140" t="s">
        <v>339</v>
      </c>
      <c r="C21" s="142" t="s">
        <v>402</v>
      </c>
      <c r="D21" s="141">
        <f t="shared" si="2"/>
        <v>4449444</v>
      </c>
      <c r="E21" s="141">
        <f t="shared" si="3"/>
        <v>614258</v>
      </c>
      <c r="F21" s="141">
        <v>0</v>
      </c>
      <c r="G21" s="141">
        <v>151</v>
      </c>
      <c r="H21" s="141">
        <v>0</v>
      </c>
      <c r="I21" s="141">
        <v>532976</v>
      </c>
      <c r="J21" s="141"/>
      <c r="K21" s="141">
        <v>81131</v>
      </c>
      <c r="L21" s="141">
        <v>3835186</v>
      </c>
      <c r="M21" s="141">
        <f t="shared" si="4"/>
        <v>6490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6490</v>
      </c>
      <c r="V21" s="141">
        <f t="shared" si="6"/>
        <v>4455934</v>
      </c>
      <c r="W21" s="141">
        <f t="shared" si="7"/>
        <v>614258</v>
      </c>
      <c r="X21" s="141">
        <f t="shared" si="8"/>
        <v>0</v>
      </c>
      <c r="Y21" s="141">
        <f t="shared" si="9"/>
        <v>151</v>
      </c>
      <c r="Z21" s="141">
        <f t="shared" si="10"/>
        <v>0</v>
      </c>
      <c r="AA21" s="141">
        <f t="shared" si="11"/>
        <v>532976</v>
      </c>
      <c r="AB21" s="141">
        <f t="shared" si="12"/>
        <v>0</v>
      </c>
      <c r="AC21" s="141">
        <f t="shared" si="13"/>
        <v>81131</v>
      </c>
      <c r="AD21" s="141">
        <f t="shared" si="14"/>
        <v>3841676</v>
      </c>
    </row>
    <row r="22" spans="1:30" ht="12" customHeight="1">
      <c r="A22" s="142" t="s">
        <v>91</v>
      </c>
      <c r="B22" s="140" t="s">
        <v>340</v>
      </c>
      <c r="C22" s="142" t="s">
        <v>403</v>
      </c>
      <c r="D22" s="141">
        <f t="shared" si="2"/>
        <v>4713587</v>
      </c>
      <c r="E22" s="141">
        <f t="shared" si="3"/>
        <v>324899</v>
      </c>
      <c r="F22" s="141">
        <v>0</v>
      </c>
      <c r="G22" s="141">
        <v>0</v>
      </c>
      <c r="H22" s="141">
        <v>0</v>
      </c>
      <c r="I22" s="141">
        <v>262308</v>
      </c>
      <c r="J22" s="141"/>
      <c r="K22" s="141">
        <v>62591</v>
      </c>
      <c r="L22" s="141">
        <v>4388688</v>
      </c>
      <c r="M22" s="141">
        <f t="shared" si="4"/>
        <v>7579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7579</v>
      </c>
      <c r="V22" s="141">
        <f t="shared" si="6"/>
        <v>4721166</v>
      </c>
      <c r="W22" s="141">
        <f t="shared" si="7"/>
        <v>324899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262308</v>
      </c>
      <c r="AB22" s="141">
        <f t="shared" si="12"/>
        <v>0</v>
      </c>
      <c r="AC22" s="141">
        <f t="shared" si="13"/>
        <v>62591</v>
      </c>
      <c r="AD22" s="141">
        <f t="shared" si="14"/>
        <v>4396267</v>
      </c>
    </row>
    <row r="23" spans="1:30" ht="12" customHeight="1">
      <c r="A23" s="142" t="s">
        <v>91</v>
      </c>
      <c r="B23" s="140" t="s">
        <v>341</v>
      </c>
      <c r="C23" s="142" t="s">
        <v>404</v>
      </c>
      <c r="D23" s="141">
        <f t="shared" si="2"/>
        <v>8598725</v>
      </c>
      <c r="E23" s="141">
        <f t="shared" si="3"/>
        <v>700720</v>
      </c>
      <c r="F23" s="141">
        <v>0</v>
      </c>
      <c r="G23" s="141">
        <v>795</v>
      </c>
      <c r="H23" s="141">
        <v>0</v>
      </c>
      <c r="I23" s="141">
        <v>358665</v>
      </c>
      <c r="J23" s="141"/>
      <c r="K23" s="141">
        <v>341260</v>
      </c>
      <c r="L23" s="141">
        <v>7898005</v>
      </c>
      <c r="M23" s="141">
        <f t="shared" si="4"/>
        <v>78263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78263</v>
      </c>
      <c r="V23" s="141">
        <f t="shared" si="6"/>
        <v>8676988</v>
      </c>
      <c r="W23" s="141">
        <f t="shared" si="7"/>
        <v>700720</v>
      </c>
      <c r="X23" s="141">
        <f t="shared" si="8"/>
        <v>0</v>
      </c>
      <c r="Y23" s="141">
        <f t="shared" si="9"/>
        <v>795</v>
      </c>
      <c r="Z23" s="141">
        <f t="shared" si="10"/>
        <v>0</v>
      </c>
      <c r="AA23" s="141">
        <f t="shared" si="11"/>
        <v>358665</v>
      </c>
      <c r="AB23" s="141">
        <f t="shared" si="12"/>
        <v>0</v>
      </c>
      <c r="AC23" s="141">
        <f t="shared" si="13"/>
        <v>341260</v>
      </c>
      <c r="AD23" s="141">
        <f t="shared" si="14"/>
        <v>7976268</v>
      </c>
    </row>
    <row r="24" spans="1:30" ht="12" customHeight="1">
      <c r="A24" s="142" t="s">
        <v>91</v>
      </c>
      <c r="B24" s="140" t="s">
        <v>342</v>
      </c>
      <c r="C24" s="142" t="s">
        <v>405</v>
      </c>
      <c r="D24" s="141">
        <f t="shared" si="2"/>
        <v>4340767</v>
      </c>
      <c r="E24" s="141">
        <f t="shared" si="3"/>
        <v>501125</v>
      </c>
      <c r="F24" s="141">
        <v>0</v>
      </c>
      <c r="G24" s="141">
        <v>358</v>
      </c>
      <c r="H24" s="141">
        <v>0</v>
      </c>
      <c r="I24" s="141">
        <v>382044</v>
      </c>
      <c r="J24" s="141"/>
      <c r="K24" s="141">
        <v>118723</v>
      </c>
      <c r="L24" s="141">
        <v>3839642</v>
      </c>
      <c r="M24" s="141">
        <f t="shared" si="4"/>
        <v>7143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7143</v>
      </c>
      <c r="V24" s="141">
        <f t="shared" si="6"/>
        <v>4347910</v>
      </c>
      <c r="W24" s="141">
        <f t="shared" si="7"/>
        <v>501125</v>
      </c>
      <c r="X24" s="141">
        <f t="shared" si="8"/>
        <v>0</v>
      </c>
      <c r="Y24" s="141">
        <f t="shared" si="9"/>
        <v>358</v>
      </c>
      <c r="Z24" s="141">
        <f t="shared" si="10"/>
        <v>0</v>
      </c>
      <c r="AA24" s="141">
        <f t="shared" si="11"/>
        <v>382044</v>
      </c>
      <c r="AB24" s="141">
        <f t="shared" si="12"/>
        <v>0</v>
      </c>
      <c r="AC24" s="141">
        <f t="shared" si="13"/>
        <v>118723</v>
      </c>
      <c r="AD24" s="141">
        <f t="shared" si="14"/>
        <v>3846785</v>
      </c>
    </row>
    <row r="25" spans="1:30" ht="12" customHeight="1">
      <c r="A25" s="142" t="s">
        <v>91</v>
      </c>
      <c r="B25" s="140" t="s">
        <v>343</v>
      </c>
      <c r="C25" s="142" t="s">
        <v>406</v>
      </c>
      <c r="D25" s="141">
        <f t="shared" si="2"/>
        <v>4709645</v>
      </c>
      <c r="E25" s="141">
        <f t="shared" si="3"/>
        <v>164474</v>
      </c>
      <c r="F25" s="141">
        <v>0</v>
      </c>
      <c r="G25" s="141">
        <v>0</v>
      </c>
      <c r="H25" s="141">
        <v>0</v>
      </c>
      <c r="I25" s="141">
        <v>2053</v>
      </c>
      <c r="J25" s="141"/>
      <c r="K25" s="141">
        <v>162421</v>
      </c>
      <c r="L25" s="141">
        <v>4545171</v>
      </c>
      <c r="M25" s="141">
        <f t="shared" si="4"/>
        <v>8157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8157</v>
      </c>
      <c r="V25" s="141">
        <f t="shared" si="6"/>
        <v>4717802</v>
      </c>
      <c r="W25" s="141">
        <f t="shared" si="7"/>
        <v>164474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2053</v>
      </c>
      <c r="AB25" s="141">
        <f t="shared" si="12"/>
        <v>0</v>
      </c>
      <c r="AC25" s="141">
        <f t="shared" si="13"/>
        <v>162421</v>
      </c>
      <c r="AD25" s="141">
        <f t="shared" si="14"/>
        <v>4553328</v>
      </c>
    </row>
    <row r="26" spans="1:30" ht="12" customHeight="1">
      <c r="A26" s="142" t="s">
        <v>91</v>
      </c>
      <c r="B26" s="140" t="s">
        <v>344</v>
      </c>
      <c r="C26" s="142" t="s">
        <v>407</v>
      </c>
      <c r="D26" s="141">
        <f t="shared" si="2"/>
        <v>3222442</v>
      </c>
      <c r="E26" s="141">
        <f t="shared" si="3"/>
        <v>196254</v>
      </c>
      <c r="F26" s="141">
        <v>0</v>
      </c>
      <c r="G26" s="141">
        <v>0</v>
      </c>
      <c r="H26" s="141">
        <v>0</v>
      </c>
      <c r="I26" s="141">
        <v>174186</v>
      </c>
      <c r="J26" s="141"/>
      <c r="K26" s="141">
        <v>22068</v>
      </c>
      <c r="L26" s="141">
        <v>3026188</v>
      </c>
      <c r="M26" s="141">
        <f t="shared" si="4"/>
        <v>5173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5173</v>
      </c>
      <c r="V26" s="141">
        <f t="shared" si="6"/>
        <v>3227615</v>
      </c>
      <c r="W26" s="141">
        <f t="shared" si="7"/>
        <v>196254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174186</v>
      </c>
      <c r="AB26" s="141">
        <f t="shared" si="12"/>
        <v>0</v>
      </c>
      <c r="AC26" s="141">
        <f t="shared" si="13"/>
        <v>22068</v>
      </c>
      <c r="AD26" s="141">
        <f t="shared" si="14"/>
        <v>3031361</v>
      </c>
    </row>
    <row r="27" spans="1:30" ht="12" customHeight="1">
      <c r="A27" s="142" t="s">
        <v>91</v>
      </c>
      <c r="B27" s="140" t="s">
        <v>345</v>
      </c>
      <c r="C27" s="142" t="s">
        <v>408</v>
      </c>
      <c r="D27" s="141">
        <f t="shared" si="2"/>
        <v>7569232</v>
      </c>
      <c r="E27" s="141">
        <f t="shared" si="3"/>
        <v>744449</v>
      </c>
      <c r="F27" s="141">
        <v>0</v>
      </c>
      <c r="G27" s="141">
        <v>0</v>
      </c>
      <c r="H27" s="141">
        <v>0</v>
      </c>
      <c r="I27" s="141">
        <v>404211</v>
      </c>
      <c r="J27" s="141"/>
      <c r="K27" s="141">
        <v>340238</v>
      </c>
      <c r="L27" s="141">
        <v>6824783</v>
      </c>
      <c r="M27" s="141">
        <f t="shared" si="4"/>
        <v>21712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21712</v>
      </c>
      <c r="V27" s="141">
        <f t="shared" si="6"/>
        <v>7590944</v>
      </c>
      <c r="W27" s="141">
        <f t="shared" si="7"/>
        <v>744449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404211</v>
      </c>
      <c r="AB27" s="141">
        <f t="shared" si="12"/>
        <v>0</v>
      </c>
      <c r="AC27" s="141">
        <f t="shared" si="13"/>
        <v>340238</v>
      </c>
      <c r="AD27" s="141">
        <f t="shared" si="14"/>
        <v>6846495</v>
      </c>
    </row>
    <row r="28" spans="1:30" ht="12" customHeight="1">
      <c r="A28" s="142" t="s">
        <v>91</v>
      </c>
      <c r="B28" s="140" t="s">
        <v>346</v>
      </c>
      <c r="C28" s="142" t="s">
        <v>409</v>
      </c>
      <c r="D28" s="141">
        <f t="shared" si="2"/>
        <v>9497508</v>
      </c>
      <c r="E28" s="141">
        <f t="shared" si="3"/>
        <v>967820</v>
      </c>
      <c r="F28" s="141">
        <v>0</v>
      </c>
      <c r="G28" s="141">
        <v>614</v>
      </c>
      <c r="H28" s="141">
        <v>0</v>
      </c>
      <c r="I28" s="141">
        <v>443034</v>
      </c>
      <c r="J28" s="141"/>
      <c r="K28" s="141">
        <v>524172</v>
      </c>
      <c r="L28" s="141">
        <v>8529688</v>
      </c>
      <c r="M28" s="141">
        <f t="shared" si="4"/>
        <v>39591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39591</v>
      </c>
      <c r="V28" s="141">
        <f t="shared" si="6"/>
        <v>9537099</v>
      </c>
      <c r="W28" s="141">
        <f t="shared" si="7"/>
        <v>967820</v>
      </c>
      <c r="X28" s="141">
        <f t="shared" si="8"/>
        <v>0</v>
      </c>
      <c r="Y28" s="141">
        <f t="shared" si="9"/>
        <v>614</v>
      </c>
      <c r="Z28" s="141">
        <f t="shared" si="10"/>
        <v>0</v>
      </c>
      <c r="AA28" s="141">
        <f t="shared" si="11"/>
        <v>443034</v>
      </c>
      <c r="AB28" s="141">
        <f t="shared" si="12"/>
        <v>0</v>
      </c>
      <c r="AC28" s="141">
        <f t="shared" si="13"/>
        <v>524172</v>
      </c>
      <c r="AD28" s="141">
        <f t="shared" si="14"/>
        <v>8569279</v>
      </c>
    </row>
    <row r="29" spans="1:30" ht="12" customHeight="1">
      <c r="A29" s="142" t="s">
        <v>91</v>
      </c>
      <c r="B29" s="140" t="s">
        <v>347</v>
      </c>
      <c r="C29" s="142" t="s">
        <v>410</v>
      </c>
      <c r="D29" s="141">
        <f t="shared" si="2"/>
        <v>7910889</v>
      </c>
      <c r="E29" s="141">
        <f t="shared" si="3"/>
        <v>520525</v>
      </c>
      <c r="F29" s="141">
        <v>1127</v>
      </c>
      <c r="G29" s="141">
        <v>0</v>
      </c>
      <c r="H29" s="141">
        <v>0</v>
      </c>
      <c r="I29" s="141">
        <v>395795</v>
      </c>
      <c r="J29" s="141"/>
      <c r="K29" s="141">
        <v>123603</v>
      </c>
      <c r="L29" s="141">
        <v>7390364</v>
      </c>
      <c r="M29" s="141">
        <f t="shared" si="4"/>
        <v>94435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94435</v>
      </c>
      <c r="V29" s="141">
        <f t="shared" si="6"/>
        <v>8005324</v>
      </c>
      <c r="W29" s="141">
        <f t="shared" si="7"/>
        <v>520525</v>
      </c>
      <c r="X29" s="141">
        <f t="shared" si="8"/>
        <v>1127</v>
      </c>
      <c r="Y29" s="141">
        <f t="shared" si="9"/>
        <v>0</v>
      </c>
      <c r="Z29" s="141">
        <f t="shared" si="10"/>
        <v>0</v>
      </c>
      <c r="AA29" s="141">
        <f t="shared" si="11"/>
        <v>395795</v>
      </c>
      <c r="AB29" s="141">
        <f t="shared" si="12"/>
        <v>0</v>
      </c>
      <c r="AC29" s="141">
        <f t="shared" si="13"/>
        <v>123603</v>
      </c>
      <c r="AD29" s="141">
        <f t="shared" si="14"/>
        <v>7484799</v>
      </c>
    </row>
    <row r="30" spans="1:30" ht="12" customHeight="1">
      <c r="A30" s="142" t="s">
        <v>91</v>
      </c>
      <c r="B30" s="140" t="s">
        <v>348</v>
      </c>
      <c r="C30" s="142" t="s">
        <v>411</v>
      </c>
      <c r="D30" s="141">
        <f t="shared" si="2"/>
        <v>5753548</v>
      </c>
      <c r="E30" s="141">
        <f t="shared" si="3"/>
        <v>457489</v>
      </c>
      <c r="F30" s="141">
        <v>0</v>
      </c>
      <c r="G30" s="141">
        <v>0</v>
      </c>
      <c r="H30" s="141">
        <v>0</v>
      </c>
      <c r="I30" s="141">
        <v>310990</v>
      </c>
      <c r="J30" s="141"/>
      <c r="K30" s="141">
        <v>146499</v>
      </c>
      <c r="L30" s="141">
        <v>5296059</v>
      </c>
      <c r="M30" s="141">
        <f t="shared" si="4"/>
        <v>43596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43596</v>
      </c>
      <c r="V30" s="141">
        <f t="shared" si="6"/>
        <v>5797144</v>
      </c>
      <c r="W30" s="141">
        <f t="shared" si="7"/>
        <v>457489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310990</v>
      </c>
      <c r="AB30" s="141">
        <f t="shared" si="12"/>
        <v>0</v>
      </c>
      <c r="AC30" s="141">
        <f t="shared" si="13"/>
        <v>146499</v>
      </c>
      <c r="AD30" s="141">
        <f t="shared" si="14"/>
        <v>5339655</v>
      </c>
    </row>
    <row r="31" spans="1:30" ht="12" customHeight="1">
      <c r="A31" s="142" t="s">
        <v>91</v>
      </c>
      <c r="B31" s="140" t="s">
        <v>349</v>
      </c>
      <c r="C31" s="142" t="s">
        <v>412</v>
      </c>
      <c r="D31" s="141">
        <f t="shared" si="2"/>
        <v>9684505</v>
      </c>
      <c r="E31" s="141">
        <f t="shared" si="3"/>
        <v>675115</v>
      </c>
      <c r="F31" s="141">
        <v>0</v>
      </c>
      <c r="G31" s="141">
        <v>0</v>
      </c>
      <c r="H31" s="141">
        <v>0</v>
      </c>
      <c r="I31" s="141">
        <v>392090</v>
      </c>
      <c r="J31" s="141"/>
      <c r="K31" s="141">
        <v>283025</v>
      </c>
      <c r="L31" s="141">
        <v>9009390</v>
      </c>
      <c r="M31" s="141">
        <f t="shared" si="4"/>
        <v>55122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55122</v>
      </c>
      <c r="V31" s="141">
        <f t="shared" si="6"/>
        <v>9739627</v>
      </c>
      <c r="W31" s="141">
        <f t="shared" si="7"/>
        <v>675115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392090</v>
      </c>
      <c r="AB31" s="141">
        <f t="shared" si="12"/>
        <v>0</v>
      </c>
      <c r="AC31" s="141">
        <f t="shared" si="13"/>
        <v>283025</v>
      </c>
      <c r="AD31" s="141">
        <f t="shared" si="14"/>
        <v>9064512</v>
      </c>
    </row>
    <row r="32" spans="1:30" ht="12" customHeight="1">
      <c r="A32" s="142" t="s">
        <v>91</v>
      </c>
      <c r="B32" s="140" t="s">
        <v>350</v>
      </c>
      <c r="C32" s="142" t="s">
        <v>413</v>
      </c>
      <c r="D32" s="141">
        <f t="shared" si="2"/>
        <v>10016464</v>
      </c>
      <c r="E32" s="141">
        <f t="shared" si="3"/>
        <v>3179694</v>
      </c>
      <c r="F32" s="141">
        <v>110993</v>
      </c>
      <c r="G32" s="141">
        <v>374700</v>
      </c>
      <c r="H32" s="141">
        <v>331500</v>
      </c>
      <c r="I32" s="141">
        <v>2020990</v>
      </c>
      <c r="J32" s="141"/>
      <c r="K32" s="141">
        <v>341511</v>
      </c>
      <c r="L32" s="141">
        <v>6836770</v>
      </c>
      <c r="M32" s="141">
        <f t="shared" si="4"/>
        <v>582949</v>
      </c>
      <c r="N32" s="141">
        <f t="shared" si="5"/>
        <v>95183</v>
      </c>
      <c r="O32" s="141">
        <v>0</v>
      </c>
      <c r="P32" s="141">
        <v>33971</v>
      </c>
      <c r="Q32" s="141">
        <v>0</v>
      </c>
      <c r="R32" s="141">
        <v>60732</v>
      </c>
      <c r="S32" s="141"/>
      <c r="T32" s="141">
        <v>480</v>
      </c>
      <c r="U32" s="141">
        <v>487766</v>
      </c>
      <c r="V32" s="141">
        <f t="shared" si="6"/>
        <v>10599413</v>
      </c>
      <c r="W32" s="141">
        <f t="shared" si="7"/>
        <v>3274877</v>
      </c>
      <c r="X32" s="141">
        <f t="shared" si="8"/>
        <v>110993</v>
      </c>
      <c r="Y32" s="141">
        <f t="shared" si="9"/>
        <v>408671</v>
      </c>
      <c r="Z32" s="141">
        <f t="shared" si="10"/>
        <v>331500</v>
      </c>
      <c r="AA32" s="141">
        <f t="shared" si="11"/>
        <v>2081722</v>
      </c>
      <c r="AB32" s="141">
        <f t="shared" si="12"/>
        <v>0</v>
      </c>
      <c r="AC32" s="141">
        <f t="shared" si="13"/>
        <v>341991</v>
      </c>
      <c r="AD32" s="141">
        <f t="shared" si="14"/>
        <v>7324536</v>
      </c>
    </row>
    <row r="33" spans="1:30" ht="12" customHeight="1">
      <c r="A33" s="142" t="s">
        <v>91</v>
      </c>
      <c r="B33" s="140" t="s">
        <v>351</v>
      </c>
      <c r="C33" s="142" t="s">
        <v>414</v>
      </c>
      <c r="D33" s="141">
        <f t="shared" si="2"/>
        <v>2446999</v>
      </c>
      <c r="E33" s="141">
        <f t="shared" si="3"/>
        <v>617834</v>
      </c>
      <c r="F33" s="141">
        <v>0</v>
      </c>
      <c r="G33" s="141">
        <v>0</v>
      </c>
      <c r="H33" s="141">
        <v>0</v>
      </c>
      <c r="I33" s="141">
        <v>501618</v>
      </c>
      <c r="J33" s="141"/>
      <c r="K33" s="141">
        <v>116216</v>
      </c>
      <c r="L33" s="141">
        <v>1829165</v>
      </c>
      <c r="M33" s="141">
        <f t="shared" si="4"/>
        <v>35842</v>
      </c>
      <c r="N33" s="141">
        <f t="shared" si="5"/>
        <v>5737</v>
      </c>
      <c r="O33" s="141">
        <v>0</v>
      </c>
      <c r="P33" s="141">
        <v>0</v>
      </c>
      <c r="Q33" s="141">
        <v>0</v>
      </c>
      <c r="R33" s="141">
        <v>5737</v>
      </c>
      <c r="S33" s="141"/>
      <c r="T33" s="141">
        <v>0</v>
      </c>
      <c r="U33" s="141">
        <v>30105</v>
      </c>
      <c r="V33" s="141">
        <f t="shared" si="6"/>
        <v>2482841</v>
      </c>
      <c r="W33" s="141">
        <f t="shared" si="7"/>
        <v>623571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507355</v>
      </c>
      <c r="AB33" s="141">
        <f t="shared" si="12"/>
        <v>0</v>
      </c>
      <c r="AC33" s="141">
        <f t="shared" si="13"/>
        <v>116216</v>
      </c>
      <c r="AD33" s="141">
        <f t="shared" si="14"/>
        <v>1859270</v>
      </c>
    </row>
    <row r="34" spans="1:30" ht="12" customHeight="1">
      <c r="A34" s="142" t="s">
        <v>91</v>
      </c>
      <c r="B34" s="140" t="s">
        <v>352</v>
      </c>
      <c r="C34" s="142" t="s">
        <v>415</v>
      </c>
      <c r="D34" s="141">
        <f t="shared" si="2"/>
        <v>3505896</v>
      </c>
      <c r="E34" s="141">
        <f t="shared" si="3"/>
        <v>692265</v>
      </c>
      <c r="F34" s="141">
        <v>0</v>
      </c>
      <c r="G34" s="141">
        <v>6000</v>
      </c>
      <c r="H34" s="141">
        <v>0</v>
      </c>
      <c r="I34" s="141">
        <v>621418</v>
      </c>
      <c r="J34" s="141"/>
      <c r="K34" s="141">
        <v>64847</v>
      </c>
      <c r="L34" s="141">
        <v>2813631</v>
      </c>
      <c r="M34" s="141">
        <f t="shared" si="4"/>
        <v>34650</v>
      </c>
      <c r="N34" s="141">
        <f t="shared" si="5"/>
        <v>1800</v>
      </c>
      <c r="O34" s="141">
        <v>0</v>
      </c>
      <c r="P34" s="141">
        <v>0</v>
      </c>
      <c r="Q34" s="141">
        <v>0</v>
      </c>
      <c r="R34" s="141">
        <v>1800</v>
      </c>
      <c r="S34" s="141"/>
      <c r="T34" s="141">
        <v>0</v>
      </c>
      <c r="U34" s="141">
        <v>32850</v>
      </c>
      <c r="V34" s="141">
        <f t="shared" si="6"/>
        <v>3540546</v>
      </c>
      <c r="W34" s="141">
        <f t="shared" si="7"/>
        <v>694065</v>
      </c>
      <c r="X34" s="141">
        <f t="shared" si="8"/>
        <v>0</v>
      </c>
      <c r="Y34" s="141">
        <f t="shared" si="9"/>
        <v>6000</v>
      </c>
      <c r="Z34" s="141">
        <f t="shared" si="10"/>
        <v>0</v>
      </c>
      <c r="AA34" s="141">
        <f t="shared" si="11"/>
        <v>623218</v>
      </c>
      <c r="AB34" s="141">
        <f t="shared" si="12"/>
        <v>0</v>
      </c>
      <c r="AC34" s="141">
        <f t="shared" si="13"/>
        <v>64847</v>
      </c>
      <c r="AD34" s="141">
        <f t="shared" si="14"/>
        <v>2846481</v>
      </c>
    </row>
    <row r="35" spans="1:30" ht="12" customHeight="1">
      <c r="A35" s="142" t="s">
        <v>91</v>
      </c>
      <c r="B35" s="140" t="s">
        <v>353</v>
      </c>
      <c r="C35" s="142" t="s">
        <v>416</v>
      </c>
      <c r="D35" s="141">
        <f t="shared" si="2"/>
        <v>2661921</v>
      </c>
      <c r="E35" s="141">
        <f t="shared" si="3"/>
        <v>628285</v>
      </c>
      <c r="F35" s="141">
        <v>0</v>
      </c>
      <c r="G35" s="141">
        <v>149871</v>
      </c>
      <c r="H35" s="141">
        <v>0</v>
      </c>
      <c r="I35" s="141">
        <v>419856</v>
      </c>
      <c r="J35" s="141"/>
      <c r="K35" s="141">
        <v>58558</v>
      </c>
      <c r="L35" s="141">
        <v>2033636</v>
      </c>
      <c r="M35" s="141">
        <f t="shared" si="4"/>
        <v>10315</v>
      </c>
      <c r="N35" s="141">
        <f t="shared" si="5"/>
        <v>5412</v>
      </c>
      <c r="O35" s="141">
        <v>0</v>
      </c>
      <c r="P35" s="141">
        <v>0</v>
      </c>
      <c r="Q35" s="141">
        <v>0</v>
      </c>
      <c r="R35" s="141">
        <v>5412</v>
      </c>
      <c r="S35" s="141"/>
      <c r="T35" s="141">
        <v>0</v>
      </c>
      <c r="U35" s="141">
        <v>4903</v>
      </c>
      <c r="V35" s="141">
        <f t="shared" si="6"/>
        <v>2672236</v>
      </c>
      <c r="W35" s="141">
        <f t="shared" si="7"/>
        <v>633697</v>
      </c>
      <c r="X35" s="141">
        <f t="shared" si="8"/>
        <v>0</v>
      </c>
      <c r="Y35" s="141">
        <f t="shared" si="9"/>
        <v>149871</v>
      </c>
      <c r="Z35" s="141">
        <f t="shared" si="10"/>
        <v>0</v>
      </c>
      <c r="AA35" s="141">
        <f t="shared" si="11"/>
        <v>425268</v>
      </c>
      <c r="AB35" s="141">
        <f t="shared" si="12"/>
        <v>0</v>
      </c>
      <c r="AC35" s="141">
        <f t="shared" si="13"/>
        <v>58558</v>
      </c>
      <c r="AD35" s="141">
        <f t="shared" si="14"/>
        <v>2038539</v>
      </c>
    </row>
    <row r="36" spans="1:30" ht="12" customHeight="1">
      <c r="A36" s="142" t="s">
        <v>91</v>
      </c>
      <c r="B36" s="140" t="s">
        <v>354</v>
      </c>
      <c r="C36" s="142" t="s">
        <v>417</v>
      </c>
      <c r="D36" s="141">
        <f t="shared" si="2"/>
        <v>2551879</v>
      </c>
      <c r="E36" s="141">
        <f t="shared" si="3"/>
        <v>465291</v>
      </c>
      <c r="F36" s="141">
        <v>0</v>
      </c>
      <c r="G36" s="141">
        <v>0</v>
      </c>
      <c r="H36" s="141">
        <v>0</v>
      </c>
      <c r="I36" s="141">
        <v>464313</v>
      </c>
      <c r="J36" s="141"/>
      <c r="K36" s="141">
        <v>978</v>
      </c>
      <c r="L36" s="141">
        <v>2086588</v>
      </c>
      <c r="M36" s="141">
        <f t="shared" si="4"/>
        <v>178741</v>
      </c>
      <c r="N36" s="141">
        <f t="shared" si="5"/>
        <v>39518</v>
      </c>
      <c r="O36" s="141">
        <v>1538</v>
      </c>
      <c r="P36" s="141">
        <v>1538</v>
      </c>
      <c r="Q36" s="141">
        <v>0</v>
      </c>
      <c r="R36" s="141">
        <v>22668</v>
      </c>
      <c r="S36" s="141"/>
      <c r="T36" s="141">
        <v>13774</v>
      </c>
      <c r="U36" s="141">
        <v>139223</v>
      </c>
      <c r="V36" s="141">
        <f t="shared" si="6"/>
        <v>2730620</v>
      </c>
      <c r="W36" s="141">
        <f t="shared" si="7"/>
        <v>504809</v>
      </c>
      <c r="X36" s="141">
        <f t="shared" si="8"/>
        <v>1538</v>
      </c>
      <c r="Y36" s="141">
        <f t="shared" si="9"/>
        <v>1538</v>
      </c>
      <c r="Z36" s="141">
        <f t="shared" si="10"/>
        <v>0</v>
      </c>
      <c r="AA36" s="141">
        <f t="shared" si="11"/>
        <v>486981</v>
      </c>
      <c r="AB36" s="141">
        <f t="shared" si="12"/>
        <v>0</v>
      </c>
      <c r="AC36" s="141">
        <f t="shared" si="13"/>
        <v>14752</v>
      </c>
      <c r="AD36" s="141">
        <f t="shared" si="14"/>
        <v>2225811</v>
      </c>
    </row>
    <row r="37" spans="1:30" ht="12" customHeight="1">
      <c r="A37" s="142" t="s">
        <v>91</v>
      </c>
      <c r="B37" s="140" t="s">
        <v>355</v>
      </c>
      <c r="C37" s="142" t="s">
        <v>418</v>
      </c>
      <c r="D37" s="141">
        <f t="shared" si="2"/>
        <v>5338489</v>
      </c>
      <c r="E37" s="141">
        <f t="shared" si="3"/>
        <v>881232</v>
      </c>
      <c r="F37" s="141">
        <v>0</v>
      </c>
      <c r="G37" s="141">
        <v>56489</v>
      </c>
      <c r="H37" s="141">
        <v>0</v>
      </c>
      <c r="I37" s="141">
        <v>558901</v>
      </c>
      <c r="J37" s="141"/>
      <c r="K37" s="141">
        <v>265842</v>
      </c>
      <c r="L37" s="141">
        <v>4457257</v>
      </c>
      <c r="M37" s="141">
        <f t="shared" si="4"/>
        <v>30427</v>
      </c>
      <c r="N37" s="141">
        <f t="shared" si="5"/>
        <v>9703</v>
      </c>
      <c r="O37" s="141">
        <v>0</v>
      </c>
      <c r="P37" s="141">
        <v>0</v>
      </c>
      <c r="Q37" s="141">
        <v>0</v>
      </c>
      <c r="R37" s="141">
        <v>9703</v>
      </c>
      <c r="S37" s="141"/>
      <c r="T37" s="141">
        <v>0</v>
      </c>
      <c r="U37" s="141">
        <v>20724</v>
      </c>
      <c r="V37" s="141">
        <f t="shared" si="6"/>
        <v>5368916</v>
      </c>
      <c r="W37" s="141">
        <f t="shared" si="7"/>
        <v>890935</v>
      </c>
      <c r="X37" s="141">
        <f t="shared" si="8"/>
        <v>0</v>
      </c>
      <c r="Y37" s="141">
        <f t="shared" si="9"/>
        <v>56489</v>
      </c>
      <c r="Z37" s="141">
        <f t="shared" si="10"/>
        <v>0</v>
      </c>
      <c r="AA37" s="141">
        <f t="shared" si="11"/>
        <v>568604</v>
      </c>
      <c r="AB37" s="141">
        <f t="shared" si="12"/>
        <v>0</v>
      </c>
      <c r="AC37" s="141">
        <f t="shared" si="13"/>
        <v>265842</v>
      </c>
      <c r="AD37" s="141">
        <f t="shared" si="14"/>
        <v>4477981</v>
      </c>
    </row>
    <row r="38" spans="1:30" ht="12" customHeight="1">
      <c r="A38" s="142" t="s">
        <v>91</v>
      </c>
      <c r="B38" s="140" t="s">
        <v>356</v>
      </c>
      <c r="C38" s="142" t="s">
        <v>419</v>
      </c>
      <c r="D38" s="141">
        <f t="shared" si="2"/>
        <v>1869481</v>
      </c>
      <c r="E38" s="141">
        <f t="shared" si="3"/>
        <v>509743</v>
      </c>
      <c r="F38" s="141">
        <v>0</v>
      </c>
      <c r="G38" s="141">
        <v>0</v>
      </c>
      <c r="H38" s="141">
        <v>0</v>
      </c>
      <c r="I38" s="141">
        <v>432915</v>
      </c>
      <c r="J38" s="141"/>
      <c r="K38" s="141">
        <v>76828</v>
      </c>
      <c r="L38" s="141">
        <v>1359738</v>
      </c>
      <c r="M38" s="141">
        <f t="shared" si="4"/>
        <v>64745</v>
      </c>
      <c r="N38" s="141">
        <f t="shared" si="5"/>
        <v>6699</v>
      </c>
      <c r="O38" s="141">
        <v>0</v>
      </c>
      <c r="P38" s="141">
        <v>0</v>
      </c>
      <c r="Q38" s="141">
        <v>0</v>
      </c>
      <c r="R38" s="141">
        <v>6699</v>
      </c>
      <c r="S38" s="141"/>
      <c r="T38" s="141">
        <v>0</v>
      </c>
      <c r="U38" s="141">
        <v>58046</v>
      </c>
      <c r="V38" s="141">
        <f t="shared" si="6"/>
        <v>1934226</v>
      </c>
      <c r="W38" s="141">
        <f t="shared" si="7"/>
        <v>516442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439614</v>
      </c>
      <c r="AB38" s="141">
        <f t="shared" si="12"/>
        <v>0</v>
      </c>
      <c r="AC38" s="141">
        <f t="shared" si="13"/>
        <v>76828</v>
      </c>
      <c r="AD38" s="141">
        <f t="shared" si="14"/>
        <v>1417784</v>
      </c>
    </row>
    <row r="39" spans="1:30" ht="12" customHeight="1">
      <c r="A39" s="142" t="s">
        <v>91</v>
      </c>
      <c r="B39" s="140" t="s">
        <v>357</v>
      </c>
      <c r="C39" s="142" t="s">
        <v>420</v>
      </c>
      <c r="D39" s="141">
        <f t="shared" si="2"/>
        <v>4975174</v>
      </c>
      <c r="E39" s="141">
        <f t="shared" si="3"/>
        <v>971697</v>
      </c>
      <c r="F39" s="141">
        <v>0</v>
      </c>
      <c r="G39" s="141">
        <v>0</v>
      </c>
      <c r="H39" s="141">
        <v>0</v>
      </c>
      <c r="I39" s="141">
        <v>790120</v>
      </c>
      <c r="J39" s="141"/>
      <c r="K39" s="141">
        <v>181577</v>
      </c>
      <c r="L39" s="141">
        <v>4003477</v>
      </c>
      <c r="M39" s="141">
        <f t="shared" si="4"/>
        <v>6275</v>
      </c>
      <c r="N39" s="141">
        <f t="shared" si="5"/>
        <v>6275</v>
      </c>
      <c r="O39" s="141">
        <v>0</v>
      </c>
      <c r="P39" s="141">
        <v>0</v>
      </c>
      <c r="Q39" s="141">
        <v>0</v>
      </c>
      <c r="R39" s="141">
        <v>6275</v>
      </c>
      <c r="S39" s="141"/>
      <c r="T39" s="141">
        <v>0</v>
      </c>
      <c r="U39" s="141">
        <v>0</v>
      </c>
      <c r="V39" s="141">
        <f t="shared" si="6"/>
        <v>4981449</v>
      </c>
      <c r="W39" s="141">
        <f t="shared" si="7"/>
        <v>977972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796395</v>
      </c>
      <c r="AB39" s="141">
        <f t="shared" si="12"/>
        <v>0</v>
      </c>
      <c r="AC39" s="141">
        <f t="shared" si="13"/>
        <v>181577</v>
      </c>
      <c r="AD39" s="141">
        <f t="shared" si="14"/>
        <v>4003477</v>
      </c>
    </row>
    <row r="40" spans="1:30" ht="12" customHeight="1">
      <c r="A40" s="142" t="s">
        <v>91</v>
      </c>
      <c r="B40" s="140" t="s">
        <v>358</v>
      </c>
      <c r="C40" s="142" t="s">
        <v>421</v>
      </c>
      <c r="D40" s="141">
        <f t="shared" si="2"/>
        <v>7516058</v>
      </c>
      <c r="E40" s="141">
        <f t="shared" si="3"/>
        <v>1987025</v>
      </c>
      <c r="F40" s="141">
        <v>0</v>
      </c>
      <c r="G40" s="141">
        <v>130000</v>
      </c>
      <c r="H40" s="141">
        <v>7000</v>
      </c>
      <c r="I40" s="141">
        <v>1432860</v>
      </c>
      <c r="J40" s="141"/>
      <c r="K40" s="141">
        <v>417165</v>
      </c>
      <c r="L40" s="141">
        <v>5529033</v>
      </c>
      <c r="M40" s="141">
        <f t="shared" si="4"/>
        <v>135303</v>
      </c>
      <c r="N40" s="141">
        <f t="shared" si="5"/>
        <v>11432</v>
      </c>
      <c r="O40" s="141">
        <v>0</v>
      </c>
      <c r="P40" s="141">
        <v>0</v>
      </c>
      <c r="Q40" s="141">
        <v>0</v>
      </c>
      <c r="R40" s="141">
        <v>11432</v>
      </c>
      <c r="S40" s="141"/>
      <c r="T40" s="141">
        <v>0</v>
      </c>
      <c r="U40" s="141">
        <v>123871</v>
      </c>
      <c r="V40" s="141">
        <f t="shared" si="6"/>
        <v>7651361</v>
      </c>
      <c r="W40" s="141">
        <f t="shared" si="7"/>
        <v>1998457</v>
      </c>
      <c r="X40" s="141">
        <f t="shared" si="8"/>
        <v>0</v>
      </c>
      <c r="Y40" s="141">
        <f t="shared" si="9"/>
        <v>130000</v>
      </c>
      <c r="Z40" s="141">
        <f t="shared" si="10"/>
        <v>7000</v>
      </c>
      <c r="AA40" s="141">
        <f t="shared" si="11"/>
        <v>1444292</v>
      </c>
      <c r="AB40" s="141">
        <f t="shared" si="12"/>
        <v>0</v>
      </c>
      <c r="AC40" s="141">
        <f t="shared" si="13"/>
        <v>417165</v>
      </c>
      <c r="AD40" s="141">
        <f t="shared" si="14"/>
        <v>5652904</v>
      </c>
    </row>
    <row r="41" spans="1:30" ht="12" customHeight="1">
      <c r="A41" s="142" t="s">
        <v>91</v>
      </c>
      <c r="B41" s="140" t="s">
        <v>359</v>
      </c>
      <c r="C41" s="142" t="s">
        <v>422</v>
      </c>
      <c r="D41" s="141">
        <f t="shared" si="2"/>
        <v>2896975</v>
      </c>
      <c r="E41" s="141">
        <f t="shared" si="3"/>
        <v>475109</v>
      </c>
      <c r="F41" s="141">
        <v>0</v>
      </c>
      <c r="G41" s="141">
        <v>0</v>
      </c>
      <c r="H41" s="141">
        <v>0</v>
      </c>
      <c r="I41" s="141">
        <v>434426</v>
      </c>
      <c r="J41" s="141"/>
      <c r="K41" s="141">
        <v>40683</v>
      </c>
      <c r="L41" s="141">
        <v>2421866</v>
      </c>
      <c r="M41" s="141">
        <f t="shared" si="4"/>
        <v>15327</v>
      </c>
      <c r="N41" s="141">
        <f t="shared" si="5"/>
        <v>4861</v>
      </c>
      <c r="O41" s="141">
        <v>0</v>
      </c>
      <c r="P41" s="141">
        <v>0</v>
      </c>
      <c r="Q41" s="141">
        <v>0</v>
      </c>
      <c r="R41" s="141">
        <v>4861</v>
      </c>
      <c r="S41" s="141"/>
      <c r="T41" s="141">
        <v>0</v>
      </c>
      <c r="U41" s="141">
        <v>10466</v>
      </c>
      <c r="V41" s="141">
        <f t="shared" si="6"/>
        <v>2912302</v>
      </c>
      <c r="W41" s="141">
        <f t="shared" si="7"/>
        <v>479970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439287</v>
      </c>
      <c r="AB41" s="141">
        <f t="shared" si="12"/>
        <v>0</v>
      </c>
      <c r="AC41" s="141">
        <f t="shared" si="13"/>
        <v>40683</v>
      </c>
      <c r="AD41" s="141">
        <f t="shared" si="14"/>
        <v>2432332</v>
      </c>
    </row>
    <row r="42" spans="1:30" ht="12" customHeight="1">
      <c r="A42" s="142" t="s">
        <v>91</v>
      </c>
      <c r="B42" s="140" t="s">
        <v>360</v>
      </c>
      <c r="C42" s="142" t="s">
        <v>423</v>
      </c>
      <c r="D42" s="141">
        <f t="shared" si="2"/>
        <v>1891496</v>
      </c>
      <c r="E42" s="141">
        <f t="shared" si="3"/>
        <v>493359</v>
      </c>
      <c r="F42" s="141">
        <v>0</v>
      </c>
      <c r="G42" s="141">
        <v>0</v>
      </c>
      <c r="H42" s="141">
        <v>0</v>
      </c>
      <c r="I42" s="141">
        <v>149847</v>
      </c>
      <c r="J42" s="141"/>
      <c r="K42" s="141">
        <v>343512</v>
      </c>
      <c r="L42" s="141">
        <v>1398137</v>
      </c>
      <c r="M42" s="141">
        <f t="shared" si="4"/>
        <v>76197</v>
      </c>
      <c r="N42" s="141">
        <f t="shared" si="5"/>
        <v>13841</v>
      </c>
      <c r="O42" s="141">
        <v>0</v>
      </c>
      <c r="P42" s="141">
        <v>0</v>
      </c>
      <c r="Q42" s="141">
        <v>13841</v>
      </c>
      <c r="R42" s="141">
        <v>0</v>
      </c>
      <c r="S42" s="141"/>
      <c r="T42" s="141">
        <v>0</v>
      </c>
      <c r="U42" s="141">
        <v>62356</v>
      </c>
      <c r="V42" s="141">
        <f t="shared" si="6"/>
        <v>1967693</v>
      </c>
      <c r="W42" s="141">
        <f t="shared" si="7"/>
        <v>507200</v>
      </c>
      <c r="X42" s="141">
        <f t="shared" si="8"/>
        <v>0</v>
      </c>
      <c r="Y42" s="141">
        <f t="shared" si="9"/>
        <v>0</v>
      </c>
      <c r="Z42" s="141">
        <f t="shared" si="10"/>
        <v>13841</v>
      </c>
      <c r="AA42" s="141">
        <f t="shared" si="11"/>
        <v>149847</v>
      </c>
      <c r="AB42" s="141">
        <f t="shared" si="12"/>
        <v>0</v>
      </c>
      <c r="AC42" s="141">
        <f t="shared" si="13"/>
        <v>343512</v>
      </c>
      <c r="AD42" s="141">
        <f t="shared" si="14"/>
        <v>1460493</v>
      </c>
    </row>
    <row r="43" spans="1:30" ht="12" customHeight="1">
      <c r="A43" s="142" t="s">
        <v>91</v>
      </c>
      <c r="B43" s="140" t="s">
        <v>361</v>
      </c>
      <c r="C43" s="142" t="s">
        <v>424</v>
      </c>
      <c r="D43" s="141">
        <f t="shared" si="2"/>
        <v>2530501</v>
      </c>
      <c r="E43" s="141">
        <f t="shared" si="3"/>
        <v>708330</v>
      </c>
      <c r="F43" s="141">
        <v>0</v>
      </c>
      <c r="G43" s="141">
        <v>0</v>
      </c>
      <c r="H43" s="141">
        <v>0</v>
      </c>
      <c r="I43" s="141">
        <v>636292</v>
      </c>
      <c r="J43" s="141"/>
      <c r="K43" s="141">
        <v>72038</v>
      </c>
      <c r="L43" s="141">
        <v>1822171</v>
      </c>
      <c r="M43" s="141">
        <f t="shared" si="4"/>
        <v>310959</v>
      </c>
      <c r="N43" s="141">
        <f t="shared" si="5"/>
        <v>92774</v>
      </c>
      <c r="O43" s="141">
        <v>0</v>
      </c>
      <c r="P43" s="141">
        <v>0</v>
      </c>
      <c r="Q43" s="141">
        <v>83000</v>
      </c>
      <c r="R43" s="141">
        <v>9247</v>
      </c>
      <c r="S43" s="141"/>
      <c r="T43" s="141">
        <v>527</v>
      </c>
      <c r="U43" s="141">
        <v>218185</v>
      </c>
      <c r="V43" s="141">
        <f t="shared" si="6"/>
        <v>2841460</v>
      </c>
      <c r="W43" s="141">
        <f t="shared" si="7"/>
        <v>801104</v>
      </c>
      <c r="X43" s="141">
        <f t="shared" si="8"/>
        <v>0</v>
      </c>
      <c r="Y43" s="141">
        <f t="shared" si="9"/>
        <v>0</v>
      </c>
      <c r="Z43" s="141">
        <f t="shared" si="10"/>
        <v>83000</v>
      </c>
      <c r="AA43" s="141">
        <f t="shared" si="11"/>
        <v>645539</v>
      </c>
      <c r="AB43" s="141">
        <f t="shared" si="12"/>
        <v>0</v>
      </c>
      <c r="AC43" s="141">
        <f t="shared" si="13"/>
        <v>72565</v>
      </c>
      <c r="AD43" s="141">
        <f t="shared" si="14"/>
        <v>2040356</v>
      </c>
    </row>
    <row r="44" spans="1:30" ht="12" customHeight="1">
      <c r="A44" s="142" t="s">
        <v>91</v>
      </c>
      <c r="B44" s="140" t="s">
        <v>362</v>
      </c>
      <c r="C44" s="142" t="s">
        <v>425</v>
      </c>
      <c r="D44" s="141">
        <f t="shared" si="2"/>
        <v>2219783</v>
      </c>
      <c r="E44" s="141">
        <f t="shared" si="3"/>
        <v>896206</v>
      </c>
      <c r="F44" s="141">
        <v>0</v>
      </c>
      <c r="G44" s="141">
        <v>225600</v>
      </c>
      <c r="H44" s="141">
        <v>0</v>
      </c>
      <c r="I44" s="141">
        <v>520123</v>
      </c>
      <c r="J44" s="141"/>
      <c r="K44" s="141">
        <v>150483</v>
      </c>
      <c r="L44" s="141">
        <v>1323577</v>
      </c>
      <c r="M44" s="141">
        <f t="shared" si="4"/>
        <v>40669</v>
      </c>
      <c r="N44" s="141">
        <f t="shared" si="5"/>
        <v>16904</v>
      </c>
      <c r="O44" s="141">
        <v>0</v>
      </c>
      <c r="P44" s="141">
        <v>4000</v>
      </c>
      <c r="Q44" s="141">
        <v>0</v>
      </c>
      <c r="R44" s="141">
        <v>12904</v>
      </c>
      <c r="S44" s="141"/>
      <c r="T44" s="141">
        <v>0</v>
      </c>
      <c r="U44" s="141">
        <v>23765</v>
      </c>
      <c r="V44" s="141">
        <f t="shared" si="6"/>
        <v>2260452</v>
      </c>
      <c r="W44" s="141">
        <f t="shared" si="7"/>
        <v>913110</v>
      </c>
      <c r="X44" s="141">
        <f t="shared" si="8"/>
        <v>0</v>
      </c>
      <c r="Y44" s="141">
        <f t="shared" si="9"/>
        <v>229600</v>
      </c>
      <c r="Z44" s="141">
        <f t="shared" si="10"/>
        <v>0</v>
      </c>
      <c r="AA44" s="141">
        <f t="shared" si="11"/>
        <v>533027</v>
      </c>
      <c r="AB44" s="141">
        <f t="shared" si="12"/>
        <v>0</v>
      </c>
      <c r="AC44" s="141">
        <f t="shared" si="13"/>
        <v>150483</v>
      </c>
      <c r="AD44" s="141">
        <f t="shared" si="14"/>
        <v>1347342</v>
      </c>
    </row>
    <row r="45" spans="1:30" ht="12" customHeight="1">
      <c r="A45" s="142" t="s">
        <v>91</v>
      </c>
      <c r="B45" s="140" t="s">
        <v>363</v>
      </c>
      <c r="C45" s="142" t="s">
        <v>426</v>
      </c>
      <c r="D45" s="141">
        <f t="shared" si="2"/>
        <v>2481184</v>
      </c>
      <c r="E45" s="141">
        <f t="shared" si="3"/>
        <v>134191</v>
      </c>
      <c r="F45" s="141">
        <v>0</v>
      </c>
      <c r="G45" s="141">
        <v>0</v>
      </c>
      <c r="H45" s="141">
        <v>0</v>
      </c>
      <c r="I45" s="141">
        <v>133991</v>
      </c>
      <c r="J45" s="141"/>
      <c r="K45" s="141">
        <v>200</v>
      </c>
      <c r="L45" s="141">
        <v>2346993</v>
      </c>
      <c r="M45" s="141">
        <f t="shared" si="4"/>
        <v>53967</v>
      </c>
      <c r="N45" s="141">
        <f t="shared" si="5"/>
        <v>2231</v>
      </c>
      <c r="O45" s="141">
        <v>0</v>
      </c>
      <c r="P45" s="141">
        <v>0</v>
      </c>
      <c r="Q45" s="141">
        <v>0</v>
      </c>
      <c r="R45" s="141">
        <v>2231</v>
      </c>
      <c r="S45" s="141"/>
      <c r="T45" s="141">
        <v>0</v>
      </c>
      <c r="U45" s="141">
        <v>51736</v>
      </c>
      <c r="V45" s="141">
        <f t="shared" si="6"/>
        <v>2535151</v>
      </c>
      <c r="W45" s="141">
        <f t="shared" si="7"/>
        <v>136422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136222</v>
      </c>
      <c r="AB45" s="141">
        <f t="shared" si="12"/>
        <v>0</v>
      </c>
      <c r="AC45" s="141">
        <f t="shared" si="13"/>
        <v>200</v>
      </c>
      <c r="AD45" s="141">
        <f t="shared" si="14"/>
        <v>2398729</v>
      </c>
    </row>
    <row r="46" spans="1:30" ht="12" customHeight="1">
      <c r="A46" s="142" t="s">
        <v>91</v>
      </c>
      <c r="B46" s="140" t="s">
        <v>364</v>
      </c>
      <c r="C46" s="142" t="s">
        <v>427</v>
      </c>
      <c r="D46" s="141">
        <f t="shared" si="2"/>
        <v>1083785</v>
      </c>
      <c r="E46" s="141">
        <f t="shared" si="3"/>
        <v>457601</v>
      </c>
      <c r="F46" s="141">
        <v>0</v>
      </c>
      <c r="G46" s="141">
        <v>74180</v>
      </c>
      <c r="H46" s="141">
        <v>0</v>
      </c>
      <c r="I46" s="141">
        <v>144919</v>
      </c>
      <c r="J46" s="141"/>
      <c r="K46" s="141">
        <v>238502</v>
      </c>
      <c r="L46" s="141">
        <v>626184</v>
      </c>
      <c r="M46" s="141">
        <f t="shared" si="4"/>
        <v>20729</v>
      </c>
      <c r="N46" s="141">
        <f t="shared" si="5"/>
        <v>2878</v>
      </c>
      <c r="O46" s="141">
        <v>0</v>
      </c>
      <c r="P46" s="141">
        <v>0</v>
      </c>
      <c r="Q46" s="141">
        <v>0</v>
      </c>
      <c r="R46" s="141">
        <v>2878</v>
      </c>
      <c r="S46" s="141"/>
      <c r="T46" s="141">
        <v>0</v>
      </c>
      <c r="U46" s="141">
        <v>17851</v>
      </c>
      <c r="V46" s="141">
        <f t="shared" si="6"/>
        <v>1104514</v>
      </c>
      <c r="W46" s="141">
        <f t="shared" si="7"/>
        <v>460479</v>
      </c>
      <c r="X46" s="141">
        <f t="shared" si="8"/>
        <v>0</v>
      </c>
      <c r="Y46" s="141">
        <f t="shared" si="9"/>
        <v>74180</v>
      </c>
      <c r="Z46" s="141">
        <f t="shared" si="10"/>
        <v>0</v>
      </c>
      <c r="AA46" s="141">
        <f t="shared" si="11"/>
        <v>147797</v>
      </c>
      <c r="AB46" s="141">
        <f t="shared" si="12"/>
        <v>0</v>
      </c>
      <c r="AC46" s="141">
        <f t="shared" si="13"/>
        <v>238502</v>
      </c>
      <c r="AD46" s="141">
        <f t="shared" si="14"/>
        <v>644035</v>
      </c>
    </row>
    <row r="47" spans="1:30" ht="12" customHeight="1">
      <c r="A47" s="142" t="s">
        <v>91</v>
      </c>
      <c r="B47" s="140" t="s">
        <v>365</v>
      </c>
      <c r="C47" s="142" t="s">
        <v>428</v>
      </c>
      <c r="D47" s="141">
        <f t="shared" si="2"/>
        <v>1003190</v>
      </c>
      <c r="E47" s="141">
        <f t="shared" si="3"/>
        <v>405460</v>
      </c>
      <c r="F47" s="141">
        <v>0</v>
      </c>
      <c r="G47" s="141">
        <v>162384</v>
      </c>
      <c r="H47" s="141">
        <v>0</v>
      </c>
      <c r="I47" s="141">
        <v>184059</v>
      </c>
      <c r="J47" s="141"/>
      <c r="K47" s="141">
        <v>59017</v>
      </c>
      <c r="L47" s="141">
        <v>597730</v>
      </c>
      <c r="M47" s="141">
        <f t="shared" si="4"/>
        <v>24450</v>
      </c>
      <c r="N47" s="141">
        <f t="shared" si="5"/>
        <v>3193</v>
      </c>
      <c r="O47" s="141">
        <v>0</v>
      </c>
      <c r="P47" s="141">
        <v>0</v>
      </c>
      <c r="Q47" s="141">
        <v>0</v>
      </c>
      <c r="R47" s="141">
        <v>3193</v>
      </c>
      <c r="S47" s="141"/>
      <c r="T47" s="141">
        <v>0</v>
      </c>
      <c r="U47" s="141">
        <v>21257</v>
      </c>
      <c r="V47" s="141">
        <f t="shared" si="6"/>
        <v>1027640</v>
      </c>
      <c r="W47" s="141">
        <f t="shared" si="7"/>
        <v>408653</v>
      </c>
      <c r="X47" s="141">
        <f t="shared" si="8"/>
        <v>0</v>
      </c>
      <c r="Y47" s="141">
        <f t="shared" si="9"/>
        <v>162384</v>
      </c>
      <c r="Z47" s="141">
        <f t="shared" si="10"/>
        <v>0</v>
      </c>
      <c r="AA47" s="141">
        <f t="shared" si="11"/>
        <v>187252</v>
      </c>
      <c r="AB47" s="141">
        <f t="shared" si="12"/>
        <v>0</v>
      </c>
      <c r="AC47" s="141">
        <f t="shared" si="13"/>
        <v>59017</v>
      </c>
      <c r="AD47" s="141">
        <f t="shared" si="14"/>
        <v>618987</v>
      </c>
    </row>
    <row r="48" spans="1:30" ht="12" customHeight="1">
      <c r="A48" s="142" t="s">
        <v>91</v>
      </c>
      <c r="B48" s="140" t="s">
        <v>366</v>
      </c>
      <c r="C48" s="142" t="s">
        <v>429</v>
      </c>
      <c r="D48" s="141">
        <f t="shared" si="2"/>
        <v>1024386</v>
      </c>
      <c r="E48" s="141">
        <f t="shared" si="3"/>
        <v>410438</v>
      </c>
      <c r="F48" s="141">
        <v>0</v>
      </c>
      <c r="G48" s="141">
        <v>155968</v>
      </c>
      <c r="H48" s="141">
        <v>0</v>
      </c>
      <c r="I48" s="141">
        <v>0</v>
      </c>
      <c r="J48" s="141"/>
      <c r="K48" s="141">
        <v>254470</v>
      </c>
      <c r="L48" s="141">
        <v>613948</v>
      </c>
      <c r="M48" s="141">
        <f t="shared" si="4"/>
        <v>13638</v>
      </c>
      <c r="N48" s="141">
        <f t="shared" si="5"/>
        <v>1157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1157</v>
      </c>
      <c r="U48" s="141">
        <v>12481</v>
      </c>
      <c r="V48" s="141">
        <f t="shared" si="6"/>
        <v>1038024</v>
      </c>
      <c r="W48" s="141">
        <f t="shared" si="7"/>
        <v>411595</v>
      </c>
      <c r="X48" s="141">
        <f t="shared" si="8"/>
        <v>0</v>
      </c>
      <c r="Y48" s="141">
        <f t="shared" si="9"/>
        <v>155968</v>
      </c>
      <c r="Z48" s="141">
        <f t="shared" si="10"/>
        <v>0</v>
      </c>
      <c r="AA48" s="141">
        <f t="shared" si="11"/>
        <v>0</v>
      </c>
      <c r="AB48" s="141">
        <f t="shared" si="12"/>
        <v>0</v>
      </c>
      <c r="AC48" s="141">
        <f t="shared" si="13"/>
        <v>255627</v>
      </c>
      <c r="AD48" s="141">
        <f t="shared" si="14"/>
        <v>626429</v>
      </c>
    </row>
    <row r="49" spans="1:30" ht="12" customHeight="1">
      <c r="A49" s="142" t="s">
        <v>91</v>
      </c>
      <c r="B49" s="140" t="s">
        <v>367</v>
      </c>
      <c r="C49" s="142" t="s">
        <v>430</v>
      </c>
      <c r="D49" s="141">
        <f t="shared" si="2"/>
        <v>1180130</v>
      </c>
      <c r="E49" s="141">
        <f t="shared" si="3"/>
        <v>423372</v>
      </c>
      <c r="F49" s="141">
        <v>0</v>
      </c>
      <c r="G49" s="141">
        <v>306889</v>
      </c>
      <c r="H49" s="141">
        <v>0</v>
      </c>
      <c r="I49" s="141">
        <v>64281</v>
      </c>
      <c r="J49" s="141"/>
      <c r="K49" s="141">
        <v>52202</v>
      </c>
      <c r="L49" s="141">
        <v>756758</v>
      </c>
      <c r="M49" s="141">
        <f t="shared" si="4"/>
        <v>58295</v>
      </c>
      <c r="N49" s="141">
        <f t="shared" si="5"/>
        <v>17903</v>
      </c>
      <c r="O49" s="141">
        <v>0</v>
      </c>
      <c r="P49" s="141">
        <v>15210</v>
      </c>
      <c r="Q49" s="141">
        <v>0</v>
      </c>
      <c r="R49" s="141">
        <v>2693</v>
      </c>
      <c r="S49" s="141"/>
      <c r="T49" s="141">
        <v>0</v>
      </c>
      <c r="U49" s="141">
        <v>40392</v>
      </c>
      <c r="V49" s="141">
        <f t="shared" si="6"/>
        <v>1238425</v>
      </c>
      <c r="W49" s="141">
        <f t="shared" si="7"/>
        <v>441275</v>
      </c>
      <c r="X49" s="141">
        <f t="shared" si="8"/>
        <v>0</v>
      </c>
      <c r="Y49" s="141">
        <f t="shared" si="9"/>
        <v>322099</v>
      </c>
      <c r="Z49" s="141">
        <f t="shared" si="10"/>
        <v>0</v>
      </c>
      <c r="AA49" s="141">
        <f t="shared" si="11"/>
        <v>66974</v>
      </c>
      <c r="AB49" s="141">
        <f t="shared" si="12"/>
        <v>0</v>
      </c>
      <c r="AC49" s="141">
        <f t="shared" si="13"/>
        <v>52202</v>
      </c>
      <c r="AD49" s="141">
        <f t="shared" si="14"/>
        <v>797150</v>
      </c>
    </row>
    <row r="50" spans="1:30" ht="12" customHeight="1">
      <c r="A50" s="142" t="s">
        <v>91</v>
      </c>
      <c r="B50" s="140" t="s">
        <v>368</v>
      </c>
      <c r="C50" s="142" t="s">
        <v>431</v>
      </c>
      <c r="D50" s="141">
        <f t="shared" si="2"/>
        <v>1080162</v>
      </c>
      <c r="E50" s="141">
        <f t="shared" si="3"/>
        <v>388909</v>
      </c>
      <c r="F50" s="141">
        <v>0</v>
      </c>
      <c r="G50" s="141">
        <v>254334</v>
      </c>
      <c r="H50" s="141">
        <v>0</v>
      </c>
      <c r="I50" s="141">
        <v>134342</v>
      </c>
      <c r="J50" s="141"/>
      <c r="K50" s="141">
        <v>233</v>
      </c>
      <c r="L50" s="141">
        <v>691253</v>
      </c>
      <c r="M50" s="141">
        <f t="shared" si="4"/>
        <v>7678</v>
      </c>
      <c r="N50" s="141">
        <f t="shared" si="5"/>
        <v>538</v>
      </c>
      <c r="O50" s="141">
        <v>0</v>
      </c>
      <c r="P50" s="141">
        <v>0</v>
      </c>
      <c r="Q50" s="141">
        <v>0</v>
      </c>
      <c r="R50" s="141">
        <v>538</v>
      </c>
      <c r="S50" s="141"/>
      <c r="T50" s="141">
        <v>0</v>
      </c>
      <c r="U50" s="141">
        <v>7140</v>
      </c>
      <c r="V50" s="141">
        <f t="shared" si="6"/>
        <v>1087840</v>
      </c>
      <c r="W50" s="141">
        <f t="shared" si="7"/>
        <v>389447</v>
      </c>
      <c r="X50" s="141">
        <f t="shared" si="8"/>
        <v>0</v>
      </c>
      <c r="Y50" s="141">
        <f t="shared" si="9"/>
        <v>254334</v>
      </c>
      <c r="Z50" s="141">
        <f t="shared" si="10"/>
        <v>0</v>
      </c>
      <c r="AA50" s="141">
        <f t="shared" si="11"/>
        <v>134880</v>
      </c>
      <c r="AB50" s="141">
        <f t="shared" si="12"/>
        <v>0</v>
      </c>
      <c r="AC50" s="141">
        <f t="shared" si="13"/>
        <v>233</v>
      </c>
      <c r="AD50" s="141">
        <f t="shared" si="14"/>
        <v>698393</v>
      </c>
    </row>
    <row r="51" spans="1:30" ht="12" customHeight="1">
      <c r="A51" s="142" t="s">
        <v>91</v>
      </c>
      <c r="B51" s="140" t="s">
        <v>369</v>
      </c>
      <c r="C51" s="142" t="s">
        <v>432</v>
      </c>
      <c r="D51" s="141">
        <f t="shared" si="2"/>
        <v>1311425</v>
      </c>
      <c r="E51" s="141">
        <f t="shared" si="3"/>
        <v>19317</v>
      </c>
      <c r="F51" s="141">
        <v>0</v>
      </c>
      <c r="G51" s="141">
        <v>0</v>
      </c>
      <c r="H51" s="141">
        <v>0</v>
      </c>
      <c r="I51" s="141">
        <v>19317</v>
      </c>
      <c r="J51" s="141"/>
      <c r="K51" s="141">
        <v>0</v>
      </c>
      <c r="L51" s="141">
        <v>1292108</v>
      </c>
      <c r="M51" s="141">
        <f t="shared" si="4"/>
        <v>32566</v>
      </c>
      <c r="N51" s="141">
        <f t="shared" si="5"/>
        <v>1888</v>
      </c>
      <c r="O51" s="141">
        <v>0</v>
      </c>
      <c r="P51" s="141">
        <v>0</v>
      </c>
      <c r="Q51" s="141">
        <v>0</v>
      </c>
      <c r="R51" s="141">
        <v>1888</v>
      </c>
      <c r="S51" s="141"/>
      <c r="T51" s="141">
        <v>0</v>
      </c>
      <c r="U51" s="141">
        <v>30678</v>
      </c>
      <c r="V51" s="141">
        <f t="shared" si="6"/>
        <v>1343991</v>
      </c>
      <c r="W51" s="141">
        <f t="shared" si="7"/>
        <v>21205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21205</v>
      </c>
      <c r="AB51" s="141">
        <f t="shared" si="12"/>
        <v>0</v>
      </c>
      <c r="AC51" s="141">
        <f t="shared" si="13"/>
        <v>0</v>
      </c>
      <c r="AD51" s="141">
        <f t="shared" si="14"/>
        <v>1322786</v>
      </c>
    </row>
    <row r="52" spans="1:30" ht="12" customHeight="1">
      <c r="A52" s="142" t="s">
        <v>91</v>
      </c>
      <c r="B52" s="140" t="s">
        <v>370</v>
      </c>
      <c r="C52" s="142" t="s">
        <v>433</v>
      </c>
      <c r="D52" s="141">
        <f t="shared" si="2"/>
        <v>1001194</v>
      </c>
      <c r="E52" s="141">
        <f t="shared" si="3"/>
        <v>223334</v>
      </c>
      <c r="F52" s="141">
        <v>0</v>
      </c>
      <c r="G52" s="141">
        <v>133574</v>
      </c>
      <c r="H52" s="141">
        <v>0</v>
      </c>
      <c r="I52" s="141">
        <v>84036</v>
      </c>
      <c r="J52" s="141"/>
      <c r="K52" s="141">
        <v>5724</v>
      </c>
      <c r="L52" s="141">
        <v>777860</v>
      </c>
      <c r="M52" s="141">
        <f t="shared" si="4"/>
        <v>30629</v>
      </c>
      <c r="N52" s="141">
        <f t="shared" si="5"/>
        <v>7480</v>
      </c>
      <c r="O52" s="141">
        <v>0</v>
      </c>
      <c r="P52" s="141">
        <v>2600</v>
      </c>
      <c r="Q52" s="141">
        <v>0</v>
      </c>
      <c r="R52" s="141">
        <v>4880</v>
      </c>
      <c r="S52" s="141"/>
      <c r="T52" s="141">
        <v>0</v>
      </c>
      <c r="U52" s="141">
        <v>23149</v>
      </c>
      <c r="V52" s="141">
        <f t="shared" si="6"/>
        <v>1031823</v>
      </c>
      <c r="W52" s="141">
        <f t="shared" si="7"/>
        <v>230814</v>
      </c>
      <c r="X52" s="141">
        <f t="shared" si="8"/>
        <v>0</v>
      </c>
      <c r="Y52" s="141">
        <f t="shared" si="9"/>
        <v>136174</v>
      </c>
      <c r="Z52" s="141">
        <f t="shared" si="10"/>
        <v>0</v>
      </c>
      <c r="AA52" s="141">
        <f t="shared" si="11"/>
        <v>88916</v>
      </c>
      <c r="AB52" s="141">
        <f t="shared" si="12"/>
        <v>0</v>
      </c>
      <c r="AC52" s="141">
        <f t="shared" si="13"/>
        <v>5724</v>
      </c>
      <c r="AD52" s="141">
        <f t="shared" si="14"/>
        <v>801009</v>
      </c>
    </row>
    <row r="53" spans="1:30" ht="12" customHeight="1">
      <c r="A53" s="142" t="s">
        <v>91</v>
      </c>
      <c r="B53" s="140" t="s">
        <v>371</v>
      </c>
      <c r="C53" s="142" t="s">
        <v>434</v>
      </c>
      <c r="D53" s="141">
        <f t="shared" si="2"/>
        <v>2228833</v>
      </c>
      <c r="E53" s="141">
        <f t="shared" si="3"/>
        <v>723806</v>
      </c>
      <c r="F53" s="141">
        <v>0</v>
      </c>
      <c r="G53" s="141">
        <v>111374</v>
      </c>
      <c r="H53" s="141">
        <v>0</v>
      </c>
      <c r="I53" s="141">
        <v>612321</v>
      </c>
      <c r="J53" s="141"/>
      <c r="K53" s="141">
        <v>111</v>
      </c>
      <c r="L53" s="141">
        <v>1505027</v>
      </c>
      <c r="M53" s="141">
        <f t="shared" si="4"/>
        <v>22981</v>
      </c>
      <c r="N53" s="141">
        <f t="shared" si="5"/>
        <v>9719</v>
      </c>
      <c r="O53" s="141">
        <v>0</v>
      </c>
      <c r="P53" s="141">
        <v>2740</v>
      </c>
      <c r="Q53" s="141">
        <v>0</v>
      </c>
      <c r="R53" s="141">
        <v>6979</v>
      </c>
      <c r="S53" s="141"/>
      <c r="T53" s="141">
        <v>0</v>
      </c>
      <c r="U53" s="141">
        <v>13262</v>
      </c>
      <c r="V53" s="141">
        <f t="shared" si="6"/>
        <v>2251814</v>
      </c>
      <c r="W53" s="141">
        <f t="shared" si="7"/>
        <v>733525</v>
      </c>
      <c r="X53" s="141">
        <f t="shared" si="8"/>
        <v>0</v>
      </c>
      <c r="Y53" s="141">
        <f t="shared" si="9"/>
        <v>114114</v>
      </c>
      <c r="Z53" s="141">
        <f t="shared" si="10"/>
        <v>0</v>
      </c>
      <c r="AA53" s="141">
        <f t="shared" si="11"/>
        <v>619300</v>
      </c>
      <c r="AB53" s="141">
        <f t="shared" si="12"/>
        <v>0</v>
      </c>
      <c r="AC53" s="141">
        <f t="shared" si="13"/>
        <v>111</v>
      </c>
      <c r="AD53" s="141">
        <f t="shared" si="14"/>
        <v>1518289</v>
      </c>
    </row>
    <row r="54" spans="1:30" ht="12" customHeight="1">
      <c r="A54" s="142" t="s">
        <v>91</v>
      </c>
      <c r="B54" s="140" t="s">
        <v>372</v>
      </c>
      <c r="C54" s="142" t="s">
        <v>435</v>
      </c>
      <c r="D54" s="141">
        <f t="shared" si="2"/>
        <v>1404480</v>
      </c>
      <c r="E54" s="141">
        <f t="shared" si="3"/>
        <v>311151</v>
      </c>
      <c r="F54" s="141">
        <v>0</v>
      </c>
      <c r="G54" s="141">
        <v>0</v>
      </c>
      <c r="H54" s="141">
        <v>0</v>
      </c>
      <c r="I54" s="141">
        <v>274083</v>
      </c>
      <c r="J54" s="141"/>
      <c r="K54" s="141">
        <v>37068</v>
      </c>
      <c r="L54" s="141">
        <v>1093329</v>
      </c>
      <c r="M54" s="141">
        <f t="shared" si="4"/>
        <v>149883</v>
      </c>
      <c r="N54" s="141">
        <f t="shared" si="5"/>
        <v>7352</v>
      </c>
      <c r="O54" s="141">
        <v>0</v>
      </c>
      <c r="P54" s="141">
        <v>0</v>
      </c>
      <c r="Q54" s="141">
        <v>0</v>
      </c>
      <c r="R54" s="141">
        <v>7352</v>
      </c>
      <c r="S54" s="141"/>
      <c r="T54" s="141">
        <v>0</v>
      </c>
      <c r="U54" s="141">
        <v>142531</v>
      </c>
      <c r="V54" s="141">
        <f t="shared" si="6"/>
        <v>1554363</v>
      </c>
      <c r="W54" s="141">
        <f t="shared" si="7"/>
        <v>318503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281435</v>
      </c>
      <c r="AB54" s="141">
        <f t="shared" si="12"/>
        <v>0</v>
      </c>
      <c r="AC54" s="141">
        <f t="shared" si="13"/>
        <v>37068</v>
      </c>
      <c r="AD54" s="141">
        <f t="shared" si="14"/>
        <v>1235860</v>
      </c>
    </row>
    <row r="55" spans="1:30" ht="12" customHeight="1">
      <c r="A55" s="142" t="s">
        <v>91</v>
      </c>
      <c r="B55" s="140" t="s">
        <v>373</v>
      </c>
      <c r="C55" s="142" t="s">
        <v>436</v>
      </c>
      <c r="D55" s="141">
        <f t="shared" si="2"/>
        <v>1783528</v>
      </c>
      <c r="E55" s="141">
        <f t="shared" si="3"/>
        <v>351163</v>
      </c>
      <c r="F55" s="141">
        <v>0</v>
      </c>
      <c r="G55" s="141">
        <v>95891</v>
      </c>
      <c r="H55" s="141">
        <v>0</v>
      </c>
      <c r="I55" s="141">
        <v>222807</v>
      </c>
      <c r="J55" s="141"/>
      <c r="K55" s="141">
        <v>32465</v>
      </c>
      <c r="L55" s="141">
        <v>1432365</v>
      </c>
      <c r="M55" s="141">
        <f t="shared" si="4"/>
        <v>33258</v>
      </c>
      <c r="N55" s="141">
        <f t="shared" si="5"/>
        <v>8046</v>
      </c>
      <c r="O55" s="141">
        <v>0</v>
      </c>
      <c r="P55" s="141">
        <v>1656</v>
      </c>
      <c r="Q55" s="141">
        <v>0</v>
      </c>
      <c r="R55" s="141">
        <v>6390</v>
      </c>
      <c r="S55" s="141"/>
      <c r="T55" s="141">
        <v>0</v>
      </c>
      <c r="U55" s="141">
        <v>25212</v>
      </c>
      <c r="V55" s="141">
        <f t="shared" si="6"/>
        <v>1816786</v>
      </c>
      <c r="W55" s="141">
        <f t="shared" si="7"/>
        <v>359209</v>
      </c>
      <c r="X55" s="141">
        <f t="shared" si="8"/>
        <v>0</v>
      </c>
      <c r="Y55" s="141">
        <f t="shared" si="9"/>
        <v>97547</v>
      </c>
      <c r="Z55" s="141">
        <f t="shared" si="10"/>
        <v>0</v>
      </c>
      <c r="AA55" s="141">
        <f t="shared" si="11"/>
        <v>229197</v>
      </c>
      <c r="AB55" s="141">
        <f t="shared" si="12"/>
        <v>0</v>
      </c>
      <c r="AC55" s="141">
        <f t="shared" si="13"/>
        <v>32465</v>
      </c>
      <c r="AD55" s="141">
        <f t="shared" si="14"/>
        <v>1457577</v>
      </c>
    </row>
    <row r="56" spans="1:30" ht="12" customHeight="1">
      <c r="A56" s="142" t="s">
        <v>91</v>
      </c>
      <c r="B56" s="140" t="s">
        <v>374</v>
      </c>
      <c r="C56" s="142" t="s">
        <v>437</v>
      </c>
      <c r="D56" s="141">
        <f t="shared" si="2"/>
        <v>1221629</v>
      </c>
      <c r="E56" s="141">
        <f t="shared" si="3"/>
        <v>273052</v>
      </c>
      <c r="F56" s="141">
        <v>0</v>
      </c>
      <c r="G56" s="141">
        <v>4007</v>
      </c>
      <c r="H56" s="141">
        <v>0</v>
      </c>
      <c r="I56" s="141">
        <v>268925</v>
      </c>
      <c r="J56" s="141"/>
      <c r="K56" s="141">
        <v>120</v>
      </c>
      <c r="L56" s="141">
        <v>948577</v>
      </c>
      <c r="M56" s="141">
        <f t="shared" si="4"/>
        <v>223817</v>
      </c>
      <c r="N56" s="141">
        <f t="shared" si="5"/>
        <v>10488</v>
      </c>
      <c r="O56" s="141">
        <v>0</v>
      </c>
      <c r="P56" s="141">
        <v>0</v>
      </c>
      <c r="Q56" s="141">
        <v>0</v>
      </c>
      <c r="R56" s="141">
        <v>10488</v>
      </c>
      <c r="S56" s="141"/>
      <c r="T56" s="141">
        <v>0</v>
      </c>
      <c r="U56" s="141">
        <v>213329</v>
      </c>
      <c r="V56" s="141">
        <f t="shared" si="6"/>
        <v>1445446</v>
      </c>
      <c r="W56" s="141">
        <f t="shared" si="7"/>
        <v>283540</v>
      </c>
      <c r="X56" s="141">
        <f t="shared" si="8"/>
        <v>0</v>
      </c>
      <c r="Y56" s="141">
        <f t="shared" si="9"/>
        <v>4007</v>
      </c>
      <c r="Z56" s="141">
        <f t="shared" si="10"/>
        <v>0</v>
      </c>
      <c r="AA56" s="141">
        <f t="shared" si="11"/>
        <v>279413</v>
      </c>
      <c r="AB56" s="141">
        <f t="shared" si="12"/>
        <v>0</v>
      </c>
      <c r="AC56" s="141">
        <f t="shared" si="13"/>
        <v>120</v>
      </c>
      <c r="AD56" s="141">
        <f t="shared" si="14"/>
        <v>1161906</v>
      </c>
    </row>
    <row r="57" spans="1:30" ht="12" customHeight="1">
      <c r="A57" s="142" t="s">
        <v>91</v>
      </c>
      <c r="B57" s="140" t="s">
        <v>375</v>
      </c>
      <c r="C57" s="142" t="s">
        <v>438</v>
      </c>
      <c r="D57" s="141">
        <f t="shared" si="2"/>
        <v>3313818</v>
      </c>
      <c r="E57" s="141">
        <f t="shared" si="3"/>
        <v>963376</v>
      </c>
      <c r="F57" s="141">
        <v>0</v>
      </c>
      <c r="G57" s="141">
        <v>436043</v>
      </c>
      <c r="H57" s="141">
        <v>0</v>
      </c>
      <c r="I57" s="141">
        <v>524828</v>
      </c>
      <c r="J57" s="141"/>
      <c r="K57" s="141">
        <v>2505</v>
      </c>
      <c r="L57" s="141">
        <v>2350442</v>
      </c>
      <c r="M57" s="141">
        <f t="shared" si="4"/>
        <v>25889</v>
      </c>
      <c r="N57" s="141">
        <f t="shared" si="5"/>
        <v>1320</v>
      </c>
      <c r="O57" s="141">
        <v>0</v>
      </c>
      <c r="P57" s="141">
        <v>0</v>
      </c>
      <c r="Q57" s="141">
        <v>0</v>
      </c>
      <c r="R57" s="141">
        <v>1320</v>
      </c>
      <c r="S57" s="141"/>
      <c r="T57" s="141">
        <v>0</v>
      </c>
      <c r="U57" s="141">
        <v>24569</v>
      </c>
      <c r="V57" s="141">
        <f t="shared" si="6"/>
        <v>3339707</v>
      </c>
      <c r="W57" s="141">
        <f t="shared" si="7"/>
        <v>964696</v>
      </c>
      <c r="X57" s="141">
        <f t="shared" si="8"/>
        <v>0</v>
      </c>
      <c r="Y57" s="141">
        <f t="shared" si="9"/>
        <v>436043</v>
      </c>
      <c r="Z57" s="141">
        <f t="shared" si="10"/>
        <v>0</v>
      </c>
      <c r="AA57" s="141">
        <f t="shared" si="11"/>
        <v>526148</v>
      </c>
      <c r="AB57" s="141">
        <f t="shared" si="12"/>
        <v>0</v>
      </c>
      <c r="AC57" s="141">
        <f t="shared" si="13"/>
        <v>2505</v>
      </c>
      <c r="AD57" s="141">
        <f t="shared" si="14"/>
        <v>2375011</v>
      </c>
    </row>
    <row r="58" spans="1:30" ht="12" customHeight="1">
      <c r="A58" s="142" t="s">
        <v>91</v>
      </c>
      <c r="B58" s="140" t="s">
        <v>376</v>
      </c>
      <c r="C58" s="142" t="s">
        <v>439</v>
      </c>
      <c r="D58" s="141">
        <f t="shared" si="2"/>
        <v>577845</v>
      </c>
      <c r="E58" s="141">
        <f t="shared" si="3"/>
        <v>422870</v>
      </c>
      <c r="F58" s="141">
        <v>0</v>
      </c>
      <c r="G58" s="141">
        <v>143137</v>
      </c>
      <c r="H58" s="141">
        <v>0</v>
      </c>
      <c r="I58" s="141">
        <v>132432</v>
      </c>
      <c r="J58" s="141"/>
      <c r="K58" s="141">
        <v>147301</v>
      </c>
      <c r="L58" s="141">
        <v>154975</v>
      </c>
      <c r="M58" s="141">
        <f t="shared" si="4"/>
        <v>55189</v>
      </c>
      <c r="N58" s="141">
        <f t="shared" si="5"/>
        <v>2614</v>
      </c>
      <c r="O58" s="141">
        <v>0</v>
      </c>
      <c r="P58" s="141">
        <v>1295</v>
      </c>
      <c r="Q58" s="141">
        <v>0</v>
      </c>
      <c r="R58" s="141">
        <v>1309</v>
      </c>
      <c r="S58" s="141"/>
      <c r="T58" s="141">
        <v>10</v>
      </c>
      <c r="U58" s="141">
        <v>52575</v>
      </c>
      <c r="V58" s="141">
        <f t="shared" si="6"/>
        <v>633034</v>
      </c>
      <c r="W58" s="141">
        <f t="shared" si="7"/>
        <v>425484</v>
      </c>
      <c r="X58" s="141">
        <f t="shared" si="8"/>
        <v>0</v>
      </c>
      <c r="Y58" s="141">
        <f t="shared" si="9"/>
        <v>144432</v>
      </c>
      <c r="Z58" s="141">
        <f t="shared" si="10"/>
        <v>0</v>
      </c>
      <c r="AA58" s="141">
        <f t="shared" si="11"/>
        <v>133741</v>
      </c>
      <c r="AB58" s="141">
        <f t="shared" si="12"/>
        <v>0</v>
      </c>
      <c r="AC58" s="141">
        <f t="shared" si="13"/>
        <v>147311</v>
      </c>
      <c r="AD58" s="141">
        <f t="shared" si="14"/>
        <v>207550</v>
      </c>
    </row>
    <row r="59" spans="1:30" ht="12" customHeight="1">
      <c r="A59" s="142" t="s">
        <v>91</v>
      </c>
      <c r="B59" s="140" t="s">
        <v>377</v>
      </c>
      <c r="C59" s="142" t="s">
        <v>440</v>
      </c>
      <c r="D59" s="141">
        <f t="shared" si="2"/>
        <v>266818</v>
      </c>
      <c r="E59" s="141">
        <f t="shared" si="3"/>
        <v>92821</v>
      </c>
      <c r="F59" s="141">
        <v>0</v>
      </c>
      <c r="G59" s="141">
        <v>77726</v>
      </c>
      <c r="H59" s="141">
        <v>0</v>
      </c>
      <c r="I59" s="141">
        <v>15055</v>
      </c>
      <c r="J59" s="141"/>
      <c r="K59" s="141">
        <v>40</v>
      </c>
      <c r="L59" s="141">
        <v>173997</v>
      </c>
      <c r="M59" s="141">
        <f t="shared" si="4"/>
        <v>50993</v>
      </c>
      <c r="N59" s="141">
        <f t="shared" si="5"/>
        <v>12623</v>
      </c>
      <c r="O59" s="141">
        <v>0</v>
      </c>
      <c r="P59" s="141">
        <v>8285</v>
      </c>
      <c r="Q59" s="141">
        <v>0</v>
      </c>
      <c r="R59" s="141">
        <v>4318</v>
      </c>
      <c r="S59" s="141"/>
      <c r="T59" s="141">
        <v>20</v>
      </c>
      <c r="U59" s="141">
        <v>38370</v>
      </c>
      <c r="V59" s="141">
        <f t="shared" si="6"/>
        <v>317811</v>
      </c>
      <c r="W59" s="141">
        <f t="shared" si="7"/>
        <v>105444</v>
      </c>
      <c r="X59" s="141">
        <f t="shared" si="8"/>
        <v>0</v>
      </c>
      <c r="Y59" s="141">
        <f t="shared" si="9"/>
        <v>86011</v>
      </c>
      <c r="Z59" s="141">
        <f t="shared" si="10"/>
        <v>0</v>
      </c>
      <c r="AA59" s="141">
        <f t="shared" si="11"/>
        <v>19373</v>
      </c>
      <c r="AB59" s="141">
        <f t="shared" si="12"/>
        <v>0</v>
      </c>
      <c r="AC59" s="141">
        <f t="shared" si="13"/>
        <v>60</v>
      </c>
      <c r="AD59" s="141">
        <f t="shared" si="14"/>
        <v>212367</v>
      </c>
    </row>
    <row r="60" spans="1:30" ht="12" customHeight="1">
      <c r="A60" s="142" t="s">
        <v>91</v>
      </c>
      <c r="B60" s="140" t="s">
        <v>378</v>
      </c>
      <c r="C60" s="142" t="s">
        <v>441</v>
      </c>
      <c r="D60" s="141">
        <f t="shared" si="2"/>
        <v>79462</v>
      </c>
      <c r="E60" s="141">
        <f t="shared" si="3"/>
        <v>31413</v>
      </c>
      <c r="F60" s="141">
        <v>0</v>
      </c>
      <c r="G60" s="141">
        <v>28000</v>
      </c>
      <c r="H60" s="141">
        <v>0</v>
      </c>
      <c r="I60" s="141">
        <v>992</v>
      </c>
      <c r="J60" s="141"/>
      <c r="K60" s="141">
        <v>2421</v>
      </c>
      <c r="L60" s="141">
        <v>48049</v>
      </c>
      <c r="M60" s="141">
        <f t="shared" si="4"/>
        <v>46695</v>
      </c>
      <c r="N60" s="141">
        <f t="shared" si="5"/>
        <v>17763</v>
      </c>
      <c r="O60" s="141">
        <v>310</v>
      </c>
      <c r="P60" s="141">
        <v>15310</v>
      </c>
      <c r="Q60" s="141">
        <v>0</v>
      </c>
      <c r="R60" s="141">
        <v>0</v>
      </c>
      <c r="S60" s="141"/>
      <c r="T60" s="141">
        <v>2143</v>
      </c>
      <c r="U60" s="141">
        <v>28932</v>
      </c>
      <c r="V60" s="141">
        <f t="shared" si="6"/>
        <v>126157</v>
      </c>
      <c r="W60" s="141">
        <f t="shared" si="7"/>
        <v>49176</v>
      </c>
      <c r="X60" s="141">
        <f t="shared" si="8"/>
        <v>310</v>
      </c>
      <c r="Y60" s="141">
        <f t="shared" si="9"/>
        <v>43310</v>
      </c>
      <c r="Z60" s="141">
        <f t="shared" si="10"/>
        <v>0</v>
      </c>
      <c r="AA60" s="141">
        <f t="shared" si="11"/>
        <v>992</v>
      </c>
      <c r="AB60" s="141">
        <f t="shared" si="12"/>
        <v>0</v>
      </c>
      <c r="AC60" s="141">
        <f t="shared" si="13"/>
        <v>4564</v>
      </c>
      <c r="AD60" s="141">
        <f t="shared" si="14"/>
        <v>76981</v>
      </c>
    </row>
    <row r="61" spans="1:30" ht="12" customHeight="1">
      <c r="A61" s="142" t="s">
        <v>91</v>
      </c>
      <c r="B61" s="140" t="s">
        <v>379</v>
      </c>
      <c r="C61" s="142" t="s">
        <v>442</v>
      </c>
      <c r="D61" s="141">
        <f t="shared" si="2"/>
        <v>133484</v>
      </c>
      <c r="E61" s="141">
        <f t="shared" si="3"/>
        <v>82791</v>
      </c>
      <c r="F61" s="141">
        <v>0</v>
      </c>
      <c r="G61" s="141">
        <v>64000</v>
      </c>
      <c r="H61" s="141">
        <v>0</v>
      </c>
      <c r="I61" s="141">
        <v>18761</v>
      </c>
      <c r="J61" s="141"/>
      <c r="K61" s="141">
        <v>30</v>
      </c>
      <c r="L61" s="141">
        <v>50693</v>
      </c>
      <c r="M61" s="141">
        <f t="shared" si="4"/>
        <v>90643</v>
      </c>
      <c r="N61" s="141">
        <f t="shared" si="5"/>
        <v>75077</v>
      </c>
      <c r="O61" s="141">
        <v>0</v>
      </c>
      <c r="P61" s="141">
        <v>71600</v>
      </c>
      <c r="Q61" s="141">
        <v>0</v>
      </c>
      <c r="R61" s="141">
        <v>0</v>
      </c>
      <c r="S61" s="141"/>
      <c r="T61" s="141">
        <v>3477</v>
      </c>
      <c r="U61" s="141">
        <v>15566</v>
      </c>
      <c r="V61" s="141">
        <f t="shared" si="6"/>
        <v>224127</v>
      </c>
      <c r="W61" s="141">
        <f t="shared" si="7"/>
        <v>157868</v>
      </c>
      <c r="X61" s="141">
        <f t="shared" si="8"/>
        <v>0</v>
      </c>
      <c r="Y61" s="141">
        <f t="shared" si="9"/>
        <v>135600</v>
      </c>
      <c r="Z61" s="141">
        <f t="shared" si="10"/>
        <v>0</v>
      </c>
      <c r="AA61" s="141">
        <f t="shared" si="11"/>
        <v>18761</v>
      </c>
      <c r="AB61" s="141">
        <f t="shared" si="12"/>
        <v>0</v>
      </c>
      <c r="AC61" s="141">
        <f t="shared" si="13"/>
        <v>3507</v>
      </c>
      <c r="AD61" s="141">
        <f t="shared" si="14"/>
        <v>66259</v>
      </c>
    </row>
    <row r="62" spans="1:30" ht="12" customHeight="1">
      <c r="A62" s="142" t="s">
        <v>91</v>
      </c>
      <c r="B62" s="140" t="s">
        <v>380</v>
      </c>
      <c r="C62" s="142" t="s">
        <v>443</v>
      </c>
      <c r="D62" s="141">
        <f t="shared" si="2"/>
        <v>518490</v>
      </c>
      <c r="E62" s="141">
        <f t="shared" si="3"/>
        <v>512864</v>
      </c>
      <c r="F62" s="141">
        <v>0</v>
      </c>
      <c r="G62" s="141">
        <v>318099</v>
      </c>
      <c r="H62" s="141">
        <v>115000</v>
      </c>
      <c r="I62" s="141">
        <v>74873</v>
      </c>
      <c r="J62" s="141"/>
      <c r="K62" s="141">
        <v>4892</v>
      </c>
      <c r="L62" s="141">
        <v>5626</v>
      </c>
      <c r="M62" s="141">
        <f t="shared" si="4"/>
        <v>88608</v>
      </c>
      <c r="N62" s="141">
        <f t="shared" si="5"/>
        <v>63542</v>
      </c>
      <c r="O62" s="141">
        <v>8698</v>
      </c>
      <c r="P62" s="141">
        <v>51083</v>
      </c>
      <c r="Q62" s="141">
        <v>0</v>
      </c>
      <c r="R62" s="141">
        <v>3761</v>
      </c>
      <c r="S62" s="141"/>
      <c r="T62" s="141">
        <v>0</v>
      </c>
      <c r="U62" s="141">
        <v>25066</v>
      </c>
      <c r="V62" s="141">
        <f t="shared" si="6"/>
        <v>607098</v>
      </c>
      <c r="W62" s="141">
        <f t="shared" si="7"/>
        <v>576406</v>
      </c>
      <c r="X62" s="141">
        <f t="shared" si="8"/>
        <v>8698</v>
      </c>
      <c r="Y62" s="141">
        <f t="shared" si="9"/>
        <v>369182</v>
      </c>
      <c r="Z62" s="141">
        <f t="shared" si="10"/>
        <v>115000</v>
      </c>
      <c r="AA62" s="141">
        <f t="shared" si="11"/>
        <v>78634</v>
      </c>
      <c r="AB62" s="141">
        <f t="shared" si="12"/>
        <v>0</v>
      </c>
      <c r="AC62" s="141">
        <f t="shared" si="13"/>
        <v>4892</v>
      </c>
      <c r="AD62" s="141">
        <f t="shared" si="14"/>
        <v>30692</v>
      </c>
    </row>
    <row r="63" spans="1:30" ht="12" customHeight="1">
      <c r="A63" s="142" t="s">
        <v>91</v>
      </c>
      <c r="B63" s="140" t="s">
        <v>381</v>
      </c>
      <c r="C63" s="142" t="s">
        <v>444</v>
      </c>
      <c r="D63" s="141">
        <f t="shared" si="2"/>
        <v>53635</v>
      </c>
      <c r="E63" s="141">
        <f t="shared" si="3"/>
        <v>53074</v>
      </c>
      <c r="F63" s="141">
        <v>0</v>
      </c>
      <c r="G63" s="141">
        <v>53071</v>
      </c>
      <c r="H63" s="141">
        <v>0</v>
      </c>
      <c r="I63" s="141">
        <v>3</v>
      </c>
      <c r="J63" s="141"/>
      <c r="K63" s="141">
        <v>0</v>
      </c>
      <c r="L63" s="141">
        <v>561</v>
      </c>
      <c r="M63" s="141">
        <f t="shared" si="4"/>
        <v>18623</v>
      </c>
      <c r="N63" s="141">
        <f t="shared" si="5"/>
        <v>17915</v>
      </c>
      <c r="O63" s="141">
        <v>0</v>
      </c>
      <c r="P63" s="141">
        <v>0</v>
      </c>
      <c r="Q63" s="141">
        <v>0</v>
      </c>
      <c r="R63" s="141">
        <v>4867</v>
      </c>
      <c r="S63" s="141"/>
      <c r="T63" s="141">
        <v>13048</v>
      </c>
      <c r="U63" s="141">
        <v>708</v>
      </c>
      <c r="V63" s="141">
        <f t="shared" si="6"/>
        <v>72258</v>
      </c>
      <c r="W63" s="141">
        <f t="shared" si="7"/>
        <v>70989</v>
      </c>
      <c r="X63" s="141">
        <f t="shared" si="8"/>
        <v>0</v>
      </c>
      <c r="Y63" s="141">
        <f t="shared" si="9"/>
        <v>53071</v>
      </c>
      <c r="Z63" s="141">
        <f t="shared" si="10"/>
        <v>0</v>
      </c>
      <c r="AA63" s="141">
        <f t="shared" si="11"/>
        <v>4870</v>
      </c>
      <c r="AB63" s="141">
        <f t="shared" si="12"/>
        <v>0</v>
      </c>
      <c r="AC63" s="141">
        <f t="shared" si="13"/>
        <v>13048</v>
      </c>
      <c r="AD63" s="141">
        <f t="shared" si="14"/>
        <v>1269</v>
      </c>
    </row>
    <row r="64" spans="1:30" ht="12" customHeight="1">
      <c r="A64" s="142" t="s">
        <v>91</v>
      </c>
      <c r="B64" s="140" t="s">
        <v>382</v>
      </c>
      <c r="C64" s="142" t="s">
        <v>445</v>
      </c>
      <c r="D64" s="141">
        <f t="shared" si="2"/>
        <v>200387</v>
      </c>
      <c r="E64" s="141">
        <f t="shared" si="3"/>
        <v>14028</v>
      </c>
      <c r="F64" s="141">
        <v>0</v>
      </c>
      <c r="G64" s="141">
        <v>1258</v>
      </c>
      <c r="H64" s="141">
        <v>0</v>
      </c>
      <c r="I64" s="141">
        <v>4746</v>
      </c>
      <c r="J64" s="141"/>
      <c r="K64" s="141">
        <v>8024</v>
      </c>
      <c r="L64" s="141">
        <v>186359</v>
      </c>
      <c r="M64" s="141">
        <f t="shared" si="4"/>
        <v>9434</v>
      </c>
      <c r="N64" s="141">
        <f t="shared" si="5"/>
        <v>5297</v>
      </c>
      <c r="O64" s="141">
        <v>0</v>
      </c>
      <c r="P64" s="141">
        <v>0</v>
      </c>
      <c r="Q64" s="141">
        <v>0</v>
      </c>
      <c r="R64" s="141">
        <v>5297</v>
      </c>
      <c r="S64" s="141"/>
      <c r="T64" s="141">
        <v>0</v>
      </c>
      <c r="U64" s="141">
        <v>4137</v>
      </c>
      <c r="V64" s="141">
        <f t="shared" si="6"/>
        <v>209821</v>
      </c>
      <c r="W64" s="141">
        <f t="shared" si="7"/>
        <v>19325</v>
      </c>
      <c r="X64" s="141">
        <f t="shared" si="8"/>
        <v>0</v>
      </c>
      <c r="Y64" s="141">
        <f t="shared" si="9"/>
        <v>1258</v>
      </c>
      <c r="Z64" s="141">
        <f t="shared" si="10"/>
        <v>0</v>
      </c>
      <c r="AA64" s="141">
        <f t="shared" si="11"/>
        <v>10043</v>
      </c>
      <c r="AB64" s="141">
        <f t="shared" si="12"/>
        <v>0</v>
      </c>
      <c r="AC64" s="141">
        <f t="shared" si="13"/>
        <v>8024</v>
      </c>
      <c r="AD64" s="141">
        <f t="shared" si="14"/>
        <v>190496</v>
      </c>
    </row>
    <row r="65" spans="1:30" ht="12" customHeight="1">
      <c r="A65" s="142" t="s">
        <v>91</v>
      </c>
      <c r="B65" s="140" t="s">
        <v>383</v>
      </c>
      <c r="C65" s="142" t="s">
        <v>446</v>
      </c>
      <c r="D65" s="141">
        <f t="shared" si="2"/>
        <v>117412</v>
      </c>
      <c r="E65" s="141">
        <f t="shared" si="3"/>
        <v>8574</v>
      </c>
      <c r="F65" s="141">
        <v>0</v>
      </c>
      <c r="G65" s="141">
        <v>915</v>
      </c>
      <c r="H65" s="141">
        <v>0</v>
      </c>
      <c r="I65" s="141">
        <v>7659</v>
      </c>
      <c r="J65" s="141"/>
      <c r="K65" s="141">
        <v>0</v>
      </c>
      <c r="L65" s="141">
        <v>108838</v>
      </c>
      <c r="M65" s="141">
        <f t="shared" si="4"/>
        <v>43496</v>
      </c>
      <c r="N65" s="141">
        <f t="shared" si="5"/>
        <v>33249</v>
      </c>
      <c r="O65" s="141">
        <v>0</v>
      </c>
      <c r="P65" s="141">
        <v>0</v>
      </c>
      <c r="Q65" s="141">
        <v>0</v>
      </c>
      <c r="R65" s="141">
        <v>33249</v>
      </c>
      <c r="S65" s="141"/>
      <c r="T65" s="141">
        <v>0</v>
      </c>
      <c r="U65" s="141">
        <v>10247</v>
      </c>
      <c r="V65" s="141">
        <f t="shared" si="6"/>
        <v>160908</v>
      </c>
      <c r="W65" s="141">
        <f t="shared" si="7"/>
        <v>41823</v>
      </c>
      <c r="X65" s="141">
        <f t="shared" si="8"/>
        <v>0</v>
      </c>
      <c r="Y65" s="141">
        <f t="shared" si="9"/>
        <v>915</v>
      </c>
      <c r="Z65" s="141">
        <f t="shared" si="10"/>
        <v>0</v>
      </c>
      <c r="AA65" s="141">
        <f t="shared" si="11"/>
        <v>40908</v>
      </c>
      <c r="AB65" s="141">
        <f t="shared" si="12"/>
        <v>0</v>
      </c>
      <c r="AC65" s="141">
        <f t="shared" si="13"/>
        <v>0</v>
      </c>
      <c r="AD65" s="141">
        <f t="shared" si="14"/>
        <v>119085</v>
      </c>
    </row>
    <row r="66" spans="1:30" ht="12" customHeight="1">
      <c r="A66" s="142" t="s">
        <v>91</v>
      </c>
      <c r="B66" s="140" t="s">
        <v>384</v>
      </c>
      <c r="C66" s="142" t="s">
        <v>447</v>
      </c>
      <c r="D66" s="141">
        <f t="shared" si="2"/>
        <v>122146</v>
      </c>
      <c r="E66" s="141">
        <f t="shared" si="3"/>
        <v>122146</v>
      </c>
      <c r="F66" s="141">
        <v>0</v>
      </c>
      <c r="G66" s="141">
        <v>119259</v>
      </c>
      <c r="H66" s="141">
        <v>0</v>
      </c>
      <c r="I66" s="141">
        <v>2887</v>
      </c>
      <c r="J66" s="141"/>
      <c r="K66" s="141">
        <v>0</v>
      </c>
      <c r="L66" s="141">
        <v>0</v>
      </c>
      <c r="M66" s="141">
        <f t="shared" si="4"/>
        <v>13932</v>
      </c>
      <c r="N66" s="141">
        <f t="shared" si="5"/>
        <v>13796</v>
      </c>
      <c r="O66" s="141">
        <v>0</v>
      </c>
      <c r="P66" s="141">
        <v>10333</v>
      </c>
      <c r="Q66" s="141">
        <v>0</v>
      </c>
      <c r="R66" s="141">
        <v>3463</v>
      </c>
      <c r="S66" s="141"/>
      <c r="T66" s="141">
        <v>0</v>
      </c>
      <c r="U66" s="141">
        <v>136</v>
      </c>
      <c r="V66" s="141">
        <f t="shared" si="6"/>
        <v>136078</v>
      </c>
      <c r="W66" s="141">
        <f t="shared" si="7"/>
        <v>135942</v>
      </c>
      <c r="X66" s="141">
        <f t="shared" si="8"/>
        <v>0</v>
      </c>
      <c r="Y66" s="141">
        <f t="shared" si="9"/>
        <v>129592</v>
      </c>
      <c r="Z66" s="141">
        <f t="shared" si="10"/>
        <v>0</v>
      </c>
      <c r="AA66" s="141">
        <f t="shared" si="11"/>
        <v>6350</v>
      </c>
      <c r="AB66" s="141">
        <f t="shared" si="12"/>
        <v>0</v>
      </c>
      <c r="AC66" s="141">
        <f t="shared" si="13"/>
        <v>0</v>
      </c>
      <c r="AD66" s="141">
        <f t="shared" si="14"/>
        <v>136</v>
      </c>
    </row>
    <row r="67" spans="1:30" ht="12" customHeight="1">
      <c r="A67" s="142" t="s">
        <v>91</v>
      </c>
      <c r="B67" s="140" t="s">
        <v>385</v>
      </c>
      <c r="C67" s="142" t="s">
        <v>448</v>
      </c>
      <c r="D67" s="141">
        <f t="shared" si="2"/>
        <v>48655</v>
      </c>
      <c r="E67" s="141">
        <f t="shared" si="3"/>
        <v>1529</v>
      </c>
      <c r="F67" s="141">
        <v>0</v>
      </c>
      <c r="G67" s="141">
        <v>1436</v>
      </c>
      <c r="H67" s="141">
        <v>0</v>
      </c>
      <c r="I67" s="141">
        <v>93</v>
      </c>
      <c r="J67" s="141"/>
      <c r="K67" s="141">
        <v>0</v>
      </c>
      <c r="L67" s="141">
        <v>47126</v>
      </c>
      <c r="M67" s="141">
        <f t="shared" si="4"/>
        <v>219</v>
      </c>
      <c r="N67" s="141">
        <f t="shared" si="5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219</v>
      </c>
      <c r="V67" s="141">
        <f t="shared" si="6"/>
        <v>48874</v>
      </c>
      <c r="W67" s="141">
        <f t="shared" si="7"/>
        <v>1529</v>
      </c>
      <c r="X67" s="141">
        <f t="shared" si="8"/>
        <v>0</v>
      </c>
      <c r="Y67" s="141">
        <f t="shared" si="9"/>
        <v>1436</v>
      </c>
      <c r="Z67" s="141">
        <f t="shared" si="10"/>
        <v>0</v>
      </c>
      <c r="AA67" s="141">
        <f t="shared" si="11"/>
        <v>93</v>
      </c>
      <c r="AB67" s="141">
        <f t="shared" si="12"/>
        <v>0</v>
      </c>
      <c r="AC67" s="141">
        <f t="shared" si="13"/>
        <v>0</v>
      </c>
      <c r="AD67" s="141">
        <f t="shared" si="14"/>
        <v>47345</v>
      </c>
    </row>
    <row r="68" spans="1:30" ht="12" customHeight="1">
      <c r="A68" s="142" t="s">
        <v>91</v>
      </c>
      <c r="B68" s="140" t="s">
        <v>386</v>
      </c>
      <c r="C68" s="142" t="s">
        <v>449</v>
      </c>
      <c r="D68" s="141">
        <f t="shared" si="2"/>
        <v>224486</v>
      </c>
      <c r="E68" s="141">
        <f t="shared" si="3"/>
        <v>14256</v>
      </c>
      <c r="F68" s="141">
        <v>0</v>
      </c>
      <c r="G68" s="141">
        <v>7777</v>
      </c>
      <c r="H68" s="141">
        <v>0</v>
      </c>
      <c r="I68" s="141">
        <v>3111</v>
      </c>
      <c r="J68" s="141"/>
      <c r="K68" s="141">
        <v>3368</v>
      </c>
      <c r="L68" s="141">
        <v>210230</v>
      </c>
      <c r="M68" s="141">
        <f t="shared" si="4"/>
        <v>46837</v>
      </c>
      <c r="N68" s="141">
        <f t="shared" si="5"/>
        <v>7314</v>
      </c>
      <c r="O68" s="141">
        <v>4876</v>
      </c>
      <c r="P68" s="141">
        <v>2438</v>
      </c>
      <c r="Q68" s="141">
        <v>0</v>
      </c>
      <c r="R68" s="141">
        <v>0</v>
      </c>
      <c r="S68" s="141"/>
      <c r="T68" s="141">
        <v>0</v>
      </c>
      <c r="U68" s="141">
        <v>39523</v>
      </c>
      <c r="V68" s="141">
        <f t="shared" si="6"/>
        <v>271323</v>
      </c>
      <c r="W68" s="141">
        <f t="shared" si="7"/>
        <v>21570</v>
      </c>
      <c r="X68" s="141">
        <f t="shared" si="8"/>
        <v>4876</v>
      </c>
      <c r="Y68" s="141">
        <f t="shared" si="9"/>
        <v>10215</v>
      </c>
      <c r="Z68" s="141">
        <f t="shared" si="10"/>
        <v>0</v>
      </c>
      <c r="AA68" s="141">
        <f t="shared" si="11"/>
        <v>3111</v>
      </c>
      <c r="AB68" s="141">
        <f t="shared" si="12"/>
        <v>0</v>
      </c>
      <c r="AC68" s="141">
        <f t="shared" si="13"/>
        <v>3368</v>
      </c>
      <c r="AD68" s="141">
        <f t="shared" si="14"/>
        <v>249753</v>
      </c>
    </row>
    <row r="69" spans="1:30" ht="12" customHeight="1">
      <c r="A69" s="142" t="s">
        <v>91</v>
      </c>
      <c r="B69" s="140" t="s">
        <v>387</v>
      </c>
      <c r="C69" s="142" t="s">
        <v>450</v>
      </c>
      <c r="D69" s="141">
        <f t="shared" si="2"/>
        <v>14303</v>
      </c>
      <c r="E69" s="141">
        <f t="shared" si="3"/>
        <v>0</v>
      </c>
      <c r="F69" s="141">
        <v>0</v>
      </c>
      <c r="G69" s="141">
        <v>0</v>
      </c>
      <c r="H69" s="141">
        <v>0</v>
      </c>
      <c r="I69" s="141">
        <v>0</v>
      </c>
      <c r="J69" s="141"/>
      <c r="K69" s="141">
        <v>0</v>
      </c>
      <c r="L69" s="141">
        <v>14303</v>
      </c>
      <c r="M69" s="141">
        <f t="shared" si="4"/>
        <v>0</v>
      </c>
      <c r="N69" s="141">
        <f t="shared" si="5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0</v>
      </c>
      <c r="V69" s="141">
        <f t="shared" si="6"/>
        <v>14303</v>
      </c>
      <c r="W69" s="141">
        <f t="shared" si="7"/>
        <v>0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0</v>
      </c>
      <c r="AB69" s="141">
        <f t="shared" si="12"/>
        <v>0</v>
      </c>
      <c r="AC69" s="141">
        <f t="shared" si="13"/>
        <v>0</v>
      </c>
      <c r="AD69" s="141">
        <f t="shared" si="14"/>
        <v>14303</v>
      </c>
    </row>
    <row r="70" spans="1:30" ht="12" customHeight="1">
      <c r="A70" s="142" t="s">
        <v>91</v>
      </c>
      <c r="B70" s="140" t="s">
        <v>388</v>
      </c>
      <c r="C70" s="142" t="s">
        <v>451</v>
      </c>
      <c r="D70" s="141">
        <f t="shared" si="2"/>
        <v>170485</v>
      </c>
      <c r="E70" s="141">
        <f t="shared" si="3"/>
        <v>3089</v>
      </c>
      <c r="F70" s="141">
        <v>0</v>
      </c>
      <c r="G70" s="141">
        <v>985</v>
      </c>
      <c r="H70" s="141">
        <v>0</v>
      </c>
      <c r="I70" s="141">
        <v>2104</v>
      </c>
      <c r="J70" s="141"/>
      <c r="K70" s="141">
        <v>0</v>
      </c>
      <c r="L70" s="141">
        <v>167396</v>
      </c>
      <c r="M70" s="141">
        <f t="shared" si="4"/>
        <v>327232</v>
      </c>
      <c r="N70" s="141">
        <f t="shared" si="5"/>
        <v>194183</v>
      </c>
      <c r="O70" s="141">
        <v>81849</v>
      </c>
      <c r="P70" s="141">
        <v>0</v>
      </c>
      <c r="Q70" s="141">
        <v>73600</v>
      </c>
      <c r="R70" s="141">
        <v>38734</v>
      </c>
      <c r="S70" s="141"/>
      <c r="T70" s="141">
        <v>0</v>
      </c>
      <c r="U70" s="141">
        <v>133049</v>
      </c>
      <c r="V70" s="141">
        <f t="shared" si="6"/>
        <v>497717</v>
      </c>
      <c r="W70" s="141">
        <f t="shared" si="7"/>
        <v>197272</v>
      </c>
      <c r="X70" s="141">
        <f t="shared" si="8"/>
        <v>81849</v>
      </c>
      <c r="Y70" s="141">
        <f t="shared" si="9"/>
        <v>985</v>
      </c>
      <c r="Z70" s="141">
        <f t="shared" si="10"/>
        <v>73600</v>
      </c>
      <c r="AA70" s="141">
        <f t="shared" si="11"/>
        <v>40838</v>
      </c>
      <c r="AB70" s="141">
        <f t="shared" si="12"/>
        <v>0</v>
      </c>
      <c r="AC70" s="141">
        <f t="shared" si="13"/>
        <v>0</v>
      </c>
      <c r="AD70" s="141">
        <f t="shared" si="14"/>
        <v>300445</v>
      </c>
    </row>
    <row r="71" spans="1:30" ht="12" customHeight="1">
      <c r="A71" s="142" t="s">
        <v>91</v>
      </c>
      <c r="B71" s="140" t="s">
        <v>454</v>
      </c>
      <c r="C71" s="142" t="s">
        <v>467</v>
      </c>
      <c r="D71" s="141">
        <f t="shared" si="2"/>
        <v>0</v>
      </c>
      <c r="E71" s="141">
        <f t="shared" si="3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61668</v>
      </c>
      <c r="K71" s="141">
        <v>0</v>
      </c>
      <c r="L71" s="141">
        <v>0</v>
      </c>
      <c r="M71" s="141">
        <f t="shared" si="4"/>
        <v>0</v>
      </c>
      <c r="N71" s="141">
        <f t="shared" si="5"/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141">
        <v>0</v>
      </c>
      <c r="V71" s="141">
        <f t="shared" si="6"/>
        <v>0</v>
      </c>
      <c r="W71" s="141">
        <f t="shared" si="7"/>
        <v>0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0</v>
      </c>
      <c r="AB71" s="141">
        <f t="shared" si="12"/>
        <v>61668</v>
      </c>
      <c r="AC71" s="141">
        <f t="shared" si="13"/>
        <v>0</v>
      </c>
      <c r="AD71" s="141">
        <f t="shared" si="14"/>
        <v>0</v>
      </c>
    </row>
    <row r="72" spans="1:30" ht="12" customHeight="1">
      <c r="A72" s="142" t="s">
        <v>91</v>
      </c>
      <c r="B72" s="140" t="s">
        <v>455</v>
      </c>
      <c r="C72" s="142" t="s">
        <v>468</v>
      </c>
      <c r="D72" s="141">
        <f t="shared" si="2"/>
        <v>1058</v>
      </c>
      <c r="E72" s="141">
        <f t="shared" si="3"/>
        <v>353</v>
      </c>
      <c r="F72" s="141">
        <v>0</v>
      </c>
      <c r="G72" s="141">
        <v>0</v>
      </c>
      <c r="H72" s="141">
        <v>0</v>
      </c>
      <c r="I72" s="141">
        <v>0</v>
      </c>
      <c r="J72" s="141">
        <v>64173</v>
      </c>
      <c r="K72" s="141">
        <v>353</v>
      </c>
      <c r="L72" s="141">
        <v>705</v>
      </c>
      <c r="M72" s="141">
        <f t="shared" si="4"/>
        <v>0</v>
      </c>
      <c r="N72" s="141">
        <f t="shared" si="5"/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1">
        <f t="shared" si="6"/>
        <v>1058</v>
      </c>
      <c r="W72" s="141">
        <f t="shared" si="7"/>
        <v>353</v>
      </c>
      <c r="X72" s="141">
        <f t="shared" si="8"/>
        <v>0</v>
      </c>
      <c r="Y72" s="141">
        <f t="shared" si="9"/>
        <v>0</v>
      </c>
      <c r="Z72" s="141">
        <f t="shared" si="10"/>
        <v>0</v>
      </c>
      <c r="AA72" s="141">
        <f t="shared" si="11"/>
        <v>0</v>
      </c>
      <c r="AB72" s="141">
        <f t="shared" si="12"/>
        <v>64173</v>
      </c>
      <c r="AC72" s="141">
        <f t="shared" si="13"/>
        <v>353</v>
      </c>
      <c r="AD72" s="141">
        <f t="shared" si="14"/>
        <v>705</v>
      </c>
    </row>
    <row r="73" spans="1:30" ht="12" customHeight="1">
      <c r="A73" s="142" t="s">
        <v>91</v>
      </c>
      <c r="B73" s="140" t="s">
        <v>456</v>
      </c>
      <c r="C73" s="142" t="s">
        <v>469</v>
      </c>
      <c r="D73" s="141">
        <f aca="true" t="shared" si="15" ref="D73:D83">SUM(E73,+L73)</f>
        <v>297571</v>
      </c>
      <c r="E73" s="141">
        <f aca="true" t="shared" si="16" ref="E73:E83">+SUM(F73:I73,K73)</f>
        <v>297571</v>
      </c>
      <c r="F73" s="141">
        <v>0</v>
      </c>
      <c r="G73" s="141">
        <v>0</v>
      </c>
      <c r="H73" s="141">
        <v>0</v>
      </c>
      <c r="I73" s="141">
        <v>0</v>
      </c>
      <c r="J73" s="141">
        <v>508114</v>
      </c>
      <c r="K73" s="141">
        <v>297571</v>
      </c>
      <c r="L73" s="141">
        <v>0</v>
      </c>
      <c r="M73" s="141">
        <f aca="true" t="shared" si="17" ref="M73:M83">SUM(N73,+U73)</f>
        <v>0</v>
      </c>
      <c r="N73" s="141">
        <f aca="true" t="shared" si="18" ref="N73:N83">+SUM(O73:R73,T73)</f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1">
        <f aca="true" t="shared" si="19" ref="V73:V83">+SUM(D73,M73)</f>
        <v>297571</v>
      </c>
      <c r="W73" s="141">
        <f aca="true" t="shared" si="20" ref="W73:W83">+SUM(E73,N73)</f>
        <v>297571</v>
      </c>
      <c r="X73" s="141">
        <f aca="true" t="shared" si="21" ref="X73:X83">+SUM(F73,O73)</f>
        <v>0</v>
      </c>
      <c r="Y73" s="141">
        <f aca="true" t="shared" si="22" ref="Y73:Y83">+SUM(G73,P73)</f>
        <v>0</v>
      </c>
      <c r="Z73" s="141">
        <f aca="true" t="shared" si="23" ref="Z73:Z83">+SUM(H73,Q73)</f>
        <v>0</v>
      </c>
      <c r="AA73" s="141">
        <f aca="true" t="shared" si="24" ref="AA73:AA83">+SUM(I73,R73)</f>
        <v>0</v>
      </c>
      <c r="AB73" s="141">
        <f aca="true" t="shared" si="25" ref="AB73:AB83">+SUM(J73,S73)</f>
        <v>508114</v>
      </c>
      <c r="AC73" s="141">
        <f aca="true" t="shared" si="26" ref="AC73:AC83">+SUM(K73,T73)</f>
        <v>297571</v>
      </c>
      <c r="AD73" s="141">
        <f aca="true" t="shared" si="27" ref="AD73:AD83">+SUM(L73,U73)</f>
        <v>0</v>
      </c>
    </row>
    <row r="74" spans="1:30" ht="12" customHeight="1">
      <c r="A74" s="142" t="s">
        <v>91</v>
      </c>
      <c r="B74" s="140" t="s">
        <v>457</v>
      </c>
      <c r="C74" s="142" t="s">
        <v>470</v>
      </c>
      <c r="D74" s="141">
        <f t="shared" si="15"/>
        <v>1530216</v>
      </c>
      <c r="E74" s="141">
        <f t="shared" si="16"/>
        <v>637467</v>
      </c>
      <c r="F74" s="141">
        <v>0</v>
      </c>
      <c r="G74" s="141">
        <v>0</v>
      </c>
      <c r="H74" s="141">
        <v>0</v>
      </c>
      <c r="I74" s="141">
        <v>631343</v>
      </c>
      <c r="J74" s="141">
        <v>805637</v>
      </c>
      <c r="K74" s="141">
        <v>6124</v>
      </c>
      <c r="L74" s="141">
        <v>892749</v>
      </c>
      <c r="M74" s="141">
        <f t="shared" si="17"/>
        <v>49735</v>
      </c>
      <c r="N74" s="141">
        <f t="shared" si="18"/>
        <v>3736</v>
      </c>
      <c r="O74" s="141">
        <v>0</v>
      </c>
      <c r="P74" s="141">
        <v>0</v>
      </c>
      <c r="Q74" s="141">
        <v>0</v>
      </c>
      <c r="R74" s="141">
        <v>3420</v>
      </c>
      <c r="S74" s="141">
        <v>46105</v>
      </c>
      <c r="T74" s="141">
        <v>316</v>
      </c>
      <c r="U74" s="141">
        <v>45999</v>
      </c>
      <c r="V74" s="141">
        <f t="shared" si="19"/>
        <v>1579951</v>
      </c>
      <c r="W74" s="141">
        <f t="shared" si="20"/>
        <v>641203</v>
      </c>
      <c r="X74" s="141">
        <f t="shared" si="21"/>
        <v>0</v>
      </c>
      <c r="Y74" s="141">
        <f t="shared" si="22"/>
        <v>0</v>
      </c>
      <c r="Z74" s="141">
        <f t="shared" si="23"/>
        <v>0</v>
      </c>
      <c r="AA74" s="141">
        <f t="shared" si="24"/>
        <v>634763</v>
      </c>
      <c r="AB74" s="141">
        <f t="shared" si="25"/>
        <v>851742</v>
      </c>
      <c r="AC74" s="141">
        <f t="shared" si="26"/>
        <v>6440</v>
      </c>
      <c r="AD74" s="141">
        <f t="shared" si="27"/>
        <v>938748</v>
      </c>
    </row>
    <row r="75" spans="1:30" ht="12" customHeight="1">
      <c r="A75" s="142" t="s">
        <v>91</v>
      </c>
      <c r="B75" s="140" t="s">
        <v>458</v>
      </c>
      <c r="C75" s="142" t="s">
        <v>471</v>
      </c>
      <c r="D75" s="141">
        <f t="shared" si="15"/>
        <v>0</v>
      </c>
      <c r="E75" s="141">
        <f t="shared" si="16"/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f t="shared" si="17"/>
        <v>84995</v>
      </c>
      <c r="N75" s="141">
        <f t="shared" si="18"/>
        <v>86440</v>
      </c>
      <c r="O75" s="141">
        <v>0</v>
      </c>
      <c r="P75" s="141">
        <v>0</v>
      </c>
      <c r="Q75" s="141">
        <v>0</v>
      </c>
      <c r="R75" s="141">
        <v>0</v>
      </c>
      <c r="S75" s="141">
        <v>100361</v>
      </c>
      <c r="T75" s="141">
        <v>86440</v>
      </c>
      <c r="U75" s="141">
        <v>-1445</v>
      </c>
      <c r="V75" s="141">
        <f t="shared" si="19"/>
        <v>84995</v>
      </c>
      <c r="W75" s="141">
        <f t="shared" si="20"/>
        <v>86440</v>
      </c>
      <c r="X75" s="141">
        <f t="shared" si="21"/>
        <v>0</v>
      </c>
      <c r="Y75" s="141">
        <f t="shared" si="22"/>
        <v>0</v>
      </c>
      <c r="Z75" s="141">
        <f t="shared" si="23"/>
        <v>0</v>
      </c>
      <c r="AA75" s="141">
        <f t="shared" si="24"/>
        <v>0</v>
      </c>
      <c r="AB75" s="141">
        <f t="shared" si="25"/>
        <v>100361</v>
      </c>
      <c r="AC75" s="141">
        <f t="shared" si="26"/>
        <v>86440</v>
      </c>
      <c r="AD75" s="141">
        <f t="shared" si="27"/>
        <v>-1445</v>
      </c>
    </row>
    <row r="76" spans="1:30" ht="12" customHeight="1">
      <c r="A76" s="142" t="s">
        <v>91</v>
      </c>
      <c r="B76" s="140" t="s">
        <v>459</v>
      </c>
      <c r="C76" s="142" t="s">
        <v>472</v>
      </c>
      <c r="D76" s="141">
        <f t="shared" si="15"/>
        <v>561481</v>
      </c>
      <c r="E76" s="141">
        <f t="shared" si="16"/>
        <v>208679</v>
      </c>
      <c r="F76" s="141">
        <v>0</v>
      </c>
      <c r="G76" s="141">
        <v>0</v>
      </c>
      <c r="H76" s="141">
        <v>0</v>
      </c>
      <c r="I76" s="141">
        <v>799</v>
      </c>
      <c r="J76" s="141">
        <v>1273348</v>
      </c>
      <c r="K76" s="141">
        <v>207880</v>
      </c>
      <c r="L76" s="141">
        <v>352802</v>
      </c>
      <c r="M76" s="141">
        <f t="shared" si="17"/>
        <v>0</v>
      </c>
      <c r="N76" s="141">
        <f t="shared" si="18"/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f t="shared" si="19"/>
        <v>561481</v>
      </c>
      <c r="W76" s="141">
        <f t="shared" si="20"/>
        <v>208679</v>
      </c>
      <c r="X76" s="141">
        <f t="shared" si="21"/>
        <v>0</v>
      </c>
      <c r="Y76" s="141">
        <f t="shared" si="22"/>
        <v>0</v>
      </c>
      <c r="Z76" s="141">
        <f t="shared" si="23"/>
        <v>0</v>
      </c>
      <c r="AA76" s="141">
        <f t="shared" si="24"/>
        <v>799</v>
      </c>
      <c r="AB76" s="141">
        <f t="shared" si="25"/>
        <v>1273348</v>
      </c>
      <c r="AC76" s="141">
        <f t="shared" si="26"/>
        <v>207880</v>
      </c>
      <c r="AD76" s="141">
        <f t="shared" si="27"/>
        <v>352802</v>
      </c>
    </row>
    <row r="77" spans="1:30" ht="12" customHeight="1">
      <c r="A77" s="142" t="s">
        <v>91</v>
      </c>
      <c r="B77" s="140" t="s">
        <v>460</v>
      </c>
      <c r="C77" s="142" t="s">
        <v>473</v>
      </c>
      <c r="D77" s="141">
        <f t="shared" si="15"/>
        <v>315831</v>
      </c>
      <c r="E77" s="141">
        <f t="shared" si="16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1967436</v>
      </c>
      <c r="K77" s="141">
        <v>0</v>
      </c>
      <c r="L77" s="141">
        <v>315831</v>
      </c>
      <c r="M77" s="141">
        <f t="shared" si="17"/>
        <v>17201</v>
      </c>
      <c r="N77" s="141">
        <f t="shared" si="18"/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68353</v>
      </c>
      <c r="T77" s="141">
        <v>0</v>
      </c>
      <c r="U77" s="141">
        <v>17201</v>
      </c>
      <c r="V77" s="141">
        <f t="shared" si="19"/>
        <v>333032</v>
      </c>
      <c r="W77" s="141">
        <f t="shared" si="20"/>
        <v>0</v>
      </c>
      <c r="X77" s="141">
        <f t="shared" si="21"/>
        <v>0</v>
      </c>
      <c r="Y77" s="141">
        <f t="shared" si="22"/>
        <v>0</v>
      </c>
      <c r="Z77" s="141">
        <f t="shared" si="23"/>
        <v>0</v>
      </c>
      <c r="AA77" s="141">
        <f t="shared" si="24"/>
        <v>0</v>
      </c>
      <c r="AB77" s="141">
        <f t="shared" si="25"/>
        <v>2035789</v>
      </c>
      <c r="AC77" s="141">
        <f t="shared" si="26"/>
        <v>0</v>
      </c>
      <c r="AD77" s="141">
        <f t="shared" si="27"/>
        <v>333032</v>
      </c>
    </row>
    <row r="78" spans="1:30" ht="12" customHeight="1">
      <c r="A78" s="142" t="s">
        <v>91</v>
      </c>
      <c r="B78" s="140" t="s">
        <v>461</v>
      </c>
      <c r="C78" s="142" t="s">
        <v>474</v>
      </c>
      <c r="D78" s="141">
        <f t="shared" si="15"/>
        <v>0</v>
      </c>
      <c r="E78" s="141">
        <f t="shared" si="16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1553771</v>
      </c>
      <c r="K78" s="141">
        <v>0</v>
      </c>
      <c r="L78" s="141">
        <v>0</v>
      </c>
      <c r="M78" s="141">
        <f t="shared" si="17"/>
        <v>0</v>
      </c>
      <c r="N78" s="141">
        <f t="shared" si="18"/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f t="shared" si="19"/>
        <v>0</v>
      </c>
      <c r="W78" s="141">
        <f t="shared" si="20"/>
        <v>0</v>
      </c>
      <c r="X78" s="141">
        <f t="shared" si="21"/>
        <v>0</v>
      </c>
      <c r="Y78" s="141">
        <f t="shared" si="22"/>
        <v>0</v>
      </c>
      <c r="Z78" s="141">
        <f t="shared" si="23"/>
        <v>0</v>
      </c>
      <c r="AA78" s="141">
        <f t="shared" si="24"/>
        <v>0</v>
      </c>
      <c r="AB78" s="141">
        <f t="shared" si="25"/>
        <v>1553771</v>
      </c>
      <c r="AC78" s="141">
        <f t="shared" si="26"/>
        <v>0</v>
      </c>
      <c r="AD78" s="141">
        <f t="shared" si="27"/>
        <v>0</v>
      </c>
    </row>
    <row r="79" spans="1:30" ht="12" customHeight="1">
      <c r="A79" s="142" t="s">
        <v>91</v>
      </c>
      <c r="B79" s="140" t="s">
        <v>462</v>
      </c>
      <c r="C79" s="142" t="s">
        <v>475</v>
      </c>
      <c r="D79" s="141">
        <f t="shared" si="15"/>
        <v>0</v>
      </c>
      <c r="E79" s="141">
        <f t="shared" si="16"/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f t="shared" si="17"/>
        <v>0</v>
      </c>
      <c r="N79" s="141">
        <f t="shared" si="18"/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208360</v>
      </c>
      <c r="T79" s="141">
        <v>0</v>
      </c>
      <c r="U79" s="141">
        <v>0</v>
      </c>
      <c r="V79" s="141">
        <f t="shared" si="19"/>
        <v>0</v>
      </c>
      <c r="W79" s="141">
        <f t="shared" si="20"/>
        <v>0</v>
      </c>
      <c r="X79" s="141">
        <f t="shared" si="21"/>
        <v>0</v>
      </c>
      <c r="Y79" s="141">
        <f t="shared" si="22"/>
        <v>0</v>
      </c>
      <c r="Z79" s="141">
        <f t="shared" si="23"/>
        <v>0</v>
      </c>
      <c r="AA79" s="141">
        <f t="shared" si="24"/>
        <v>0</v>
      </c>
      <c r="AB79" s="141">
        <f t="shared" si="25"/>
        <v>208360</v>
      </c>
      <c r="AC79" s="141">
        <f t="shared" si="26"/>
        <v>0</v>
      </c>
      <c r="AD79" s="141">
        <f t="shared" si="27"/>
        <v>0</v>
      </c>
    </row>
    <row r="80" spans="1:30" ht="12" customHeight="1">
      <c r="A80" s="142" t="s">
        <v>91</v>
      </c>
      <c r="B80" s="140" t="s">
        <v>463</v>
      </c>
      <c r="C80" s="142" t="s">
        <v>476</v>
      </c>
      <c r="D80" s="141">
        <f t="shared" si="15"/>
        <v>89874</v>
      </c>
      <c r="E80" s="141">
        <f t="shared" si="16"/>
        <v>89874</v>
      </c>
      <c r="F80" s="141">
        <v>0</v>
      </c>
      <c r="G80" s="141">
        <v>0</v>
      </c>
      <c r="H80" s="141">
        <v>0</v>
      </c>
      <c r="I80" s="141">
        <v>0</v>
      </c>
      <c r="J80" s="141">
        <v>749091</v>
      </c>
      <c r="K80" s="141">
        <v>89874</v>
      </c>
      <c r="L80" s="141">
        <v>0</v>
      </c>
      <c r="M80" s="141">
        <f t="shared" si="17"/>
        <v>0</v>
      </c>
      <c r="N80" s="141">
        <f t="shared" si="18"/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1">
        <f t="shared" si="19"/>
        <v>89874</v>
      </c>
      <c r="W80" s="141">
        <f t="shared" si="20"/>
        <v>89874</v>
      </c>
      <c r="X80" s="141">
        <f t="shared" si="21"/>
        <v>0</v>
      </c>
      <c r="Y80" s="141">
        <f t="shared" si="22"/>
        <v>0</v>
      </c>
      <c r="Z80" s="141">
        <f t="shared" si="23"/>
        <v>0</v>
      </c>
      <c r="AA80" s="141">
        <f t="shared" si="24"/>
        <v>0</v>
      </c>
      <c r="AB80" s="141">
        <f t="shared" si="25"/>
        <v>749091</v>
      </c>
      <c r="AC80" s="141">
        <f t="shared" si="26"/>
        <v>89874</v>
      </c>
      <c r="AD80" s="141">
        <f t="shared" si="27"/>
        <v>0</v>
      </c>
    </row>
    <row r="81" spans="1:30" ht="12" customHeight="1">
      <c r="A81" s="142" t="s">
        <v>91</v>
      </c>
      <c r="B81" s="140" t="s">
        <v>464</v>
      </c>
      <c r="C81" s="142" t="s">
        <v>477</v>
      </c>
      <c r="D81" s="141">
        <f t="shared" si="15"/>
        <v>2384603</v>
      </c>
      <c r="E81" s="141">
        <f t="shared" si="16"/>
        <v>1923072</v>
      </c>
      <c r="F81" s="141">
        <v>0</v>
      </c>
      <c r="G81" s="141">
        <v>0</v>
      </c>
      <c r="H81" s="141">
        <v>1907</v>
      </c>
      <c r="I81" s="141">
        <v>51000</v>
      </c>
      <c r="J81" s="141">
        <v>6059179</v>
      </c>
      <c r="K81" s="141">
        <v>1870165</v>
      </c>
      <c r="L81" s="141">
        <v>461531</v>
      </c>
      <c r="M81" s="141">
        <f t="shared" si="17"/>
        <v>0</v>
      </c>
      <c r="N81" s="141">
        <f t="shared" si="18"/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f t="shared" si="19"/>
        <v>2384603</v>
      </c>
      <c r="W81" s="141">
        <f t="shared" si="20"/>
        <v>1923072</v>
      </c>
      <c r="X81" s="141">
        <f t="shared" si="21"/>
        <v>0</v>
      </c>
      <c r="Y81" s="141">
        <f t="shared" si="22"/>
        <v>0</v>
      </c>
      <c r="Z81" s="141">
        <f t="shared" si="23"/>
        <v>1907</v>
      </c>
      <c r="AA81" s="141">
        <f t="shared" si="24"/>
        <v>51000</v>
      </c>
      <c r="AB81" s="141">
        <f t="shared" si="25"/>
        <v>6059179</v>
      </c>
      <c r="AC81" s="141">
        <f t="shared" si="26"/>
        <v>1870165</v>
      </c>
      <c r="AD81" s="141">
        <f t="shared" si="27"/>
        <v>461531</v>
      </c>
    </row>
    <row r="82" spans="1:30" ht="12" customHeight="1">
      <c r="A82" s="142" t="s">
        <v>91</v>
      </c>
      <c r="B82" s="140" t="s">
        <v>465</v>
      </c>
      <c r="C82" s="142" t="s">
        <v>478</v>
      </c>
      <c r="D82" s="141">
        <f t="shared" si="15"/>
        <v>881558</v>
      </c>
      <c r="E82" s="141">
        <f t="shared" si="16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748563</v>
      </c>
      <c r="K82" s="141">
        <v>0</v>
      </c>
      <c r="L82" s="141">
        <v>881558</v>
      </c>
      <c r="M82" s="141">
        <f t="shared" si="17"/>
        <v>0</v>
      </c>
      <c r="N82" s="141">
        <f t="shared" si="18"/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f t="shared" si="19"/>
        <v>881558</v>
      </c>
      <c r="W82" s="141">
        <f t="shared" si="20"/>
        <v>0</v>
      </c>
      <c r="X82" s="141">
        <f t="shared" si="21"/>
        <v>0</v>
      </c>
      <c r="Y82" s="141">
        <f t="shared" si="22"/>
        <v>0</v>
      </c>
      <c r="Z82" s="141">
        <f t="shared" si="23"/>
        <v>0</v>
      </c>
      <c r="AA82" s="141">
        <f t="shared" si="24"/>
        <v>0</v>
      </c>
      <c r="AB82" s="141">
        <f t="shared" si="25"/>
        <v>748563</v>
      </c>
      <c r="AC82" s="141">
        <f t="shared" si="26"/>
        <v>0</v>
      </c>
      <c r="AD82" s="141">
        <f t="shared" si="27"/>
        <v>881558</v>
      </c>
    </row>
    <row r="83" spans="1:30" ht="12" customHeight="1">
      <c r="A83" s="142" t="s">
        <v>91</v>
      </c>
      <c r="B83" s="140" t="s">
        <v>466</v>
      </c>
      <c r="C83" s="142" t="s">
        <v>479</v>
      </c>
      <c r="D83" s="141">
        <f t="shared" si="15"/>
        <v>34074520</v>
      </c>
      <c r="E83" s="141">
        <f t="shared" si="16"/>
        <v>21519334</v>
      </c>
      <c r="F83" s="141">
        <v>44731</v>
      </c>
      <c r="G83" s="141">
        <v>0</v>
      </c>
      <c r="H83" s="141">
        <v>0</v>
      </c>
      <c r="I83" s="141">
        <v>14965545</v>
      </c>
      <c r="J83" s="141">
        <v>32104253</v>
      </c>
      <c r="K83" s="141">
        <v>6509058</v>
      </c>
      <c r="L83" s="141">
        <v>12555186</v>
      </c>
      <c r="M83" s="141">
        <f t="shared" si="17"/>
        <v>0</v>
      </c>
      <c r="N83" s="141">
        <f t="shared" si="18"/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219152</v>
      </c>
      <c r="T83" s="141">
        <v>0</v>
      </c>
      <c r="U83" s="141">
        <v>0</v>
      </c>
      <c r="V83" s="141">
        <f t="shared" si="19"/>
        <v>34074520</v>
      </c>
      <c r="W83" s="141">
        <f t="shared" si="20"/>
        <v>21519334</v>
      </c>
      <c r="X83" s="141">
        <f t="shared" si="21"/>
        <v>44731</v>
      </c>
      <c r="Y83" s="141">
        <f t="shared" si="22"/>
        <v>0</v>
      </c>
      <c r="Z83" s="141">
        <f t="shared" si="23"/>
        <v>0</v>
      </c>
      <c r="AA83" s="141">
        <f t="shared" si="24"/>
        <v>14965545</v>
      </c>
      <c r="AB83" s="141">
        <f t="shared" si="25"/>
        <v>32323405</v>
      </c>
      <c r="AC83" s="141">
        <f t="shared" si="26"/>
        <v>6509058</v>
      </c>
      <c r="AD83" s="141">
        <f t="shared" si="27"/>
        <v>12555186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492</v>
      </c>
      <c r="B7" s="140" t="s">
        <v>491</v>
      </c>
      <c r="C7" s="139" t="s">
        <v>493</v>
      </c>
      <c r="D7" s="141">
        <f aca="true" t="shared" si="0" ref="D7:AI7">SUM(D8:D83)</f>
        <v>6362328</v>
      </c>
      <c r="E7" s="141">
        <f t="shared" si="0"/>
        <v>6170504</v>
      </c>
      <c r="F7" s="141">
        <f t="shared" si="0"/>
        <v>482492</v>
      </c>
      <c r="G7" s="141">
        <f t="shared" si="0"/>
        <v>5264958</v>
      </c>
      <c r="H7" s="141">
        <f t="shared" si="0"/>
        <v>279276</v>
      </c>
      <c r="I7" s="141">
        <f t="shared" si="0"/>
        <v>143778</v>
      </c>
      <c r="J7" s="141">
        <f t="shared" si="0"/>
        <v>191824</v>
      </c>
      <c r="K7" s="141">
        <f t="shared" si="0"/>
        <v>3784876</v>
      </c>
      <c r="L7" s="141">
        <f t="shared" si="0"/>
        <v>209253539</v>
      </c>
      <c r="M7" s="141">
        <f t="shared" si="0"/>
        <v>76874884</v>
      </c>
      <c r="N7" s="141">
        <f t="shared" si="0"/>
        <v>22559814</v>
      </c>
      <c r="O7" s="141">
        <f t="shared" si="0"/>
        <v>47223033</v>
      </c>
      <c r="P7" s="141">
        <f t="shared" si="0"/>
        <v>7067973</v>
      </c>
      <c r="Q7" s="141">
        <f t="shared" si="0"/>
        <v>24064</v>
      </c>
      <c r="R7" s="141">
        <f t="shared" si="0"/>
        <v>66458363</v>
      </c>
      <c r="S7" s="141">
        <f t="shared" si="0"/>
        <v>24056007</v>
      </c>
      <c r="T7" s="141">
        <f t="shared" si="0"/>
        <v>34585581</v>
      </c>
      <c r="U7" s="141">
        <f t="shared" si="0"/>
        <v>7816775</v>
      </c>
      <c r="V7" s="141">
        <f t="shared" si="0"/>
        <v>717606</v>
      </c>
      <c r="W7" s="141">
        <f t="shared" si="0"/>
        <v>64958319</v>
      </c>
      <c r="X7" s="141">
        <f t="shared" si="0"/>
        <v>35350331</v>
      </c>
      <c r="Y7" s="141">
        <f t="shared" si="0"/>
        <v>23828405</v>
      </c>
      <c r="Z7" s="141">
        <f t="shared" si="0"/>
        <v>2571458</v>
      </c>
      <c r="AA7" s="141">
        <f t="shared" si="0"/>
        <v>3208125</v>
      </c>
      <c r="AB7" s="141">
        <f t="shared" si="0"/>
        <v>42586358</v>
      </c>
      <c r="AC7" s="141">
        <f t="shared" si="0"/>
        <v>244367</v>
      </c>
      <c r="AD7" s="141">
        <f t="shared" si="0"/>
        <v>28896110</v>
      </c>
      <c r="AE7" s="141">
        <f t="shared" si="0"/>
        <v>244511977</v>
      </c>
      <c r="AF7" s="141">
        <f t="shared" si="0"/>
        <v>323630</v>
      </c>
      <c r="AG7" s="141">
        <f t="shared" si="0"/>
        <v>323630</v>
      </c>
      <c r="AH7" s="141">
        <f t="shared" si="0"/>
        <v>0</v>
      </c>
      <c r="AI7" s="141">
        <f t="shared" si="0"/>
        <v>150623</v>
      </c>
      <c r="AJ7" s="141">
        <f aca="true" t="shared" si="1" ref="AJ7:BO7">SUM(AJ8:AJ83)</f>
        <v>0</v>
      </c>
      <c r="AK7" s="141">
        <f t="shared" si="1"/>
        <v>173007</v>
      </c>
      <c r="AL7" s="141">
        <f t="shared" si="1"/>
        <v>0</v>
      </c>
      <c r="AM7" s="141">
        <f t="shared" si="1"/>
        <v>14913</v>
      </c>
      <c r="AN7" s="141">
        <f t="shared" si="1"/>
        <v>3829590</v>
      </c>
      <c r="AO7" s="141">
        <f t="shared" si="1"/>
        <v>911250</v>
      </c>
      <c r="AP7" s="141">
        <f t="shared" si="1"/>
        <v>519197</v>
      </c>
      <c r="AQ7" s="141">
        <f t="shared" si="1"/>
        <v>254603</v>
      </c>
      <c r="AR7" s="141">
        <f t="shared" si="1"/>
        <v>137450</v>
      </c>
      <c r="AS7" s="141">
        <f t="shared" si="1"/>
        <v>0</v>
      </c>
      <c r="AT7" s="141">
        <f t="shared" si="1"/>
        <v>1753309</v>
      </c>
      <c r="AU7" s="141">
        <f t="shared" si="1"/>
        <v>1349579</v>
      </c>
      <c r="AV7" s="141">
        <f t="shared" si="1"/>
        <v>402844</v>
      </c>
      <c r="AW7" s="141">
        <f t="shared" si="1"/>
        <v>886</v>
      </c>
      <c r="AX7" s="141">
        <f t="shared" si="1"/>
        <v>8153</v>
      </c>
      <c r="AY7" s="141">
        <f t="shared" si="1"/>
        <v>1156785</v>
      </c>
      <c r="AZ7" s="141">
        <f t="shared" si="1"/>
        <v>652085</v>
      </c>
      <c r="BA7" s="141">
        <f t="shared" si="1"/>
        <v>463655</v>
      </c>
      <c r="BB7" s="141">
        <f t="shared" si="1"/>
        <v>13596</v>
      </c>
      <c r="BC7" s="141">
        <f t="shared" si="1"/>
        <v>27449</v>
      </c>
      <c r="BD7" s="141">
        <f t="shared" si="1"/>
        <v>623379</v>
      </c>
      <c r="BE7" s="141">
        <f t="shared" si="1"/>
        <v>93</v>
      </c>
      <c r="BF7" s="141">
        <f t="shared" si="1"/>
        <v>542304</v>
      </c>
      <c r="BG7" s="141">
        <f t="shared" si="1"/>
        <v>4695524</v>
      </c>
      <c r="BH7" s="141">
        <f t="shared" si="1"/>
        <v>6685958</v>
      </c>
      <c r="BI7" s="141">
        <f t="shared" si="1"/>
        <v>6494134</v>
      </c>
      <c r="BJ7" s="141">
        <f t="shared" si="1"/>
        <v>482492</v>
      </c>
      <c r="BK7" s="141">
        <f t="shared" si="1"/>
        <v>5415581</v>
      </c>
      <c r="BL7" s="141">
        <f t="shared" si="1"/>
        <v>279276</v>
      </c>
      <c r="BM7" s="141">
        <f t="shared" si="1"/>
        <v>316785</v>
      </c>
      <c r="BN7" s="141">
        <f t="shared" si="1"/>
        <v>191824</v>
      </c>
      <c r="BO7" s="141">
        <f t="shared" si="1"/>
        <v>3799789</v>
      </c>
      <c r="BP7" s="141">
        <f aca="true" t="shared" si="2" ref="BP7:CI7">SUM(BP8:BP83)</f>
        <v>213083129</v>
      </c>
      <c r="BQ7" s="141">
        <f t="shared" si="2"/>
        <v>77786134</v>
      </c>
      <c r="BR7" s="141">
        <f t="shared" si="2"/>
        <v>23079011</v>
      </c>
      <c r="BS7" s="141">
        <f t="shared" si="2"/>
        <v>47477636</v>
      </c>
      <c r="BT7" s="141">
        <f t="shared" si="2"/>
        <v>7205423</v>
      </c>
      <c r="BU7" s="141">
        <f t="shared" si="2"/>
        <v>24064</v>
      </c>
      <c r="BV7" s="141">
        <f t="shared" si="2"/>
        <v>68211672</v>
      </c>
      <c r="BW7" s="141">
        <f t="shared" si="2"/>
        <v>25405586</v>
      </c>
      <c r="BX7" s="141">
        <f t="shared" si="2"/>
        <v>34988425</v>
      </c>
      <c r="BY7" s="141">
        <f t="shared" si="2"/>
        <v>7817661</v>
      </c>
      <c r="BZ7" s="141">
        <f t="shared" si="2"/>
        <v>725759</v>
      </c>
      <c r="CA7" s="141">
        <f t="shared" si="2"/>
        <v>66115104</v>
      </c>
      <c r="CB7" s="141">
        <f t="shared" si="2"/>
        <v>36002416</v>
      </c>
      <c r="CC7" s="141">
        <f t="shared" si="2"/>
        <v>24292060</v>
      </c>
      <c r="CD7" s="141">
        <f t="shared" si="2"/>
        <v>2585054</v>
      </c>
      <c r="CE7" s="141">
        <f t="shared" si="2"/>
        <v>3235574</v>
      </c>
      <c r="CF7" s="141">
        <f t="shared" si="2"/>
        <v>43209737</v>
      </c>
      <c r="CG7" s="141">
        <f t="shared" si="2"/>
        <v>244460</v>
      </c>
      <c r="CH7" s="141">
        <f t="shared" si="2"/>
        <v>29438414</v>
      </c>
      <c r="CI7" s="141">
        <f t="shared" si="2"/>
        <v>249207501</v>
      </c>
    </row>
    <row r="8" spans="1:87" ht="12" customHeight="1">
      <c r="A8" s="142" t="s">
        <v>91</v>
      </c>
      <c r="B8" s="140" t="s">
        <v>326</v>
      </c>
      <c r="C8" s="142" t="s">
        <v>389</v>
      </c>
      <c r="D8" s="141">
        <f>+SUM(E8,J8)</f>
        <v>0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0</v>
      </c>
      <c r="M8" s="141">
        <f>+SUM(N8:Q8)</f>
        <v>0</v>
      </c>
      <c r="N8" s="141">
        <v>0</v>
      </c>
      <c r="O8" s="141">
        <v>0</v>
      </c>
      <c r="P8" s="141">
        <v>0</v>
      </c>
      <c r="Q8" s="141">
        <v>0</v>
      </c>
      <c r="R8" s="141">
        <f>+SUM(S8:U8)</f>
        <v>0</v>
      </c>
      <c r="S8" s="141">
        <v>0</v>
      </c>
      <c r="T8" s="141">
        <v>0</v>
      </c>
      <c r="U8" s="141">
        <v>0</v>
      </c>
      <c r="V8" s="141">
        <v>0</v>
      </c>
      <c r="W8" s="141">
        <f>+SUM(X8:AA8)</f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f>+SUM(D8,L8,AD8)</f>
        <v>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0</v>
      </c>
      <c r="AO8" s="141">
        <f>+SUM(AP8:AS8)</f>
        <v>0</v>
      </c>
      <c r="AP8" s="141">
        <v>0</v>
      </c>
      <c r="AQ8" s="141">
        <v>0</v>
      </c>
      <c r="AR8" s="141">
        <v>0</v>
      </c>
      <c r="AS8" s="141">
        <v>0</v>
      </c>
      <c r="AT8" s="141">
        <f>+SUM(AU8:AW8)</f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f>+SUM(AZ8:BC8)</f>
        <v>0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0</v>
      </c>
      <c r="BH8" s="141">
        <f aca="true" t="shared" si="3" ref="BH8:CI8">SUM(D8,AF8)</f>
        <v>0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0</v>
      </c>
      <c r="BQ8" s="141">
        <f t="shared" si="3"/>
        <v>0</v>
      </c>
      <c r="BR8" s="141">
        <f t="shared" si="3"/>
        <v>0</v>
      </c>
      <c r="BS8" s="141">
        <f t="shared" si="3"/>
        <v>0</v>
      </c>
      <c r="BT8" s="141">
        <f t="shared" si="3"/>
        <v>0</v>
      </c>
      <c r="BU8" s="141">
        <f t="shared" si="3"/>
        <v>0</v>
      </c>
      <c r="BV8" s="141">
        <f t="shared" si="3"/>
        <v>0</v>
      </c>
      <c r="BW8" s="141">
        <f t="shared" si="3"/>
        <v>0</v>
      </c>
      <c r="BX8" s="141">
        <f t="shared" si="3"/>
        <v>0</v>
      </c>
      <c r="BY8" s="141">
        <f t="shared" si="3"/>
        <v>0</v>
      </c>
      <c r="BZ8" s="141">
        <f t="shared" si="3"/>
        <v>0</v>
      </c>
      <c r="CA8" s="141">
        <f t="shared" si="3"/>
        <v>0</v>
      </c>
      <c r="CB8" s="141">
        <f t="shared" si="3"/>
        <v>0</v>
      </c>
      <c r="CC8" s="141">
        <f t="shared" si="3"/>
        <v>0</v>
      </c>
      <c r="CD8" s="141">
        <f t="shared" si="3"/>
        <v>0</v>
      </c>
      <c r="CE8" s="141">
        <f t="shared" si="3"/>
        <v>0</v>
      </c>
      <c r="CF8" s="141">
        <f t="shared" si="3"/>
        <v>0</v>
      </c>
      <c r="CG8" s="141">
        <f t="shared" si="3"/>
        <v>0</v>
      </c>
      <c r="CH8" s="141">
        <f t="shared" si="3"/>
        <v>0</v>
      </c>
      <c r="CI8" s="141">
        <f t="shared" si="3"/>
        <v>0</v>
      </c>
    </row>
    <row r="9" spans="1:87" ht="12" customHeight="1">
      <c r="A9" s="142" t="s">
        <v>91</v>
      </c>
      <c r="B9" s="140" t="s">
        <v>327</v>
      </c>
      <c r="C9" s="142" t="s">
        <v>390</v>
      </c>
      <c r="D9" s="141">
        <f aca="true" t="shared" si="4" ref="D9:D72">+SUM(E9,J9)</f>
        <v>0</v>
      </c>
      <c r="E9" s="141">
        <f aca="true" t="shared" si="5" ref="E9:E72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34796</v>
      </c>
      <c r="L9" s="141">
        <f aca="true" t="shared" si="6" ref="L9:L72">+SUM(M9,R9,V9,W9,AC9)</f>
        <v>1890985</v>
      </c>
      <c r="M9" s="141">
        <f aca="true" t="shared" si="7" ref="M9:M72">+SUM(N9:Q9)</f>
        <v>914760</v>
      </c>
      <c r="N9" s="141">
        <v>198340</v>
      </c>
      <c r="O9" s="141">
        <v>716420</v>
      </c>
      <c r="P9" s="141">
        <v>0</v>
      </c>
      <c r="Q9" s="141">
        <v>0</v>
      </c>
      <c r="R9" s="141">
        <f aca="true" t="shared" si="8" ref="R9:R72">+SUM(S9:U9)</f>
        <v>389370</v>
      </c>
      <c r="S9" s="141">
        <v>389370</v>
      </c>
      <c r="T9" s="141">
        <v>0</v>
      </c>
      <c r="U9" s="141">
        <v>0</v>
      </c>
      <c r="V9" s="141">
        <v>19648</v>
      </c>
      <c r="W9" s="141">
        <f aca="true" t="shared" si="9" ref="W9:W72">+SUM(X9:AA9)</f>
        <v>563585</v>
      </c>
      <c r="X9" s="141">
        <v>430492</v>
      </c>
      <c r="Y9" s="141">
        <v>113848</v>
      </c>
      <c r="Z9" s="141">
        <v>0</v>
      </c>
      <c r="AA9" s="141">
        <v>19245</v>
      </c>
      <c r="AB9" s="141">
        <v>283642</v>
      </c>
      <c r="AC9" s="141">
        <v>3622</v>
      </c>
      <c r="AD9" s="141">
        <v>81766</v>
      </c>
      <c r="AE9" s="141">
        <f aca="true" t="shared" si="10" ref="AE9:AE72">+SUM(D9,L9,AD9)</f>
        <v>1972751</v>
      </c>
      <c r="AF9" s="141">
        <f aca="true" t="shared" si="11" ref="AF9:AF72">+SUM(AG9,AL9)</f>
        <v>0</v>
      </c>
      <c r="AG9" s="141">
        <f aca="true" t="shared" si="12" ref="AG9:AG7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72">+SUM(AO9,AT9,AX9,AY9,BE9)</f>
        <v>0</v>
      </c>
      <c r="AO9" s="141">
        <f aca="true" t="shared" si="14" ref="AO9:AO72">+SUM(AP9:AS9)</f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f aca="true" t="shared" si="15" ref="AT9:AT72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72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2174</v>
      </c>
      <c r="BE9" s="141">
        <v>0</v>
      </c>
      <c r="BF9" s="141">
        <v>0</v>
      </c>
      <c r="BG9" s="141">
        <f aca="true" t="shared" si="17" ref="BG9:BG72">+SUM(BF9,AN9,AF9)</f>
        <v>0</v>
      </c>
      <c r="BH9" s="141">
        <f aca="true" t="shared" si="18" ref="BH9:BH72">SUM(D9,AF9)</f>
        <v>0</v>
      </c>
      <c r="BI9" s="141">
        <f aca="true" t="shared" si="19" ref="BI9:BI72">SUM(E9,AG9)</f>
        <v>0</v>
      </c>
      <c r="BJ9" s="141">
        <f aca="true" t="shared" si="20" ref="BJ9:BJ72">SUM(F9,AH9)</f>
        <v>0</v>
      </c>
      <c r="BK9" s="141">
        <f aca="true" t="shared" si="21" ref="BK9:BK72">SUM(G9,AI9)</f>
        <v>0</v>
      </c>
      <c r="BL9" s="141">
        <f aca="true" t="shared" si="22" ref="BL9:BL72">SUM(H9,AJ9)</f>
        <v>0</v>
      </c>
      <c r="BM9" s="141">
        <f aca="true" t="shared" si="23" ref="BM9:BM72">SUM(I9,AK9)</f>
        <v>0</v>
      </c>
      <c r="BN9" s="141">
        <f aca="true" t="shared" si="24" ref="BN9:BN72">SUM(J9,AL9)</f>
        <v>0</v>
      </c>
      <c r="BO9" s="141">
        <f aca="true" t="shared" si="25" ref="BO9:BO72">SUM(K9,AM9)</f>
        <v>34796</v>
      </c>
      <c r="BP9" s="141">
        <f aca="true" t="shared" si="26" ref="BP9:BP72">SUM(L9,AN9)</f>
        <v>1890985</v>
      </c>
      <c r="BQ9" s="141">
        <f aca="true" t="shared" si="27" ref="BQ9:BQ72">SUM(M9,AO9)</f>
        <v>914760</v>
      </c>
      <c r="BR9" s="141">
        <f aca="true" t="shared" si="28" ref="BR9:BR72">SUM(N9,AP9)</f>
        <v>198340</v>
      </c>
      <c r="BS9" s="141">
        <f aca="true" t="shared" si="29" ref="BS9:BS72">SUM(O9,AQ9)</f>
        <v>716420</v>
      </c>
      <c r="BT9" s="141">
        <f aca="true" t="shared" si="30" ref="BT9:BT72">SUM(P9,AR9)</f>
        <v>0</v>
      </c>
      <c r="BU9" s="141">
        <f aca="true" t="shared" si="31" ref="BU9:BU72">SUM(Q9,AS9)</f>
        <v>0</v>
      </c>
      <c r="BV9" s="141">
        <f aca="true" t="shared" si="32" ref="BV9:BV72">SUM(R9,AT9)</f>
        <v>389370</v>
      </c>
      <c r="BW9" s="141">
        <f aca="true" t="shared" si="33" ref="BW9:BW72">SUM(S9,AU9)</f>
        <v>389370</v>
      </c>
      <c r="BX9" s="141">
        <f aca="true" t="shared" si="34" ref="BX9:BX72">SUM(T9,AV9)</f>
        <v>0</v>
      </c>
      <c r="BY9" s="141">
        <f aca="true" t="shared" si="35" ref="BY9:BY72">SUM(U9,AW9)</f>
        <v>0</v>
      </c>
      <c r="BZ9" s="141">
        <f aca="true" t="shared" si="36" ref="BZ9:BZ72">SUM(V9,AX9)</f>
        <v>19648</v>
      </c>
      <c r="CA9" s="141">
        <f aca="true" t="shared" si="37" ref="CA9:CA72">SUM(W9,AY9)</f>
        <v>563585</v>
      </c>
      <c r="CB9" s="141">
        <f aca="true" t="shared" si="38" ref="CB9:CB72">SUM(X9,AZ9)</f>
        <v>430492</v>
      </c>
      <c r="CC9" s="141">
        <f aca="true" t="shared" si="39" ref="CC9:CC72">SUM(Y9,BA9)</f>
        <v>113848</v>
      </c>
      <c r="CD9" s="141">
        <f aca="true" t="shared" si="40" ref="CD9:CD72">SUM(Z9,BB9)</f>
        <v>0</v>
      </c>
      <c r="CE9" s="141">
        <f aca="true" t="shared" si="41" ref="CE9:CE72">SUM(AA9,BC9)</f>
        <v>19245</v>
      </c>
      <c r="CF9" s="141">
        <f aca="true" t="shared" si="42" ref="CF9:CF72">SUM(AB9,BD9)</f>
        <v>285816</v>
      </c>
      <c r="CG9" s="141">
        <f aca="true" t="shared" si="43" ref="CG9:CG72">SUM(AC9,BE9)</f>
        <v>3622</v>
      </c>
      <c r="CH9" s="141">
        <f aca="true" t="shared" si="44" ref="CH9:CH72">SUM(AD9,BF9)</f>
        <v>81766</v>
      </c>
      <c r="CI9" s="141">
        <f aca="true" t="shared" si="45" ref="CI9:CI72">SUM(AE9,BG9)</f>
        <v>1972751</v>
      </c>
    </row>
    <row r="10" spans="1:87" ht="12" customHeight="1">
      <c r="A10" s="142" t="s">
        <v>91</v>
      </c>
      <c r="B10" s="140" t="s">
        <v>328</v>
      </c>
      <c r="C10" s="142" t="s">
        <v>391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62521</v>
      </c>
      <c r="L10" s="141">
        <f t="shared" si="6"/>
        <v>2281764</v>
      </c>
      <c r="M10" s="141">
        <f t="shared" si="7"/>
        <v>1514208</v>
      </c>
      <c r="N10" s="141">
        <v>513036</v>
      </c>
      <c r="O10" s="141">
        <v>1001172</v>
      </c>
      <c r="P10" s="141">
        <v>0</v>
      </c>
      <c r="Q10" s="141">
        <v>0</v>
      </c>
      <c r="R10" s="141">
        <f t="shared" si="8"/>
        <v>490501</v>
      </c>
      <c r="S10" s="141">
        <v>490501</v>
      </c>
      <c r="T10" s="141">
        <v>0</v>
      </c>
      <c r="U10" s="141">
        <v>0</v>
      </c>
      <c r="V10" s="141">
        <v>11112</v>
      </c>
      <c r="W10" s="141">
        <f t="shared" si="9"/>
        <v>265943</v>
      </c>
      <c r="X10" s="141">
        <v>133712</v>
      </c>
      <c r="Y10" s="141">
        <v>71156</v>
      </c>
      <c r="Z10" s="141">
        <v>2</v>
      </c>
      <c r="AA10" s="141">
        <v>61073</v>
      </c>
      <c r="AB10" s="141">
        <v>509640</v>
      </c>
      <c r="AC10" s="141">
        <v>0</v>
      </c>
      <c r="AD10" s="141">
        <v>417149</v>
      </c>
      <c r="AE10" s="141">
        <f t="shared" si="10"/>
        <v>2698913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3906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62521</v>
      </c>
      <c r="BP10" s="141">
        <f t="shared" si="26"/>
        <v>2281764</v>
      </c>
      <c r="BQ10" s="141">
        <f t="shared" si="27"/>
        <v>1514208</v>
      </c>
      <c r="BR10" s="141">
        <f t="shared" si="28"/>
        <v>513036</v>
      </c>
      <c r="BS10" s="141">
        <f t="shared" si="29"/>
        <v>1001172</v>
      </c>
      <c r="BT10" s="141">
        <f t="shared" si="30"/>
        <v>0</v>
      </c>
      <c r="BU10" s="141">
        <f t="shared" si="31"/>
        <v>0</v>
      </c>
      <c r="BV10" s="141">
        <f t="shared" si="32"/>
        <v>490501</v>
      </c>
      <c r="BW10" s="141">
        <f t="shared" si="33"/>
        <v>490501</v>
      </c>
      <c r="BX10" s="141">
        <f t="shared" si="34"/>
        <v>0</v>
      </c>
      <c r="BY10" s="141">
        <f t="shared" si="35"/>
        <v>0</v>
      </c>
      <c r="BZ10" s="141">
        <f t="shared" si="36"/>
        <v>11112</v>
      </c>
      <c r="CA10" s="141">
        <f t="shared" si="37"/>
        <v>265943</v>
      </c>
      <c r="CB10" s="141">
        <f t="shared" si="38"/>
        <v>133712</v>
      </c>
      <c r="CC10" s="141">
        <f t="shared" si="39"/>
        <v>71156</v>
      </c>
      <c r="CD10" s="141">
        <f t="shared" si="40"/>
        <v>2</v>
      </c>
      <c r="CE10" s="141">
        <f t="shared" si="41"/>
        <v>61073</v>
      </c>
      <c r="CF10" s="141">
        <f t="shared" si="42"/>
        <v>513546</v>
      </c>
      <c r="CG10" s="141">
        <f t="shared" si="43"/>
        <v>0</v>
      </c>
      <c r="CH10" s="141">
        <f t="shared" si="44"/>
        <v>417149</v>
      </c>
      <c r="CI10" s="141">
        <f t="shared" si="45"/>
        <v>2698913</v>
      </c>
    </row>
    <row r="11" spans="1:87" ht="12" customHeight="1">
      <c r="A11" s="142" t="s">
        <v>91</v>
      </c>
      <c r="B11" s="140" t="s">
        <v>329</v>
      </c>
      <c r="C11" s="142" t="s">
        <v>392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106733</v>
      </c>
      <c r="L11" s="141">
        <f t="shared" si="6"/>
        <v>3442250</v>
      </c>
      <c r="M11" s="141">
        <f t="shared" si="7"/>
        <v>1449901</v>
      </c>
      <c r="N11" s="141">
        <v>253273</v>
      </c>
      <c r="O11" s="141">
        <v>1196628</v>
      </c>
      <c r="P11" s="141">
        <v>0</v>
      </c>
      <c r="Q11" s="141">
        <v>0</v>
      </c>
      <c r="R11" s="141">
        <f t="shared" si="8"/>
        <v>1336918</v>
      </c>
      <c r="S11" s="141">
        <v>1212370</v>
      </c>
      <c r="T11" s="141">
        <v>124548</v>
      </c>
      <c r="U11" s="141">
        <v>0</v>
      </c>
      <c r="V11" s="141">
        <v>29282</v>
      </c>
      <c r="W11" s="141">
        <f t="shared" si="9"/>
        <v>619849</v>
      </c>
      <c r="X11" s="141">
        <v>215926</v>
      </c>
      <c r="Y11" s="141">
        <v>236128</v>
      </c>
      <c r="Z11" s="141">
        <v>42571</v>
      </c>
      <c r="AA11" s="141">
        <v>125224</v>
      </c>
      <c r="AB11" s="141">
        <v>870029</v>
      </c>
      <c r="AC11" s="141">
        <v>6300</v>
      </c>
      <c r="AD11" s="141">
        <v>484817</v>
      </c>
      <c r="AE11" s="141">
        <f t="shared" si="10"/>
        <v>3927067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0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0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106733</v>
      </c>
      <c r="BP11" s="141">
        <f t="shared" si="26"/>
        <v>3442250</v>
      </c>
      <c r="BQ11" s="141">
        <f t="shared" si="27"/>
        <v>1449901</v>
      </c>
      <c r="BR11" s="141">
        <f t="shared" si="28"/>
        <v>253273</v>
      </c>
      <c r="BS11" s="141">
        <f t="shared" si="29"/>
        <v>1196628</v>
      </c>
      <c r="BT11" s="141">
        <f t="shared" si="30"/>
        <v>0</v>
      </c>
      <c r="BU11" s="141">
        <f t="shared" si="31"/>
        <v>0</v>
      </c>
      <c r="BV11" s="141">
        <f t="shared" si="32"/>
        <v>1336918</v>
      </c>
      <c r="BW11" s="141">
        <f t="shared" si="33"/>
        <v>1212370</v>
      </c>
      <c r="BX11" s="141">
        <f t="shared" si="34"/>
        <v>124548</v>
      </c>
      <c r="BY11" s="141">
        <f t="shared" si="35"/>
        <v>0</v>
      </c>
      <c r="BZ11" s="141">
        <f t="shared" si="36"/>
        <v>29282</v>
      </c>
      <c r="CA11" s="141">
        <f t="shared" si="37"/>
        <v>619849</v>
      </c>
      <c r="CB11" s="141">
        <f t="shared" si="38"/>
        <v>215926</v>
      </c>
      <c r="CC11" s="141">
        <f t="shared" si="39"/>
        <v>236128</v>
      </c>
      <c r="CD11" s="141">
        <f t="shared" si="40"/>
        <v>42571</v>
      </c>
      <c r="CE11" s="141">
        <f t="shared" si="41"/>
        <v>125224</v>
      </c>
      <c r="CF11" s="141">
        <f t="shared" si="42"/>
        <v>870029</v>
      </c>
      <c r="CG11" s="141">
        <f t="shared" si="43"/>
        <v>6300</v>
      </c>
      <c r="CH11" s="141">
        <f t="shared" si="44"/>
        <v>484817</v>
      </c>
      <c r="CI11" s="141">
        <f t="shared" si="45"/>
        <v>3927067</v>
      </c>
    </row>
    <row r="12" spans="1:87" ht="12" customHeight="1">
      <c r="A12" s="142" t="s">
        <v>91</v>
      </c>
      <c r="B12" s="140" t="s">
        <v>330</v>
      </c>
      <c r="C12" s="142" t="s">
        <v>393</v>
      </c>
      <c r="D12" s="141">
        <f t="shared" si="4"/>
        <v>107130</v>
      </c>
      <c r="E12" s="141">
        <f t="shared" si="5"/>
        <v>81176</v>
      </c>
      <c r="F12" s="141">
        <v>68311</v>
      </c>
      <c r="G12" s="141">
        <v>0</v>
      </c>
      <c r="H12" s="141">
        <v>0</v>
      </c>
      <c r="I12" s="141">
        <v>12865</v>
      </c>
      <c r="J12" s="141">
        <v>25954</v>
      </c>
      <c r="K12" s="141">
        <v>143205</v>
      </c>
      <c r="L12" s="141">
        <f t="shared" si="6"/>
        <v>4282687</v>
      </c>
      <c r="M12" s="141">
        <f t="shared" si="7"/>
        <v>2706836</v>
      </c>
      <c r="N12" s="141">
        <v>364301</v>
      </c>
      <c r="O12" s="141">
        <v>2342535</v>
      </c>
      <c r="P12" s="141">
        <v>0</v>
      </c>
      <c r="Q12" s="141">
        <v>0</v>
      </c>
      <c r="R12" s="141">
        <f t="shared" si="8"/>
        <v>603156</v>
      </c>
      <c r="S12" s="141">
        <v>603156</v>
      </c>
      <c r="T12" s="141">
        <v>0</v>
      </c>
      <c r="U12" s="141">
        <v>0</v>
      </c>
      <c r="V12" s="141">
        <v>41303</v>
      </c>
      <c r="W12" s="141">
        <f t="shared" si="9"/>
        <v>924010</v>
      </c>
      <c r="X12" s="141">
        <v>758124</v>
      </c>
      <c r="Y12" s="141">
        <v>165722</v>
      </c>
      <c r="Z12" s="141">
        <v>0</v>
      </c>
      <c r="AA12" s="141">
        <v>164</v>
      </c>
      <c r="AB12" s="141">
        <v>1167331</v>
      </c>
      <c r="AC12" s="141">
        <v>7382</v>
      </c>
      <c r="AD12" s="141">
        <v>306478</v>
      </c>
      <c r="AE12" s="141">
        <f t="shared" si="10"/>
        <v>4696295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1011417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1011417</v>
      </c>
      <c r="AU12" s="141">
        <v>1011417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8946</v>
      </c>
      <c r="BE12" s="141">
        <v>0</v>
      </c>
      <c r="BF12" s="141">
        <v>0</v>
      </c>
      <c r="BG12" s="141">
        <f t="shared" si="17"/>
        <v>1011417</v>
      </c>
      <c r="BH12" s="141">
        <f t="shared" si="18"/>
        <v>107130</v>
      </c>
      <c r="BI12" s="141">
        <f t="shared" si="19"/>
        <v>81176</v>
      </c>
      <c r="BJ12" s="141">
        <f t="shared" si="20"/>
        <v>68311</v>
      </c>
      <c r="BK12" s="141">
        <f t="shared" si="21"/>
        <v>0</v>
      </c>
      <c r="BL12" s="141">
        <f t="shared" si="22"/>
        <v>0</v>
      </c>
      <c r="BM12" s="141">
        <f t="shared" si="23"/>
        <v>12865</v>
      </c>
      <c r="BN12" s="141">
        <f t="shared" si="24"/>
        <v>25954</v>
      </c>
      <c r="BO12" s="141">
        <f t="shared" si="25"/>
        <v>143205</v>
      </c>
      <c r="BP12" s="141">
        <f t="shared" si="26"/>
        <v>5294104</v>
      </c>
      <c r="BQ12" s="141">
        <f t="shared" si="27"/>
        <v>2706836</v>
      </c>
      <c r="BR12" s="141">
        <f t="shared" si="28"/>
        <v>364301</v>
      </c>
      <c r="BS12" s="141">
        <f t="shared" si="29"/>
        <v>2342535</v>
      </c>
      <c r="BT12" s="141">
        <f t="shared" si="30"/>
        <v>0</v>
      </c>
      <c r="BU12" s="141">
        <f t="shared" si="31"/>
        <v>0</v>
      </c>
      <c r="BV12" s="141">
        <f t="shared" si="32"/>
        <v>1614573</v>
      </c>
      <c r="BW12" s="141">
        <f t="shared" si="33"/>
        <v>1614573</v>
      </c>
      <c r="BX12" s="141">
        <f t="shared" si="34"/>
        <v>0</v>
      </c>
      <c r="BY12" s="141">
        <f t="shared" si="35"/>
        <v>0</v>
      </c>
      <c r="BZ12" s="141">
        <f t="shared" si="36"/>
        <v>41303</v>
      </c>
      <c r="CA12" s="141">
        <f t="shared" si="37"/>
        <v>924010</v>
      </c>
      <c r="CB12" s="141">
        <f t="shared" si="38"/>
        <v>758124</v>
      </c>
      <c r="CC12" s="141">
        <f t="shared" si="39"/>
        <v>165722</v>
      </c>
      <c r="CD12" s="141">
        <f t="shared" si="40"/>
        <v>0</v>
      </c>
      <c r="CE12" s="141">
        <f t="shared" si="41"/>
        <v>164</v>
      </c>
      <c r="CF12" s="141">
        <f t="shared" si="42"/>
        <v>1176277</v>
      </c>
      <c r="CG12" s="141">
        <f t="shared" si="43"/>
        <v>7382</v>
      </c>
      <c r="CH12" s="141">
        <f t="shared" si="44"/>
        <v>306478</v>
      </c>
      <c r="CI12" s="141">
        <f t="shared" si="45"/>
        <v>5707712</v>
      </c>
    </row>
    <row r="13" spans="1:87" ht="12" customHeight="1">
      <c r="A13" s="142" t="s">
        <v>91</v>
      </c>
      <c r="B13" s="140" t="s">
        <v>331</v>
      </c>
      <c r="C13" s="142" t="s">
        <v>394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79633</v>
      </c>
      <c r="L13" s="141">
        <f t="shared" si="6"/>
        <v>2524024</v>
      </c>
      <c r="M13" s="141">
        <f t="shared" si="7"/>
        <v>1438083</v>
      </c>
      <c r="N13" s="141">
        <v>215384</v>
      </c>
      <c r="O13" s="141">
        <v>1222699</v>
      </c>
      <c r="P13" s="141">
        <v>0</v>
      </c>
      <c r="Q13" s="141">
        <v>0</v>
      </c>
      <c r="R13" s="141">
        <f t="shared" si="8"/>
        <v>69122</v>
      </c>
      <c r="S13" s="141">
        <v>69122</v>
      </c>
      <c r="T13" s="141">
        <v>0</v>
      </c>
      <c r="U13" s="141">
        <v>0</v>
      </c>
      <c r="V13" s="141">
        <v>20149</v>
      </c>
      <c r="W13" s="141">
        <f t="shared" si="9"/>
        <v>996670</v>
      </c>
      <c r="X13" s="141">
        <v>907097</v>
      </c>
      <c r="Y13" s="141">
        <v>89409</v>
      </c>
      <c r="Z13" s="141">
        <v>0</v>
      </c>
      <c r="AA13" s="141">
        <v>164</v>
      </c>
      <c r="AB13" s="141">
        <v>649122</v>
      </c>
      <c r="AC13" s="141">
        <v>0</v>
      </c>
      <c r="AD13" s="141">
        <v>0</v>
      </c>
      <c r="AE13" s="141">
        <f t="shared" si="10"/>
        <v>2524024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4975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79633</v>
      </c>
      <c r="BP13" s="141">
        <f t="shared" si="26"/>
        <v>2524024</v>
      </c>
      <c r="BQ13" s="141">
        <f t="shared" si="27"/>
        <v>1438083</v>
      </c>
      <c r="BR13" s="141">
        <f t="shared" si="28"/>
        <v>215384</v>
      </c>
      <c r="BS13" s="141">
        <f t="shared" si="29"/>
        <v>1222699</v>
      </c>
      <c r="BT13" s="141">
        <f t="shared" si="30"/>
        <v>0</v>
      </c>
      <c r="BU13" s="141">
        <f t="shared" si="31"/>
        <v>0</v>
      </c>
      <c r="BV13" s="141">
        <f t="shared" si="32"/>
        <v>69122</v>
      </c>
      <c r="BW13" s="141">
        <f t="shared" si="33"/>
        <v>69122</v>
      </c>
      <c r="BX13" s="141">
        <f t="shared" si="34"/>
        <v>0</v>
      </c>
      <c r="BY13" s="141">
        <f t="shared" si="35"/>
        <v>0</v>
      </c>
      <c r="BZ13" s="141">
        <f t="shared" si="36"/>
        <v>20149</v>
      </c>
      <c r="CA13" s="141">
        <f t="shared" si="37"/>
        <v>996670</v>
      </c>
      <c r="CB13" s="141">
        <f t="shared" si="38"/>
        <v>907097</v>
      </c>
      <c r="CC13" s="141">
        <f t="shared" si="39"/>
        <v>89409</v>
      </c>
      <c r="CD13" s="141">
        <f t="shared" si="40"/>
        <v>0</v>
      </c>
      <c r="CE13" s="141">
        <f t="shared" si="41"/>
        <v>164</v>
      </c>
      <c r="CF13" s="141">
        <f t="shared" si="42"/>
        <v>654097</v>
      </c>
      <c r="CG13" s="141">
        <f t="shared" si="43"/>
        <v>0</v>
      </c>
      <c r="CH13" s="141">
        <f t="shared" si="44"/>
        <v>0</v>
      </c>
      <c r="CI13" s="141">
        <f t="shared" si="45"/>
        <v>2524024</v>
      </c>
    </row>
    <row r="14" spans="1:87" ht="12" customHeight="1">
      <c r="A14" s="142" t="s">
        <v>91</v>
      </c>
      <c r="B14" s="140" t="s">
        <v>332</v>
      </c>
      <c r="C14" s="142" t="s">
        <v>395</v>
      </c>
      <c r="D14" s="141">
        <f t="shared" si="4"/>
        <v>20111</v>
      </c>
      <c r="E14" s="141">
        <f t="shared" si="5"/>
        <v>20111</v>
      </c>
      <c r="F14" s="141">
        <v>0</v>
      </c>
      <c r="G14" s="141">
        <v>0</v>
      </c>
      <c r="H14" s="141">
        <v>0</v>
      </c>
      <c r="I14" s="141">
        <v>20111</v>
      </c>
      <c r="J14" s="141">
        <v>0</v>
      </c>
      <c r="K14" s="141">
        <v>87715</v>
      </c>
      <c r="L14" s="141">
        <f t="shared" si="6"/>
        <v>2741153</v>
      </c>
      <c r="M14" s="141">
        <f t="shared" si="7"/>
        <v>1397966</v>
      </c>
      <c r="N14" s="141">
        <v>223531</v>
      </c>
      <c r="O14" s="141">
        <v>1174435</v>
      </c>
      <c r="P14" s="141">
        <v>0</v>
      </c>
      <c r="Q14" s="141">
        <v>0</v>
      </c>
      <c r="R14" s="141">
        <f t="shared" si="8"/>
        <v>908788</v>
      </c>
      <c r="S14" s="141">
        <v>908788</v>
      </c>
      <c r="T14" s="141">
        <v>0</v>
      </c>
      <c r="U14" s="141">
        <v>0</v>
      </c>
      <c r="V14" s="141">
        <v>12189</v>
      </c>
      <c r="W14" s="141">
        <f t="shared" si="9"/>
        <v>422210</v>
      </c>
      <c r="X14" s="141">
        <v>322922</v>
      </c>
      <c r="Y14" s="141">
        <v>99124</v>
      </c>
      <c r="Z14" s="141">
        <v>0</v>
      </c>
      <c r="AA14" s="141">
        <v>164</v>
      </c>
      <c r="AB14" s="141">
        <v>715003</v>
      </c>
      <c r="AC14" s="141">
        <v>0</v>
      </c>
      <c r="AD14" s="141">
        <v>173391</v>
      </c>
      <c r="AE14" s="141">
        <f t="shared" si="10"/>
        <v>2934655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5479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20111</v>
      </c>
      <c r="BI14" s="141">
        <f t="shared" si="19"/>
        <v>20111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20111</v>
      </c>
      <c r="BN14" s="141">
        <f t="shared" si="24"/>
        <v>0</v>
      </c>
      <c r="BO14" s="141">
        <f t="shared" si="25"/>
        <v>87715</v>
      </c>
      <c r="BP14" s="141">
        <f t="shared" si="26"/>
        <v>2741153</v>
      </c>
      <c r="BQ14" s="141">
        <f t="shared" si="27"/>
        <v>1397966</v>
      </c>
      <c r="BR14" s="141">
        <f t="shared" si="28"/>
        <v>223531</v>
      </c>
      <c r="BS14" s="141">
        <f t="shared" si="29"/>
        <v>1174435</v>
      </c>
      <c r="BT14" s="141">
        <f t="shared" si="30"/>
        <v>0</v>
      </c>
      <c r="BU14" s="141">
        <f t="shared" si="31"/>
        <v>0</v>
      </c>
      <c r="BV14" s="141">
        <f t="shared" si="32"/>
        <v>908788</v>
      </c>
      <c r="BW14" s="141">
        <f t="shared" si="33"/>
        <v>908788</v>
      </c>
      <c r="BX14" s="141">
        <f t="shared" si="34"/>
        <v>0</v>
      </c>
      <c r="BY14" s="141">
        <f t="shared" si="35"/>
        <v>0</v>
      </c>
      <c r="BZ14" s="141">
        <f t="shared" si="36"/>
        <v>12189</v>
      </c>
      <c r="CA14" s="141">
        <f t="shared" si="37"/>
        <v>422210</v>
      </c>
      <c r="CB14" s="141">
        <f t="shared" si="38"/>
        <v>322922</v>
      </c>
      <c r="CC14" s="141">
        <f t="shared" si="39"/>
        <v>99124</v>
      </c>
      <c r="CD14" s="141">
        <f t="shared" si="40"/>
        <v>0</v>
      </c>
      <c r="CE14" s="141">
        <f t="shared" si="41"/>
        <v>164</v>
      </c>
      <c r="CF14" s="141">
        <f t="shared" si="42"/>
        <v>720482</v>
      </c>
      <c r="CG14" s="141">
        <f t="shared" si="43"/>
        <v>0</v>
      </c>
      <c r="CH14" s="141">
        <f t="shared" si="44"/>
        <v>173391</v>
      </c>
      <c r="CI14" s="141">
        <f t="shared" si="45"/>
        <v>2934655</v>
      </c>
    </row>
    <row r="15" spans="1:87" ht="12" customHeight="1">
      <c r="A15" s="142" t="s">
        <v>91</v>
      </c>
      <c r="B15" s="140" t="s">
        <v>333</v>
      </c>
      <c r="C15" s="142" t="s">
        <v>396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98045</v>
      </c>
      <c r="L15" s="141">
        <f t="shared" si="6"/>
        <v>3147938</v>
      </c>
      <c r="M15" s="141">
        <f t="shared" si="7"/>
        <v>1532709</v>
      </c>
      <c r="N15" s="141">
        <v>218561</v>
      </c>
      <c r="O15" s="141">
        <v>1314148</v>
      </c>
      <c r="P15" s="141">
        <v>0</v>
      </c>
      <c r="Q15" s="141">
        <v>0</v>
      </c>
      <c r="R15" s="141">
        <f t="shared" si="8"/>
        <v>1010746</v>
      </c>
      <c r="S15" s="141">
        <v>1010746</v>
      </c>
      <c r="T15" s="141">
        <v>0</v>
      </c>
      <c r="U15" s="141">
        <v>0</v>
      </c>
      <c r="V15" s="141">
        <v>20750</v>
      </c>
      <c r="W15" s="141">
        <f t="shared" si="9"/>
        <v>583733</v>
      </c>
      <c r="X15" s="141">
        <v>582834</v>
      </c>
      <c r="Y15" s="141">
        <v>0</v>
      </c>
      <c r="Z15" s="141">
        <v>735</v>
      </c>
      <c r="AA15" s="141">
        <v>164</v>
      </c>
      <c r="AB15" s="141">
        <v>799211</v>
      </c>
      <c r="AC15" s="141">
        <v>0</v>
      </c>
      <c r="AD15" s="141">
        <v>0</v>
      </c>
      <c r="AE15" s="141">
        <f t="shared" si="10"/>
        <v>3147938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6125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98045</v>
      </c>
      <c r="BP15" s="141">
        <f t="shared" si="26"/>
        <v>3147938</v>
      </c>
      <c r="BQ15" s="141">
        <f t="shared" si="27"/>
        <v>1532709</v>
      </c>
      <c r="BR15" s="141">
        <f t="shared" si="28"/>
        <v>218561</v>
      </c>
      <c r="BS15" s="141">
        <f t="shared" si="29"/>
        <v>1314148</v>
      </c>
      <c r="BT15" s="141">
        <f t="shared" si="30"/>
        <v>0</v>
      </c>
      <c r="BU15" s="141">
        <f t="shared" si="31"/>
        <v>0</v>
      </c>
      <c r="BV15" s="141">
        <f t="shared" si="32"/>
        <v>1010746</v>
      </c>
      <c r="BW15" s="141">
        <f t="shared" si="33"/>
        <v>1010746</v>
      </c>
      <c r="BX15" s="141">
        <f t="shared" si="34"/>
        <v>0</v>
      </c>
      <c r="BY15" s="141">
        <f t="shared" si="35"/>
        <v>0</v>
      </c>
      <c r="BZ15" s="141">
        <f t="shared" si="36"/>
        <v>20750</v>
      </c>
      <c r="CA15" s="141">
        <f t="shared" si="37"/>
        <v>583733</v>
      </c>
      <c r="CB15" s="141">
        <f t="shared" si="38"/>
        <v>582834</v>
      </c>
      <c r="CC15" s="141">
        <f t="shared" si="39"/>
        <v>0</v>
      </c>
      <c r="CD15" s="141">
        <f t="shared" si="40"/>
        <v>735</v>
      </c>
      <c r="CE15" s="141">
        <f t="shared" si="41"/>
        <v>164</v>
      </c>
      <c r="CF15" s="141">
        <f t="shared" si="42"/>
        <v>805336</v>
      </c>
      <c r="CG15" s="141">
        <f t="shared" si="43"/>
        <v>0</v>
      </c>
      <c r="CH15" s="141">
        <f t="shared" si="44"/>
        <v>0</v>
      </c>
      <c r="CI15" s="141">
        <f t="shared" si="45"/>
        <v>3147938</v>
      </c>
    </row>
    <row r="16" spans="1:87" ht="12" customHeight="1">
      <c r="A16" s="142" t="s">
        <v>91</v>
      </c>
      <c r="B16" s="140" t="s">
        <v>334</v>
      </c>
      <c r="C16" s="142" t="s">
        <v>397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175786</v>
      </c>
      <c r="L16" s="141">
        <f t="shared" si="6"/>
        <v>4170651</v>
      </c>
      <c r="M16" s="141">
        <f t="shared" si="7"/>
        <v>1768471</v>
      </c>
      <c r="N16" s="141">
        <v>229822</v>
      </c>
      <c r="O16" s="141">
        <v>1538649</v>
      </c>
      <c r="P16" s="141">
        <v>0</v>
      </c>
      <c r="Q16" s="141">
        <v>0</v>
      </c>
      <c r="R16" s="141">
        <f t="shared" si="8"/>
        <v>1680639</v>
      </c>
      <c r="S16" s="141">
        <v>1442424</v>
      </c>
      <c r="T16" s="141">
        <v>238215</v>
      </c>
      <c r="U16" s="141">
        <v>0</v>
      </c>
      <c r="V16" s="141">
        <v>927</v>
      </c>
      <c r="W16" s="141">
        <f t="shared" si="9"/>
        <v>718818</v>
      </c>
      <c r="X16" s="141">
        <v>633336</v>
      </c>
      <c r="Y16" s="141">
        <v>84832</v>
      </c>
      <c r="Z16" s="141">
        <v>486</v>
      </c>
      <c r="AA16" s="141">
        <v>164</v>
      </c>
      <c r="AB16" s="141">
        <v>1432910</v>
      </c>
      <c r="AC16" s="141">
        <v>1796</v>
      </c>
      <c r="AD16" s="141">
        <v>370110</v>
      </c>
      <c r="AE16" s="141">
        <f t="shared" si="10"/>
        <v>4540761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10981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175786</v>
      </c>
      <c r="BP16" s="141">
        <f t="shared" si="26"/>
        <v>4170651</v>
      </c>
      <c r="BQ16" s="141">
        <f t="shared" si="27"/>
        <v>1768471</v>
      </c>
      <c r="BR16" s="141">
        <f t="shared" si="28"/>
        <v>229822</v>
      </c>
      <c r="BS16" s="141">
        <f t="shared" si="29"/>
        <v>1538649</v>
      </c>
      <c r="BT16" s="141">
        <f t="shared" si="30"/>
        <v>0</v>
      </c>
      <c r="BU16" s="141">
        <f t="shared" si="31"/>
        <v>0</v>
      </c>
      <c r="BV16" s="141">
        <f t="shared" si="32"/>
        <v>1680639</v>
      </c>
      <c r="BW16" s="141">
        <f t="shared" si="33"/>
        <v>1442424</v>
      </c>
      <c r="BX16" s="141">
        <f t="shared" si="34"/>
        <v>238215</v>
      </c>
      <c r="BY16" s="141">
        <f t="shared" si="35"/>
        <v>0</v>
      </c>
      <c r="BZ16" s="141">
        <f t="shared" si="36"/>
        <v>927</v>
      </c>
      <c r="CA16" s="141">
        <f t="shared" si="37"/>
        <v>718818</v>
      </c>
      <c r="CB16" s="141">
        <f t="shared" si="38"/>
        <v>633336</v>
      </c>
      <c r="CC16" s="141">
        <f t="shared" si="39"/>
        <v>84832</v>
      </c>
      <c r="CD16" s="141">
        <f t="shared" si="40"/>
        <v>486</v>
      </c>
      <c r="CE16" s="141">
        <f t="shared" si="41"/>
        <v>164</v>
      </c>
      <c r="CF16" s="141">
        <f t="shared" si="42"/>
        <v>1443891</v>
      </c>
      <c r="CG16" s="141">
        <f t="shared" si="43"/>
        <v>1796</v>
      </c>
      <c r="CH16" s="141">
        <f t="shared" si="44"/>
        <v>370110</v>
      </c>
      <c r="CI16" s="141">
        <f t="shared" si="45"/>
        <v>4540761</v>
      </c>
    </row>
    <row r="17" spans="1:87" ht="12" customHeight="1">
      <c r="A17" s="142" t="s">
        <v>91</v>
      </c>
      <c r="B17" s="140" t="s">
        <v>335</v>
      </c>
      <c r="C17" s="142" t="s">
        <v>398</v>
      </c>
      <c r="D17" s="141">
        <f t="shared" si="4"/>
        <v>11889</v>
      </c>
      <c r="E17" s="141">
        <f t="shared" si="5"/>
        <v>11889</v>
      </c>
      <c r="F17" s="141">
        <v>0</v>
      </c>
      <c r="G17" s="141">
        <v>11889</v>
      </c>
      <c r="H17" s="141">
        <v>0</v>
      </c>
      <c r="I17" s="141">
        <v>0</v>
      </c>
      <c r="J17" s="141">
        <v>0</v>
      </c>
      <c r="K17" s="141">
        <v>134725</v>
      </c>
      <c r="L17" s="141">
        <f t="shared" si="6"/>
        <v>4839149</v>
      </c>
      <c r="M17" s="141">
        <f t="shared" si="7"/>
        <v>2489052</v>
      </c>
      <c r="N17" s="141">
        <v>208502</v>
      </c>
      <c r="O17" s="141">
        <v>2280550</v>
      </c>
      <c r="P17" s="141">
        <v>0</v>
      </c>
      <c r="Q17" s="141">
        <v>0</v>
      </c>
      <c r="R17" s="141">
        <f t="shared" si="8"/>
        <v>351110</v>
      </c>
      <c r="S17" s="141">
        <v>341358</v>
      </c>
      <c r="T17" s="141">
        <v>9752</v>
      </c>
      <c r="U17" s="141">
        <v>0</v>
      </c>
      <c r="V17" s="141">
        <v>56279</v>
      </c>
      <c r="W17" s="141">
        <f t="shared" si="9"/>
        <v>1942708</v>
      </c>
      <c r="X17" s="141">
        <v>1743489</v>
      </c>
      <c r="Y17" s="141">
        <v>199055</v>
      </c>
      <c r="Z17" s="141">
        <v>0</v>
      </c>
      <c r="AA17" s="141">
        <v>164</v>
      </c>
      <c r="AB17" s="141">
        <v>1098209</v>
      </c>
      <c r="AC17" s="141">
        <v>0</v>
      </c>
      <c r="AD17" s="141">
        <v>0</v>
      </c>
      <c r="AE17" s="141">
        <f t="shared" si="10"/>
        <v>4851038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4673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4673</v>
      </c>
      <c r="AZ17" s="141">
        <v>4673</v>
      </c>
      <c r="BA17" s="141">
        <v>0</v>
      </c>
      <c r="BB17" s="141">
        <v>0</v>
      </c>
      <c r="BC17" s="141">
        <v>0</v>
      </c>
      <c r="BD17" s="141">
        <v>8416</v>
      </c>
      <c r="BE17" s="141">
        <v>0</v>
      </c>
      <c r="BF17" s="141">
        <v>0</v>
      </c>
      <c r="BG17" s="141">
        <f t="shared" si="17"/>
        <v>4673</v>
      </c>
      <c r="BH17" s="141">
        <f t="shared" si="18"/>
        <v>11889</v>
      </c>
      <c r="BI17" s="141">
        <f t="shared" si="19"/>
        <v>11889</v>
      </c>
      <c r="BJ17" s="141">
        <f t="shared" si="20"/>
        <v>0</v>
      </c>
      <c r="BK17" s="141">
        <f t="shared" si="21"/>
        <v>11889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134725</v>
      </c>
      <c r="BP17" s="141">
        <f t="shared" si="26"/>
        <v>4843822</v>
      </c>
      <c r="BQ17" s="141">
        <f t="shared" si="27"/>
        <v>2489052</v>
      </c>
      <c r="BR17" s="141">
        <f t="shared" si="28"/>
        <v>208502</v>
      </c>
      <c r="BS17" s="141">
        <f t="shared" si="29"/>
        <v>2280550</v>
      </c>
      <c r="BT17" s="141">
        <f t="shared" si="30"/>
        <v>0</v>
      </c>
      <c r="BU17" s="141">
        <f t="shared" si="31"/>
        <v>0</v>
      </c>
      <c r="BV17" s="141">
        <f t="shared" si="32"/>
        <v>351110</v>
      </c>
      <c r="BW17" s="141">
        <f t="shared" si="33"/>
        <v>341358</v>
      </c>
      <c r="BX17" s="141">
        <f t="shared" si="34"/>
        <v>9752</v>
      </c>
      <c r="BY17" s="141">
        <f t="shared" si="35"/>
        <v>0</v>
      </c>
      <c r="BZ17" s="141">
        <f t="shared" si="36"/>
        <v>56279</v>
      </c>
      <c r="CA17" s="141">
        <f t="shared" si="37"/>
        <v>1947381</v>
      </c>
      <c r="CB17" s="141">
        <f t="shared" si="38"/>
        <v>1748162</v>
      </c>
      <c r="CC17" s="141">
        <f t="shared" si="39"/>
        <v>199055</v>
      </c>
      <c r="CD17" s="141">
        <f t="shared" si="40"/>
        <v>0</v>
      </c>
      <c r="CE17" s="141">
        <f t="shared" si="41"/>
        <v>164</v>
      </c>
      <c r="CF17" s="141">
        <f t="shared" si="42"/>
        <v>1106625</v>
      </c>
      <c r="CG17" s="141">
        <f t="shared" si="43"/>
        <v>0</v>
      </c>
      <c r="CH17" s="141">
        <f t="shared" si="44"/>
        <v>0</v>
      </c>
      <c r="CI17" s="141">
        <f t="shared" si="45"/>
        <v>4855711</v>
      </c>
    </row>
    <row r="18" spans="1:87" ht="12" customHeight="1">
      <c r="A18" s="142" t="s">
        <v>91</v>
      </c>
      <c r="B18" s="140" t="s">
        <v>336</v>
      </c>
      <c r="C18" s="142" t="s">
        <v>399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145158</v>
      </c>
      <c r="L18" s="141">
        <f t="shared" si="6"/>
        <v>2925614</v>
      </c>
      <c r="M18" s="141">
        <f t="shared" si="7"/>
        <v>1232276</v>
      </c>
      <c r="N18" s="141">
        <v>177119</v>
      </c>
      <c r="O18" s="141">
        <v>1055157</v>
      </c>
      <c r="P18" s="141">
        <v>0</v>
      </c>
      <c r="Q18" s="141">
        <v>0</v>
      </c>
      <c r="R18" s="141">
        <f t="shared" si="8"/>
        <v>942579</v>
      </c>
      <c r="S18" s="141">
        <v>942579</v>
      </c>
      <c r="T18" s="141">
        <v>0</v>
      </c>
      <c r="U18" s="141">
        <v>0</v>
      </c>
      <c r="V18" s="141">
        <v>19908</v>
      </c>
      <c r="W18" s="141">
        <f t="shared" si="9"/>
        <v>730851</v>
      </c>
      <c r="X18" s="141">
        <v>714506</v>
      </c>
      <c r="Y18" s="141">
        <v>16345</v>
      </c>
      <c r="Z18" s="141">
        <v>0</v>
      </c>
      <c r="AA18" s="141">
        <v>0</v>
      </c>
      <c r="AB18" s="141">
        <v>1141826</v>
      </c>
      <c r="AC18" s="141">
        <v>0</v>
      </c>
      <c r="AD18" s="141">
        <v>0</v>
      </c>
      <c r="AE18" s="141">
        <f t="shared" si="10"/>
        <v>2925614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9073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145158</v>
      </c>
      <c r="BP18" s="141">
        <f t="shared" si="26"/>
        <v>2925614</v>
      </c>
      <c r="BQ18" s="141">
        <f t="shared" si="27"/>
        <v>1232276</v>
      </c>
      <c r="BR18" s="141">
        <f t="shared" si="28"/>
        <v>177119</v>
      </c>
      <c r="BS18" s="141">
        <f t="shared" si="29"/>
        <v>1055157</v>
      </c>
      <c r="BT18" s="141">
        <f t="shared" si="30"/>
        <v>0</v>
      </c>
      <c r="BU18" s="141">
        <f t="shared" si="31"/>
        <v>0</v>
      </c>
      <c r="BV18" s="141">
        <f t="shared" si="32"/>
        <v>942579</v>
      </c>
      <c r="BW18" s="141">
        <f t="shared" si="33"/>
        <v>942579</v>
      </c>
      <c r="BX18" s="141">
        <f t="shared" si="34"/>
        <v>0</v>
      </c>
      <c r="BY18" s="141">
        <f t="shared" si="35"/>
        <v>0</v>
      </c>
      <c r="BZ18" s="141">
        <f t="shared" si="36"/>
        <v>19908</v>
      </c>
      <c r="CA18" s="141">
        <f t="shared" si="37"/>
        <v>730851</v>
      </c>
      <c r="CB18" s="141">
        <f t="shared" si="38"/>
        <v>714506</v>
      </c>
      <c r="CC18" s="141">
        <f t="shared" si="39"/>
        <v>16345</v>
      </c>
      <c r="CD18" s="141">
        <f t="shared" si="40"/>
        <v>0</v>
      </c>
      <c r="CE18" s="141">
        <f t="shared" si="41"/>
        <v>0</v>
      </c>
      <c r="CF18" s="141">
        <f t="shared" si="42"/>
        <v>1150899</v>
      </c>
      <c r="CG18" s="141">
        <f t="shared" si="43"/>
        <v>0</v>
      </c>
      <c r="CH18" s="141">
        <f t="shared" si="44"/>
        <v>0</v>
      </c>
      <c r="CI18" s="141">
        <f t="shared" si="45"/>
        <v>2925614</v>
      </c>
    </row>
    <row r="19" spans="1:87" ht="12" customHeight="1">
      <c r="A19" s="142" t="s">
        <v>91</v>
      </c>
      <c r="B19" s="140" t="s">
        <v>337</v>
      </c>
      <c r="C19" s="142" t="s">
        <v>400</v>
      </c>
      <c r="D19" s="141">
        <f t="shared" si="4"/>
        <v>19412</v>
      </c>
      <c r="E19" s="141">
        <f t="shared" si="5"/>
        <v>19412</v>
      </c>
      <c r="F19" s="141">
        <v>0</v>
      </c>
      <c r="G19" s="141">
        <v>0</v>
      </c>
      <c r="H19" s="141">
        <v>0</v>
      </c>
      <c r="I19" s="141">
        <v>19412</v>
      </c>
      <c r="J19" s="141">
        <v>0</v>
      </c>
      <c r="K19" s="141">
        <v>257546</v>
      </c>
      <c r="L19" s="141">
        <f t="shared" si="6"/>
        <v>5916480</v>
      </c>
      <c r="M19" s="141">
        <f t="shared" si="7"/>
        <v>3441855</v>
      </c>
      <c r="N19" s="141">
        <v>647287</v>
      </c>
      <c r="O19" s="141">
        <v>2794568</v>
      </c>
      <c r="P19" s="141">
        <v>0</v>
      </c>
      <c r="Q19" s="141">
        <v>0</v>
      </c>
      <c r="R19" s="141">
        <f t="shared" si="8"/>
        <v>1512203</v>
      </c>
      <c r="S19" s="141">
        <v>1512203</v>
      </c>
      <c r="T19" s="141">
        <v>0</v>
      </c>
      <c r="U19" s="141">
        <v>0</v>
      </c>
      <c r="V19" s="141">
        <v>34374</v>
      </c>
      <c r="W19" s="141">
        <f t="shared" si="9"/>
        <v>928048</v>
      </c>
      <c r="X19" s="141">
        <v>860566</v>
      </c>
      <c r="Y19" s="141">
        <v>369</v>
      </c>
      <c r="Z19" s="141">
        <v>0</v>
      </c>
      <c r="AA19" s="141">
        <v>67113</v>
      </c>
      <c r="AB19" s="141">
        <v>2099376</v>
      </c>
      <c r="AC19" s="141">
        <v>0</v>
      </c>
      <c r="AD19" s="141">
        <v>414782</v>
      </c>
      <c r="AE19" s="141">
        <f t="shared" si="10"/>
        <v>6350674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16089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19412</v>
      </c>
      <c r="BI19" s="141">
        <f t="shared" si="19"/>
        <v>19412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19412</v>
      </c>
      <c r="BN19" s="141">
        <f t="shared" si="24"/>
        <v>0</v>
      </c>
      <c r="BO19" s="141">
        <f t="shared" si="25"/>
        <v>257546</v>
      </c>
      <c r="BP19" s="141">
        <f t="shared" si="26"/>
        <v>5916480</v>
      </c>
      <c r="BQ19" s="141">
        <f t="shared" si="27"/>
        <v>3441855</v>
      </c>
      <c r="BR19" s="141">
        <f t="shared" si="28"/>
        <v>647287</v>
      </c>
      <c r="BS19" s="141">
        <f t="shared" si="29"/>
        <v>2794568</v>
      </c>
      <c r="BT19" s="141">
        <f t="shared" si="30"/>
        <v>0</v>
      </c>
      <c r="BU19" s="141">
        <f t="shared" si="31"/>
        <v>0</v>
      </c>
      <c r="BV19" s="141">
        <f t="shared" si="32"/>
        <v>1512203</v>
      </c>
      <c r="BW19" s="141">
        <f t="shared" si="33"/>
        <v>1512203</v>
      </c>
      <c r="BX19" s="141">
        <f t="shared" si="34"/>
        <v>0</v>
      </c>
      <c r="BY19" s="141">
        <f t="shared" si="35"/>
        <v>0</v>
      </c>
      <c r="BZ19" s="141">
        <f t="shared" si="36"/>
        <v>34374</v>
      </c>
      <c r="CA19" s="141">
        <f t="shared" si="37"/>
        <v>928048</v>
      </c>
      <c r="CB19" s="141">
        <f t="shared" si="38"/>
        <v>860566</v>
      </c>
      <c r="CC19" s="141">
        <f t="shared" si="39"/>
        <v>369</v>
      </c>
      <c r="CD19" s="141">
        <f t="shared" si="40"/>
        <v>0</v>
      </c>
      <c r="CE19" s="141">
        <f t="shared" si="41"/>
        <v>67113</v>
      </c>
      <c r="CF19" s="141">
        <f t="shared" si="42"/>
        <v>2115465</v>
      </c>
      <c r="CG19" s="141">
        <f t="shared" si="43"/>
        <v>0</v>
      </c>
      <c r="CH19" s="141">
        <f t="shared" si="44"/>
        <v>414782</v>
      </c>
      <c r="CI19" s="141">
        <f t="shared" si="45"/>
        <v>6350674</v>
      </c>
    </row>
    <row r="20" spans="1:87" ht="12" customHeight="1">
      <c r="A20" s="142" t="s">
        <v>91</v>
      </c>
      <c r="B20" s="140" t="s">
        <v>338</v>
      </c>
      <c r="C20" s="142" t="s">
        <v>401</v>
      </c>
      <c r="D20" s="141">
        <f t="shared" si="4"/>
        <v>21591</v>
      </c>
      <c r="E20" s="141">
        <f t="shared" si="5"/>
        <v>17601</v>
      </c>
      <c r="F20" s="141">
        <v>14490</v>
      </c>
      <c r="G20" s="141">
        <v>0</v>
      </c>
      <c r="H20" s="141">
        <v>0</v>
      </c>
      <c r="I20" s="141">
        <v>3111</v>
      </c>
      <c r="J20" s="141">
        <v>3990</v>
      </c>
      <c r="K20" s="141">
        <v>329660</v>
      </c>
      <c r="L20" s="141">
        <f t="shared" si="6"/>
        <v>6389726</v>
      </c>
      <c r="M20" s="141">
        <f t="shared" si="7"/>
        <v>3778222</v>
      </c>
      <c r="N20" s="141">
        <v>115681</v>
      </c>
      <c r="O20" s="141">
        <v>3662541</v>
      </c>
      <c r="P20" s="141">
        <v>0</v>
      </c>
      <c r="Q20" s="141">
        <v>0</v>
      </c>
      <c r="R20" s="141">
        <f t="shared" si="8"/>
        <v>2247899</v>
      </c>
      <c r="S20" s="141">
        <v>2247899</v>
      </c>
      <c r="T20" s="141">
        <v>0</v>
      </c>
      <c r="U20" s="141">
        <v>0</v>
      </c>
      <c r="V20" s="141">
        <v>12487</v>
      </c>
      <c r="W20" s="141">
        <f t="shared" si="9"/>
        <v>343978</v>
      </c>
      <c r="X20" s="141">
        <v>0</v>
      </c>
      <c r="Y20" s="141">
        <v>0</v>
      </c>
      <c r="Z20" s="141">
        <v>3</v>
      </c>
      <c r="AA20" s="141">
        <v>343975</v>
      </c>
      <c r="AB20" s="141">
        <v>2687210</v>
      </c>
      <c r="AC20" s="141">
        <v>7140</v>
      </c>
      <c r="AD20" s="141">
        <v>194604</v>
      </c>
      <c r="AE20" s="141">
        <f t="shared" si="10"/>
        <v>6605921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32415</v>
      </c>
      <c r="AO20" s="141">
        <f t="shared" si="14"/>
        <v>2026</v>
      </c>
      <c r="AP20" s="141">
        <v>60</v>
      </c>
      <c r="AQ20" s="141">
        <v>1966</v>
      </c>
      <c r="AR20" s="141">
        <v>0</v>
      </c>
      <c r="AS20" s="141">
        <v>0</v>
      </c>
      <c r="AT20" s="141">
        <f t="shared" si="15"/>
        <v>30389</v>
      </c>
      <c r="AU20" s="141">
        <v>30389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20594</v>
      </c>
      <c r="BE20" s="141">
        <v>0</v>
      </c>
      <c r="BF20" s="141">
        <v>18</v>
      </c>
      <c r="BG20" s="141">
        <f t="shared" si="17"/>
        <v>32433</v>
      </c>
      <c r="BH20" s="141">
        <f t="shared" si="18"/>
        <v>21591</v>
      </c>
      <c r="BI20" s="141">
        <f t="shared" si="19"/>
        <v>17601</v>
      </c>
      <c r="BJ20" s="141">
        <f t="shared" si="20"/>
        <v>14490</v>
      </c>
      <c r="BK20" s="141">
        <f t="shared" si="21"/>
        <v>0</v>
      </c>
      <c r="BL20" s="141">
        <f t="shared" si="22"/>
        <v>0</v>
      </c>
      <c r="BM20" s="141">
        <f t="shared" si="23"/>
        <v>3111</v>
      </c>
      <c r="BN20" s="141">
        <f t="shared" si="24"/>
        <v>3990</v>
      </c>
      <c r="BO20" s="141">
        <f t="shared" si="25"/>
        <v>329660</v>
      </c>
      <c r="BP20" s="141">
        <f t="shared" si="26"/>
        <v>6422141</v>
      </c>
      <c r="BQ20" s="141">
        <f t="shared" si="27"/>
        <v>3780248</v>
      </c>
      <c r="BR20" s="141">
        <f t="shared" si="28"/>
        <v>115741</v>
      </c>
      <c r="BS20" s="141">
        <f t="shared" si="29"/>
        <v>3664507</v>
      </c>
      <c r="BT20" s="141">
        <f t="shared" si="30"/>
        <v>0</v>
      </c>
      <c r="BU20" s="141">
        <f t="shared" si="31"/>
        <v>0</v>
      </c>
      <c r="BV20" s="141">
        <f t="shared" si="32"/>
        <v>2278288</v>
      </c>
      <c r="BW20" s="141">
        <f t="shared" si="33"/>
        <v>2278288</v>
      </c>
      <c r="BX20" s="141">
        <f t="shared" si="34"/>
        <v>0</v>
      </c>
      <c r="BY20" s="141">
        <f t="shared" si="35"/>
        <v>0</v>
      </c>
      <c r="BZ20" s="141">
        <f t="shared" si="36"/>
        <v>12487</v>
      </c>
      <c r="CA20" s="141">
        <f t="shared" si="37"/>
        <v>343978</v>
      </c>
      <c r="CB20" s="141">
        <f t="shared" si="38"/>
        <v>0</v>
      </c>
      <c r="CC20" s="141">
        <f t="shared" si="39"/>
        <v>0</v>
      </c>
      <c r="CD20" s="141">
        <f t="shared" si="40"/>
        <v>3</v>
      </c>
      <c r="CE20" s="141">
        <f t="shared" si="41"/>
        <v>343975</v>
      </c>
      <c r="CF20" s="141">
        <f t="shared" si="42"/>
        <v>2707804</v>
      </c>
      <c r="CG20" s="141">
        <f t="shared" si="43"/>
        <v>7140</v>
      </c>
      <c r="CH20" s="141">
        <f t="shared" si="44"/>
        <v>194622</v>
      </c>
      <c r="CI20" s="141">
        <f t="shared" si="45"/>
        <v>6638354</v>
      </c>
    </row>
    <row r="21" spans="1:87" ht="12" customHeight="1">
      <c r="A21" s="142" t="s">
        <v>91</v>
      </c>
      <c r="B21" s="140" t="s">
        <v>339</v>
      </c>
      <c r="C21" s="142" t="s">
        <v>402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103887</v>
      </c>
      <c r="L21" s="141">
        <f t="shared" si="6"/>
        <v>3139283</v>
      </c>
      <c r="M21" s="141">
        <f t="shared" si="7"/>
        <v>1717905</v>
      </c>
      <c r="N21" s="141">
        <v>256810</v>
      </c>
      <c r="O21" s="141">
        <v>1461095</v>
      </c>
      <c r="P21" s="141">
        <v>0</v>
      </c>
      <c r="Q21" s="141">
        <v>0</v>
      </c>
      <c r="R21" s="141">
        <f t="shared" si="8"/>
        <v>20748</v>
      </c>
      <c r="S21" s="141">
        <v>20748</v>
      </c>
      <c r="T21" s="141">
        <v>0</v>
      </c>
      <c r="U21" s="141">
        <v>0</v>
      </c>
      <c r="V21" s="141">
        <v>1115</v>
      </c>
      <c r="W21" s="141">
        <f t="shared" si="9"/>
        <v>1399515</v>
      </c>
      <c r="X21" s="141">
        <v>1236616</v>
      </c>
      <c r="Y21" s="141">
        <v>150134</v>
      </c>
      <c r="Z21" s="141">
        <v>20</v>
      </c>
      <c r="AA21" s="141">
        <v>12745</v>
      </c>
      <c r="AB21" s="141">
        <v>846831</v>
      </c>
      <c r="AC21" s="141">
        <v>0</v>
      </c>
      <c r="AD21" s="141">
        <v>359443</v>
      </c>
      <c r="AE21" s="141">
        <f t="shared" si="10"/>
        <v>3498726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6490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103887</v>
      </c>
      <c r="BP21" s="141">
        <f t="shared" si="26"/>
        <v>3139283</v>
      </c>
      <c r="BQ21" s="141">
        <f t="shared" si="27"/>
        <v>1717905</v>
      </c>
      <c r="BR21" s="141">
        <f t="shared" si="28"/>
        <v>256810</v>
      </c>
      <c r="BS21" s="141">
        <f t="shared" si="29"/>
        <v>1461095</v>
      </c>
      <c r="BT21" s="141">
        <f t="shared" si="30"/>
        <v>0</v>
      </c>
      <c r="BU21" s="141">
        <f t="shared" si="31"/>
        <v>0</v>
      </c>
      <c r="BV21" s="141">
        <f t="shared" si="32"/>
        <v>20748</v>
      </c>
      <c r="BW21" s="141">
        <f t="shared" si="33"/>
        <v>20748</v>
      </c>
      <c r="BX21" s="141">
        <f t="shared" si="34"/>
        <v>0</v>
      </c>
      <c r="BY21" s="141">
        <f t="shared" si="35"/>
        <v>0</v>
      </c>
      <c r="BZ21" s="141">
        <f t="shared" si="36"/>
        <v>1115</v>
      </c>
      <c r="CA21" s="141">
        <f t="shared" si="37"/>
        <v>1399515</v>
      </c>
      <c r="CB21" s="141">
        <f t="shared" si="38"/>
        <v>1236616</v>
      </c>
      <c r="CC21" s="141">
        <f t="shared" si="39"/>
        <v>150134</v>
      </c>
      <c r="CD21" s="141">
        <f t="shared" si="40"/>
        <v>20</v>
      </c>
      <c r="CE21" s="141">
        <f t="shared" si="41"/>
        <v>12745</v>
      </c>
      <c r="CF21" s="141">
        <f t="shared" si="42"/>
        <v>853321</v>
      </c>
      <c r="CG21" s="141">
        <f t="shared" si="43"/>
        <v>0</v>
      </c>
      <c r="CH21" s="141">
        <f t="shared" si="44"/>
        <v>359443</v>
      </c>
      <c r="CI21" s="141">
        <f t="shared" si="45"/>
        <v>3498726</v>
      </c>
    </row>
    <row r="22" spans="1:87" ht="12" customHeight="1">
      <c r="A22" s="142" t="s">
        <v>91</v>
      </c>
      <c r="B22" s="140" t="s">
        <v>340</v>
      </c>
      <c r="C22" s="142" t="s">
        <v>403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121316</v>
      </c>
      <c r="L22" s="141">
        <f t="shared" si="6"/>
        <v>3348462</v>
      </c>
      <c r="M22" s="141">
        <f t="shared" si="7"/>
        <v>1500855</v>
      </c>
      <c r="N22" s="141">
        <v>216822</v>
      </c>
      <c r="O22" s="141">
        <v>1284033</v>
      </c>
      <c r="P22" s="141">
        <v>0</v>
      </c>
      <c r="Q22" s="141">
        <v>0</v>
      </c>
      <c r="R22" s="141">
        <f t="shared" si="8"/>
        <v>903427</v>
      </c>
      <c r="S22" s="141">
        <v>903427</v>
      </c>
      <c r="T22" s="141">
        <v>0</v>
      </c>
      <c r="U22" s="141">
        <v>0</v>
      </c>
      <c r="V22" s="141">
        <v>27884</v>
      </c>
      <c r="W22" s="141">
        <f t="shared" si="9"/>
        <v>914091</v>
      </c>
      <c r="X22" s="141">
        <v>733837</v>
      </c>
      <c r="Y22" s="141">
        <v>180090</v>
      </c>
      <c r="Z22" s="141">
        <v>0</v>
      </c>
      <c r="AA22" s="141">
        <v>164</v>
      </c>
      <c r="AB22" s="141">
        <v>988906</v>
      </c>
      <c r="AC22" s="141">
        <v>2205</v>
      </c>
      <c r="AD22" s="141">
        <v>254903</v>
      </c>
      <c r="AE22" s="141">
        <f t="shared" si="10"/>
        <v>3603365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7579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121316</v>
      </c>
      <c r="BP22" s="141">
        <f t="shared" si="26"/>
        <v>3348462</v>
      </c>
      <c r="BQ22" s="141">
        <f t="shared" si="27"/>
        <v>1500855</v>
      </c>
      <c r="BR22" s="141">
        <f t="shared" si="28"/>
        <v>216822</v>
      </c>
      <c r="BS22" s="141">
        <f t="shared" si="29"/>
        <v>1284033</v>
      </c>
      <c r="BT22" s="141">
        <f t="shared" si="30"/>
        <v>0</v>
      </c>
      <c r="BU22" s="141">
        <f t="shared" si="31"/>
        <v>0</v>
      </c>
      <c r="BV22" s="141">
        <f t="shared" si="32"/>
        <v>903427</v>
      </c>
      <c r="BW22" s="141">
        <f t="shared" si="33"/>
        <v>903427</v>
      </c>
      <c r="BX22" s="141">
        <f t="shared" si="34"/>
        <v>0</v>
      </c>
      <c r="BY22" s="141">
        <f t="shared" si="35"/>
        <v>0</v>
      </c>
      <c r="BZ22" s="141">
        <f t="shared" si="36"/>
        <v>27884</v>
      </c>
      <c r="CA22" s="141">
        <f t="shared" si="37"/>
        <v>914091</v>
      </c>
      <c r="CB22" s="141">
        <f t="shared" si="38"/>
        <v>733837</v>
      </c>
      <c r="CC22" s="141">
        <f t="shared" si="39"/>
        <v>180090</v>
      </c>
      <c r="CD22" s="141">
        <f t="shared" si="40"/>
        <v>0</v>
      </c>
      <c r="CE22" s="141">
        <f t="shared" si="41"/>
        <v>164</v>
      </c>
      <c r="CF22" s="141">
        <f t="shared" si="42"/>
        <v>996485</v>
      </c>
      <c r="CG22" s="141">
        <f t="shared" si="43"/>
        <v>2205</v>
      </c>
      <c r="CH22" s="141">
        <f t="shared" si="44"/>
        <v>254903</v>
      </c>
      <c r="CI22" s="141">
        <f t="shared" si="45"/>
        <v>3603365</v>
      </c>
    </row>
    <row r="23" spans="1:87" ht="12" customHeight="1">
      <c r="A23" s="142" t="s">
        <v>91</v>
      </c>
      <c r="B23" s="140" t="s">
        <v>341</v>
      </c>
      <c r="C23" s="142" t="s">
        <v>404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201053</v>
      </c>
      <c r="L23" s="141">
        <f t="shared" si="6"/>
        <v>6409221</v>
      </c>
      <c r="M23" s="141">
        <f t="shared" si="7"/>
        <v>2751691</v>
      </c>
      <c r="N23" s="141">
        <v>350244</v>
      </c>
      <c r="O23" s="141">
        <v>2401447</v>
      </c>
      <c r="P23" s="141">
        <v>0</v>
      </c>
      <c r="Q23" s="141">
        <v>0</v>
      </c>
      <c r="R23" s="141">
        <f t="shared" si="8"/>
        <v>1700382</v>
      </c>
      <c r="S23" s="141">
        <v>1700382</v>
      </c>
      <c r="T23" s="141">
        <v>0</v>
      </c>
      <c r="U23" s="141">
        <v>0</v>
      </c>
      <c r="V23" s="141">
        <v>32343</v>
      </c>
      <c r="W23" s="141">
        <f t="shared" si="9"/>
        <v>1924805</v>
      </c>
      <c r="X23" s="141">
        <v>1420044</v>
      </c>
      <c r="Y23" s="141">
        <v>355229</v>
      </c>
      <c r="Z23" s="141">
        <v>0</v>
      </c>
      <c r="AA23" s="141">
        <v>149532</v>
      </c>
      <c r="AB23" s="141">
        <v>1638877</v>
      </c>
      <c r="AC23" s="141">
        <v>0</v>
      </c>
      <c r="AD23" s="141">
        <v>349574</v>
      </c>
      <c r="AE23" s="141">
        <f t="shared" si="10"/>
        <v>6758795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36800</v>
      </c>
      <c r="AO23" s="141">
        <f t="shared" si="14"/>
        <v>8952</v>
      </c>
      <c r="AP23" s="141">
        <v>0</v>
      </c>
      <c r="AQ23" s="141">
        <v>8952</v>
      </c>
      <c r="AR23" s="141">
        <v>0</v>
      </c>
      <c r="AS23" s="141">
        <v>0</v>
      </c>
      <c r="AT23" s="141">
        <f t="shared" si="15"/>
        <v>27848</v>
      </c>
      <c r="AU23" s="141">
        <v>27848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12560</v>
      </c>
      <c r="BE23" s="141">
        <v>0</v>
      </c>
      <c r="BF23" s="141">
        <v>28903</v>
      </c>
      <c r="BG23" s="141">
        <f t="shared" si="17"/>
        <v>65703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201053</v>
      </c>
      <c r="BP23" s="141">
        <f t="shared" si="26"/>
        <v>6446021</v>
      </c>
      <c r="BQ23" s="141">
        <f t="shared" si="27"/>
        <v>2760643</v>
      </c>
      <c r="BR23" s="141">
        <f t="shared" si="28"/>
        <v>350244</v>
      </c>
      <c r="BS23" s="141">
        <f t="shared" si="29"/>
        <v>2410399</v>
      </c>
      <c r="BT23" s="141">
        <f t="shared" si="30"/>
        <v>0</v>
      </c>
      <c r="BU23" s="141">
        <f t="shared" si="31"/>
        <v>0</v>
      </c>
      <c r="BV23" s="141">
        <f t="shared" si="32"/>
        <v>1728230</v>
      </c>
      <c r="BW23" s="141">
        <f t="shared" si="33"/>
        <v>1728230</v>
      </c>
      <c r="BX23" s="141">
        <f t="shared" si="34"/>
        <v>0</v>
      </c>
      <c r="BY23" s="141">
        <f t="shared" si="35"/>
        <v>0</v>
      </c>
      <c r="BZ23" s="141">
        <f t="shared" si="36"/>
        <v>32343</v>
      </c>
      <c r="CA23" s="141">
        <f t="shared" si="37"/>
        <v>1924805</v>
      </c>
      <c r="CB23" s="141">
        <f t="shared" si="38"/>
        <v>1420044</v>
      </c>
      <c r="CC23" s="141">
        <f t="shared" si="39"/>
        <v>355229</v>
      </c>
      <c r="CD23" s="141">
        <f t="shared" si="40"/>
        <v>0</v>
      </c>
      <c r="CE23" s="141">
        <f t="shared" si="41"/>
        <v>149532</v>
      </c>
      <c r="CF23" s="141">
        <f t="shared" si="42"/>
        <v>1651437</v>
      </c>
      <c r="CG23" s="141">
        <f t="shared" si="43"/>
        <v>0</v>
      </c>
      <c r="CH23" s="141">
        <f t="shared" si="44"/>
        <v>378477</v>
      </c>
      <c r="CI23" s="141">
        <f t="shared" si="45"/>
        <v>6824498</v>
      </c>
    </row>
    <row r="24" spans="1:87" ht="12" customHeight="1">
      <c r="A24" s="142" t="s">
        <v>91</v>
      </c>
      <c r="B24" s="140" t="s">
        <v>342</v>
      </c>
      <c r="C24" s="142" t="s">
        <v>405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114345</v>
      </c>
      <c r="L24" s="141">
        <f t="shared" si="6"/>
        <v>3294344</v>
      </c>
      <c r="M24" s="141">
        <f t="shared" si="7"/>
        <v>1859882</v>
      </c>
      <c r="N24" s="141">
        <v>323200</v>
      </c>
      <c r="O24" s="141">
        <v>1536682</v>
      </c>
      <c r="P24" s="141">
        <v>0</v>
      </c>
      <c r="Q24" s="141">
        <v>0</v>
      </c>
      <c r="R24" s="141">
        <f t="shared" si="8"/>
        <v>638121</v>
      </c>
      <c r="S24" s="141">
        <v>638121</v>
      </c>
      <c r="T24" s="141">
        <v>0</v>
      </c>
      <c r="U24" s="141">
        <v>0</v>
      </c>
      <c r="V24" s="141">
        <v>14902</v>
      </c>
      <c r="W24" s="141">
        <f t="shared" si="9"/>
        <v>778628</v>
      </c>
      <c r="X24" s="141">
        <v>778464</v>
      </c>
      <c r="Y24" s="141">
        <v>0</v>
      </c>
      <c r="Z24" s="141">
        <v>0</v>
      </c>
      <c r="AA24" s="141">
        <v>164</v>
      </c>
      <c r="AB24" s="141">
        <v>932078</v>
      </c>
      <c r="AC24" s="141">
        <v>2811</v>
      </c>
      <c r="AD24" s="141">
        <v>0</v>
      </c>
      <c r="AE24" s="141">
        <f t="shared" si="10"/>
        <v>3294344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7143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114345</v>
      </c>
      <c r="BP24" s="141">
        <f t="shared" si="26"/>
        <v>3294344</v>
      </c>
      <c r="BQ24" s="141">
        <f t="shared" si="27"/>
        <v>1859882</v>
      </c>
      <c r="BR24" s="141">
        <f t="shared" si="28"/>
        <v>323200</v>
      </c>
      <c r="BS24" s="141">
        <f t="shared" si="29"/>
        <v>1536682</v>
      </c>
      <c r="BT24" s="141">
        <f t="shared" si="30"/>
        <v>0</v>
      </c>
      <c r="BU24" s="141">
        <f t="shared" si="31"/>
        <v>0</v>
      </c>
      <c r="BV24" s="141">
        <f t="shared" si="32"/>
        <v>638121</v>
      </c>
      <c r="BW24" s="141">
        <f t="shared" si="33"/>
        <v>638121</v>
      </c>
      <c r="BX24" s="141">
        <f t="shared" si="34"/>
        <v>0</v>
      </c>
      <c r="BY24" s="141">
        <f t="shared" si="35"/>
        <v>0</v>
      </c>
      <c r="BZ24" s="141">
        <f t="shared" si="36"/>
        <v>14902</v>
      </c>
      <c r="CA24" s="141">
        <f t="shared" si="37"/>
        <v>778628</v>
      </c>
      <c r="CB24" s="141">
        <f t="shared" si="38"/>
        <v>778464</v>
      </c>
      <c r="CC24" s="141">
        <f t="shared" si="39"/>
        <v>0</v>
      </c>
      <c r="CD24" s="141">
        <f t="shared" si="40"/>
        <v>0</v>
      </c>
      <c r="CE24" s="141">
        <f t="shared" si="41"/>
        <v>164</v>
      </c>
      <c r="CF24" s="141">
        <f t="shared" si="42"/>
        <v>939221</v>
      </c>
      <c r="CG24" s="141">
        <f t="shared" si="43"/>
        <v>2811</v>
      </c>
      <c r="CH24" s="141">
        <f t="shared" si="44"/>
        <v>0</v>
      </c>
      <c r="CI24" s="141">
        <f t="shared" si="45"/>
        <v>3294344</v>
      </c>
    </row>
    <row r="25" spans="1:87" ht="12" customHeight="1">
      <c r="A25" s="142" t="s">
        <v>91</v>
      </c>
      <c r="B25" s="140" t="s">
        <v>343</v>
      </c>
      <c r="C25" s="142" t="s">
        <v>406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130579</v>
      </c>
      <c r="L25" s="141">
        <f t="shared" si="6"/>
        <v>2364890</v>
      </c>
      <c r="M25" s="141">
        <f t="shared" si="7"/>
        <v>1582454</v>
      </c>
      <c r="N25" s="141">
        <v>191676</v>
      </c>
      <c r="O25" s="141">
        <v>1390778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20413</v>
      </c>
      <c r="W25" s="141">
        <f t="shared" si="9"/>
        <v>762023</v>
      </c>
      <c r="X25" s="141">
        <v>581370</v>
      </c>
      <c r="Y25" s="141">
        <v>168773</v>
      </c>
      <c r="Z25" s="141">
        <v>1484</v>
      </c>
      <c r="AA25" s="141">
        <v>10396</v>
      </c>
      <c r="AB25" s="141">
        <v>1064406</v>
      </c>
      <c r="AC25" s="141">
        <v>0</v>
      </c>
      <c r="AD25" s="141">
        <v>1149770</v>
      </c>
      <c r="AE25" s="141">
        <f t="shared" si="10"/>
        <v>3514660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8157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130579</v>
      </c>
      <c r="BP25" s="141">
        <f t="shared" si="26"/>
        <v>2364890</v>
      </c>
      <c r="BQ25" s="141">
        <f t="shared" si="27"/>
        <v>1582454</v>
      </c>
      <c r="BR25" s="141">
        <f t="shared" si="28"/>
        <v>191676</v>
      </c>
      <c r="BS25" s="141">
        <f t="shared" si="29"/>
        <v>1390778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20413</v>
      </c>
      <c r="CA25" s="141">
        <f t="shared" si="37"/>
        <v>762023</v>
      </c>
      <c r="CB25" s="141">
        <f t="shared" si="38"/>
        <v>581370</v>
      </c>
      <c r="CC25" s="141">
        <f t="shared" si="39"/>
        <v>168773</v>
      </c>
      <c r="CD25" s="141">
        <f t="shared" si="40"/>
        <v>1484</v>
      </c>
      <c r="CE25" s="141">
        <f t="shared" si="41"/>
        <v>10396</v>
      </c>
      <c r="CF25" s="141">
        <f t="shared" si="42"/>
        <v>1072563</v>
      </c>
      <c r="CG25" s="141">
        <f t="shared" si="43"/>
        <v>0</v>
      </c>
      <c r="CH25" s="141">
        <f t="shared" si="44"/>
        <v>1149770</v>
      </c>
      <c r="CI25" s="141">
        <f t="shared" si="45"/>
        <v>3514660</v>
      </c>
    </row>
    <row r="26" spans="1:87" ht="12" customHeight="1">
      <c r="A26" s="142" t="s">
        <v>91</v>
      </c>
      <c r="B26" s="140" t="s">
        <v>344</v>
      </c>
      <c r="C26" s="142" t="s">
        <v>407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82805</v>
      </c>
      <c r="L26" s="141">
        <f t="shared" si="6"/>
        <v>2023139</v>
      </c>
      <c r="M26" s="141">
        <f t="shared" si="7"/>
        <v>1133324</v>
      </c>
      <c r="N26" s="141">
        <v>360208</v>
      </c>
      <c r="O26" s="141">
        <v>773116</v>
      </c>
      <c r="P26" s="141">
        <v>0</v>
      </c>
      <c r="Q26" s="141">
        <v>0</v>
      </c>
      <c r="R26" s="141">
        <f t="shared" si="8"/>
        <v>825361</v>
      </c>
      <c r="S26" s="141">
        <v>825361</v>
      </c>
      <c r="T26" s="141">
        <v>0</v>
      </c>
      <c r="U26" s="141">
        <v>0</v>
      </c>
      <c r="V26" s="141">
        <v>829</v>
      </c>
      <c r="W26" s="141">
        <f t="shared" si="9"/>
        <v>63052</v>
      </c>
      <c r="X26" s="141">
        <v>55520</v>
      </c>
      <c r="Y26" s="141">
        <v>7368</v>
      </c>
      <c r="Z26" s="141">
        <v>0</v>
      </c>
      <c r="AA26" s="141">
        <v>164</v>
      </c>
      <c r="AB26" s="141">
        <v>674981</v>
      </c>
      <c r="AC26" s="141">
        <v>573</v>
      </c>
      <c r="AD26" s="141">
        <v>441517</v>
      </c>
      <c r="AE26" s="141">
        <f t="shared" si="10"/>
        <v>2464656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5173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82805</v>
      </c>
      <c r="BP26" s="141">
        <f t="shared" si="26"/>
        <v>2023139</v>
      </c>
      <c r="BQ26" s="141">
        <f t="shared" si="27"/>
        <v>1133324</v>
      </c>
      <c r="BR26" s="141">
        <f t="shared" si="28"/>
        <v>360208</v>
      </c>
      <c r="BS26" s="141">
        <f t="shared" si="29"/>
        <v>773116</v>
      </c>
      <c r="BT26" s="141">
        <f t="shared" si="30"/>
        <v>0</v>
      </c>
      <c r="BU26" s="141">
        <f t="shared" si="31"/>
        <v>0</v>
      </c>
      <c r="BV26" s="141">
        <f t="shared" si="32"/>
        <v>825361</v>
      </c>
      <c r="BW26" s="141">
        <f t="shared" si="33"/>
        <v>825361</v>
      </c>
      <c r="BX26" s="141">
        <f t="shared" si="34"/>
        <v>0</v>
      </c>
      <c r="BY26" s="141">
        <f t="shared" si="35"/>
        <v>0</v>
      </c>
      <c r="BZ26" s="141">
        <f t="shared" si="36"/>
        <v>829</v>
      </c>
      <c r="CA26" s="141">
        <f t="shared" si="37"/>
        <v>63052</v>
      </c>
      <c r="CB26" s="141">
        <f t="shared" si="38"/>
        <v>55520</v>
      </c>
      <c r="CC26" s="141">
        <f t="shared" si="39"/>
        <v>7368</v>
      </c>
      <c r="CD26" s="141">
        <f t="shared" si="40"/>
        <v>0</v>
      </c>
      <c r="CE26" s="141">
        <f t="shared" si="41"/>
        <v>164</v>
      </c>
      <c r="CF26" s="141">
        <f t="shared" si="42"/>
        <v>680154</v>
      </c>
      <c r="CG26" s="141">
        <f t="shared" si="43"/>
        <v>573</v>
      </c>
      <c r="CH26" s="141">
        <f t="shared" si="44"/>
        <v>441517</v>
      </c>
      <c r="CI26" s="141">
        <f t="shared" si="45"/>
        <v>2464656</v>
      </c>
    </row>
    <row r="27" spans="1:87" ht="12" customHeight="1">
      <c r="A27" s="142" t="s">
        <v>91</v>
      </c>
      <c r="B27" s="140" t="s">
        <v>345</v>
      </c>
      <c r="C27" s="142" t="s">
        <v>408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200766</v>
      </c>
      <c r="L27" s="141">
        <f t="shared" si="6"/>
        <v>4849303</v>
      </c>
      <c r="M27" s="141">
        <f t="shared" si="7"/>
        <v>2551787</v>
      </c>
      <c r="N27" s="141">
        <v>315379</v>
      </c>
      <c r="O27" s="141">
        <v>2236408</v>
      </c>
      <c r="P27" s="141">
        <v>0</v>
      </c>
      <c r="Q27" s="141">
        <v>0</v>
      </c>
      <c r="R27" s="141">
        <f t="shared" si="8"/>
        <v>2035809</v>
      </c>
      <c r="S27" s="141">
        <v>2035809</v>
      </c>
      <c r="T27" s="141">
        <v>0</v>
      </c>
      <c r="U27" s="141">
        <v>0</v>
      </c>
      <c r="V27" s="141">
        <v>0</v>
      </c>
      <c r="W27" s="141">
        <f t="shared" si="9"/>
        <v>261707</v>
      </c>
      <c r="X27" s="141">
        <v>261533</v>
      </c>
      <c r="Y27" s="141">
        <v>10</v>
      </c>
      <c r="Z27" s="141">
        <v>0</v>
      </c>
      <c r="AA27" s="141">
        <v>164</v>
      </c>
      <c r="AB27" s="141">
        <v>1636538</v>
      </c>
      <c r="AC27" s="141">
        <v>0</v>
      </c>
      <c r="AD27" s="141">
        <v>882625</v>
      </c>
      <c r="AE27" s="141">
        <f t="shared" si="10"/>
        <v>5731928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9170</v>
      </c>
      <c r="AO27" s="141">
        <f t="shared" si="14"/>
        <v>5090</v>
      </c>
      <c r="AP27" s="141">
        <v>0</v>
      </c>
      <c r="AQ27" s="141">
        <v>5090</v>
      </c>
      <c r="AR27" s="141">
        <v>0</v>
      </c>
      <c r="AS27" s="141">
        <v>0</v>
      </c>
      <c r="AT27" s="141">
        <f t="shared" si="15"/>
        <v>4080</v>
      </c>
      <c r="AU27" s="141">
        <v>4080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12542</v>
      </c>
      <c r="BE27" s="141">
        <v>0</v>
      </c>
      <c r="BF27" s="141">
        <v>0</v>
      </c>
      <c r="BG27" s="141">
        <f t="shared" si="17"/>
        <v>9170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200766</v>
      </c>
      <c r="BP27" s="141">
        <f t="shared" si="26"/>
        <v>4858473</v>
      </c>
      <c r="BQ27" s="141">
        <f t="shared" si="27"/>
        <v>2556877</v>
      </c>
      <c r="BR27" s="141">
        <f t="shared" si="28"/>
        <v>315379</v>
      </c>
      <c r="BS27" s="141">
        <f t="shared" si="29"/>
        <v>2241498</v>
      </c>
      <c r="BT27" s="141">
        <f t="shared" si="30"/>
        <v>0</v>
      </c>
      <c r="BU27" s="141">
        <f t="shared" si="31"/>
        <v>0</v>
      </c>
      <c r="BV27" s="141">
        <f t="shared" si="32"/>
        <v>2039889</v>
      </c>
      <c r="BW27" s="141">
        <f t="shared" si="33"/>
        <v>2039889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261707</v>
      </c>
      <c r="CB27" s="141">
        <f t="shared" si="38"/>
        <v>261533</v>
      </c>
      <c r="CC27" s="141">
        <f t="shared" si="39"/>
        <v>10</v>
      </c>
      <c r="CD27" s="141">
        <f t="shared" si="40"/>
        <v>0</v>
      </c>
      <c r="CE27" s="141">
        <f t="shared" si="41"/>
        <v>164</v>
      </c>
      <c r="CF27" s="141">
        <f t="shared" si="42"/>
        <v>1649080</v>
      </c>
      <c r="CG27" s="141">
        <f t="shared" si="43"/>
        <v>0</v>
      </c>
      <c r="CH27" s="141">
        <f t="shared" si="44"/>
        <v>882625</v>
      </c>
      <c r="CI27" s="141">
        <f t="shared" si="45"/>
        <v>5741098</v>
      </c>
    </row>
    <row r="28" spans="1:87" ht="12" customHeight="1">
      <c r="A28" s="142" t="s">
        <v>91</v>
      </c>
      <c r="B28" s="140" t="s">
        <v>346</v>
      </c>
      <c r="C28" s="142" t="s">
        <v>409</v>
      </c>
      <c r="D28" s="141">
        <f t="shared" si="4"/>
        <v>20858</v>
      </c>
      <c r="E28" s="141">
        <f t="shared" si="5"/>
        <v>20858</v>
      </c>
      <c r="F28" s="141">
        <v>0</v>
      </c>
      <c r="G28" s="141">
        <v>0</v>
      </c>
      <c r="H28" s="141">
        <v>0</v>
      </c>
      <c r="I28" s="141">
        <v>20858</v>
      </c>
      <c r="J28" s="141">
        <v>0</v>
      </c>
      <c r="K28" s="141">
        <v>266478</v>
      </c>
      <c r="L28" s="141">
        <f t="shared" si="6"/>
        <v>6760585</v>
      </c>
      <c r="M28" s="141">
        <f t="shared" si="7"/>
        <v>3206833</v>
      </c>
      <c r="N28" s="141">
        <v>397431</v>
      </c>
      <c r="O28" s="141">
        <v>2809402</v>
      </c>
      <c r="P28" s="141">
        <v>0</v>
      </c>
      <c r="Q28" s="141">
        <v>0</v>
      </c>
      <c r="R28" s="141">
        <f t="shared" si="8"/>
        <v>2164370</v>
      </c>
      <c r="S28" s="141">
        <v>2164370</v>
      </c>
      <c r="T28" s="141">
        <v>0</v>
      </c>
      <c r="U28" s="141">
        <v>0</v>
      </c>
      <c r="V28" s="141">
        <v>48781</v>
      </c>
      <c r="W28" s="141">
        <f t="shared" si="9"/>
        <v>1340601</v>
      </c>
      <c r="X28" s="141">
        <v>845622</v>
      </c>
      <c r="Y28" s="141">
        <v>401835</v>
      </c>
      <c r="Z28" s="141">
        <v>0</v>
      </c>
      <c r="AA28" s="141">
        <v>93144</v>
      </c>
      <c r="AB28" s="141">
        <v>2172189</v>
      </c>
      <c r="AC28" s="141">
        <v>0</v>
      </c>
      <c r="AD28" s="141">
        <v>277398</v>
      </c>
      <c r="AE28" s="141">
        <f t="shared" si="10"/>
        <v>7058841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22944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22944</v>
      </c>
      <c r="AU28" s="141">
        <v>22944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16647</v>
      </c>
      <c r="BE28" s="141">
        <v>0</v>
      </c>
      <c r="BF28" s="141">
        <v>0</v>
      </c>
      <c r="BG28" s="141">
        <f t="shared" si="17"/>
        <v>22944</v>
      </c>
      <c r="BH28" s="141">
        <f t="shared" si="18"/>
        <v>20858</v>
      </c>
      <c r="BI28" s="141">
        <f t="shared" si="19"/>
        <v>20858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20858</v>
      </c>
      <c r="BN28" s="141">
        <f t="shared" si="24"/>
        <v>0</v>
      </c>
      <c r="BO28" s="141">
        <f t="shared" si="25"/>
        <v>266478</v>
      </c>
      <c r="BP28" s="141">
        <f t="shared" si="26"/>
        <v>6783529</v>
      </c>
      <c r="BQ28" s="141">
        <f t="shared" si="27"/>
        <v>3206833</v>
      </c>
      <c r="BR28" s="141">
        <f t="shared" si="28"/>
        <v>397431</v>
      </c>
      <c r="BS28" s="141">
        <f t="shared" si="29"/>
        <v>2809402</v>
      </c>
      <c r="BT28" s="141">
        <f t="shared" si="30"/>
        <v>0</v>
      </c>
      <c r="BU28" s="141">
        <f t="shared" si="31"/>
        <v>0</v>
      </c>
      <c r="BV28" s="141">
        <f t="shared" si="32"/>
        <v>2187314</v>
      </c>
      <c r="BW28" s="141">
        <f t="shared" si="33"/>
        <v>2187314</v>
      </c>
      <c r="BX28" s="141">
        <f t="shared" si="34"/>
        <v>0</v>
      </c>
      <c r="BY28" s="141">
        <f t="shared" si="35"/>
        <v>0</v>
      </c>
      <c r="BZ28" s="141">
        <f t="shared" si="36"/>
        <v>48781</v>
      </c>
      <c r="CA28" s="141">
        <f t="shared" si="37"/>
        <v>1340601</v>
      </c>
      <c r="CB28" s="141">
        <f t="shared" si="38"/>
        <v>845622</v>
      </c>
      <c r="CC28" s="141">
        <f t="shared" si="39"/>
        <v>401835</v>
      </c>
      <c r="CD28" s="141">
        <f t="shared" si="40"/>
        <v>0</v>
      </c>
      <c r="CE28" s="141">
        <f t="shared" si="41"/>
        <v>93144</v>
      </c>
      <c r="CF28" s="141">
        <f t="shared" si="42"/>
        <v>2188836</v>
      </c>
      <c r="CG28" s="141">
        <f t="shared" si="43"/>
        <v>0</v>
      </c>
      <c r="CH28" s="141">
        <f t="shared" si="44"/>
        <v>277398</v>
      </c>
      <c r="CI28" s="141">
        <f t="shared" si="45"/>
        <v>7081785</v>
      </c>
    </row>
    <row r="29" spans="1:87" ht="12" customHeight="1">
      <c r="A29" s="142" t="s">
        <v>91</v>
      </c>
      <c r="B29" s="140" t="s">
        <v>347</v>
      </c>
      <c r="C29" s="142" t="s">
        <v>410</v>
      </c>
      <c r="D29" s="141">
        <f t="shared" si="4"/>
        <v>5051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5051</v>
      </c>
      <c r="K29" s="141">
        <v>255362</v>
      </c>
      <c r="L29" s="141">
        <f t="shared" si="6"/>
        <v>5287050</v>
      </c>
      <c r="M29" s="141">
        <f t="shared" si="7"/>
        <v>2834946</v>
      </c>
      <c r="N29" s="141">
        <v>536165</v>
      </c>
      <c r="O29" s="141">
        <v>2298781</v>
      </c>
      <c r="P29" s="141">
        <v>0</v>
      </c>
      <c r="Q29" s="141">
        <v>0</v>
      </c>
      <c r="R29" s="141">
        <f t="shared" si="8"/>
        <v>1425536</v>
      </c>
      <c r="S29" s="141">
        <v>1425536</v>
      </c>
      <c r="T29" s="141">
        <v>0</v>
      </c>
      <c r="U29" s="141">
        <v>0</v>
      </c>
      <c r="V29" s="141">
        <v>34399</v>
      </c>
      <c r="W29" s="141">
        <f t="shared" si="9"/>
        <v>992169</v>
      </c>
      <c r="X29" s="141">
        <v>695496</v>
      </c>
      <c r="Y29" s="141">
        <v>157767</v>
      </c>
      <c r="Z29" s="141">
        <v>9185</v>
      </c>
      <c r="AA29" s="141">
        <v>129721</v>
      </c>
      <c r="AB29" s="141">
        <v>2081575</v>
      </c>
      <c r="AC29" s="141">
        <v>0</v>
      </c>
      <c r="AD29" s="141">
        <v>281851</v>
      </c>
      <c r="AE29" s="141">
        <f t="shared" si="10"/>
        <v>5573952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76039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76039</v>
      </c>
      <c r="AU29" s="141">
        <v>76039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15952</v>
      </c>
      <c r="BE29" s="141">
        <v>0</v>
      </c>
      <c r="BF29" s="141">
        <v>2444</v>
      </c>
      <c r="BG29" s="141">
        <f t="shared" si="17"/>
        <v>78483</v>
      </c>
      <c r="BH29" s="141">
        <f t="shared" si="18"/>
        <v>5051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5051</v>
      </c>
      <c r="BO29" s="141">
        <f t="shared" si="25"/>
        <v>255362</v>
      </c>
      <c r="BP29" s="141">
        <f t="shared" si="26"/>
        <v>5363089</v>
      </c>
      <c r="BQ29" s="141">
        <f t="shared" si="27"/>
        <v>2834946</v>
      </c>
      <c r="BR29" s="141">
        <f t="shared" si="28"/>
        <v>536165</v>
      </c>
      <c r="BS29" s="141">
        <f t="shared" si="29"/>
        <v>2298781</v>
      </c>
      <c r="BT29" s="141">
        <f t="shared" si="30"/>
        <v>0</v>
      </c>
      <c r="BU29" s="141">
        <f t="shared" si="31"/>
        <v>0</v>
      </c>
      <c r="BV29" s="141">
        <f t="shared" si="32"/>
        <v>1501575</v>
      </c>
      <c r="BW29" s="141">
        <f t="shared" si="33"/>
        <v>1501575</v>
      </c>
      <c r="BX29" s="141">
        <f t="shared" si="34"/>
        <v>0</v>
      </c>
      <c r="BY29" s="141">
        <f t="shared" si="35"/>
        <v>0</v>
      </c>
      <c r="BZ29" s="141">
        <f t="shared" si="36"/>
        <v>34399</v>
      </c>
      <c r="CA29" s="141">
        <f t="shared" si="37"/>
        <v>992169</v>
      </c>
      <c r="CB29" s="141">
        <f t="shared" si="38"/>
        <v>695496</v>
      </c>
      <c r="CC29" s="141">
        <f t="shared" si="39"/>
        <v>157767</v>
      </c>
      <c r="CD29" s="141">
        <f t="shared" si="40"/>
        <v>9185</v>
      </c>
      <c r="CE29" s="141">
        <f t="shared" si="41"/>
        <v>129721</v>
      </c>
      <c r="CF29" s="141">
        <f t="shared" si="42"/>
        <v>2097527</v>
      </c>
      <c r="CG29" s="141">
        <f t="shared" si="43"/>
        <v>0</v>
      </c>
      <c r="CH29" s="141">
        <f t="shared" si="44"/>
        <v>284295</v>
      </c>
      <c r="CI29" s="141">
        <f t="shared" si="45"/>
        <v>5652435</v>
      </c>
    </row>
    <row r="30" spans="1:87" ht="12" customHeight="1">
      <c r="A30" s="142" t="s">
        <v>91</v>
      </c>
      <c r="B30" s="140" t="s">
        <v>348</v>
      </c>
      <c r="C30" s="142" t="s">
        <v>411</v>
      </c>
      <c r="D30" s="141">
        <f t="shared" si="4"/>
        <v>30667</v>
      </c>
      <c r="E30" s="141">
        <f t="shared" si="5"/>
        <v>30667</v>
      </c>
      <c r="F30" s="141">
        <v>16170</v>
      </c>
      <c r="G30" s="141">
        <v>0</v>
      </c>
      <c r="H30" s="141">
        <v>0</v>
      </c>
      <c r="I30" s="141">
        <v>14497</v>
      </c>
      <c r="J30" s="141">
        <v>0</v>
      </c>
      <c r="K30" s="141">
        <v>168249</v>
      </c>
      <c r="L30" s="141">
        <f t="shared" si="6"/>
        <v>3994120</v>
      </c>
      <c r="M30" s="141">
        <f t="shared" si="7"/>
        <v>1841645</v>
      </c>
      <c r="N30" s="141">
        <v>289995</v>
      </c>
      <c r="O30" s="141">
        <v>1551650</v>
      </c>
      <c r="P30" s="141">
        <v>0</v>
      </c>
      <c r="Q30" s="141">
        <v>0</v>
      </c>
      <c r="R30" s="141">
        <f t="shared" si="8"/>
        <v>1208666</v>
      </c>
      <c r="S30" s="141">
        <v>1208666</v>
      </c>
      <c r="T30" s="141">
        <v>0</v>
      </c>
      <c r="U30" s="141">
        <v>0</v>
      </c>
      <c r="V30" s="141">
        <v>16155</v>
      </c>
      <c r="W30" s="141">
        <f t="shared" si="9"/>
        <v>927654</v>
      </c>
      <c r="X30" s="141">
        <v>653208</v>
      </c>
      <c r="Y30" s="141">
        <v>274242</v>
      </c>
      <c r="Z30" s="141">
        <v>40</v>
      </c>
      <c r="AA30" s="141">
        <v>164</v>
      </c>
      <c r="AB30" s="141">
        <v>1371471</v>
      </c>
      <c r="AC30" s="141">
        <v>0</v>
      </c>
      <c r="AD30" s="141">
        <v>189041</v>
      </c>
      <c r="AE30" s="141">
        <f t="shared" si="10"/>
        <v>4213828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33086</v>
      </c>
      <c r="AO30" s="141">
        <f t="shared" si="14"/>
        <v>1768</v>
      </c>
      <c r="AP30" s="141">
        <v>1768</v>
      </c>
      <c r="AQ30" s="141">
        <v>0</v>
      </c>
      <c r="AR30" s="141">
        <v>0</v>
      </c>
      <c r="AS30" s="141">
        <v>0</v>
      </c>
      <c r="AT30" s="141">
        <f t="shared" si="15"/>
        <v>31318</v>
      </c>
      <c r="AU30" s="141">
        <v>31318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10510</v>
      </c>
      <c r="BE30" s="141">
        <v>0</v>
      </c>
      <c r="BF30" s="141">
        <v>0</v>
      </c>
      <c r="BG30" s="141">
        <f t="shared" si="17"/>
        <v>33086</v>
      </c>
      <c r="BH30" s="141">
        <f t="shared" si="18"/>
        <v>30667</v>
      </c>
      <c r="BI30" s="141">
        <f t="shared" si="19"/>
        <v>30667</v>
      </c>
      <c r="BJ30" s="141">
        <f t="shared" si="20"/>
        <v>16170</v>
      </c>
      <c r="BK30" s="141">
        <f t="shared" si="21"/>
        <v>0</v>
      </c>
      <c r="BL30" s="141">
        <f t="shared" si="22"/>
        <v>0</v>
      </c>
      <c r="BM30" s="141">
        <f t="shared" si="23"/>
        <v>14497</v>
      </c>
      <c r="BN30" s="141">
        <f t="shared" si="24"/>
        <v>0</v>
      </c>
      <c r="BO30" s="141">
        <f t="shared" si="25"/>
        <v>168249</v>
      </c>
      <c r="BP30" s="141">
        <f t="shared" si="26"/>
        <v>4027206</v>
      </c>
      <c r="BQ30" s="141">
        <f t="shared" si="27"/>
        <v>1843413</v>
      </c>
      <c r="BR30" s="141">
        <f t="shared" si="28"/>
        <v>291763</v>
      </c>
      <c r="BS30" s="141">
        <f t="shared" si="29"/>
        <v>1551650</v>
      </c>
      <c r="BT30" s="141">
        <f t="shared" si="30"/>
        <v>0</v>
      </c>
      <c r="BU30" s="141">
        <f t="shared" si="31"/>
        <v>0</v>
      </c>
      <c r="BV30" s="141">
        <f t="shared" si="32"/>
        <v>1239984</v>
      </c>
      <c r="BW30" s="141">
        <f t="shared" si="33"/>
        <v>1239984</v>
      </c>
      <c r="BX30" s="141">
        <f t="shared" si="34"/>
        <v>0</v>
      </c>
      <c r="BY30" s="141">
        <f t="shared" si="35"/>
        <v>0</v>
      </c>
      <c r="BZ30" s="141">
        <f t="shared" si="36"/>
        <v>16155</v>
      </c>
      <c r="CA30" s="141">
        <f t="shared" si="37"/>
        <v>927654</v>
      </c>
      <c r="CB30" s="141">
        <f t="shared" si="38"/>
        <v>653208</v>
      </c>
      <c r="CC30" s="141">
        <f t="shared" si="39"/>
        <v>274242</v>
      </c>
      <c r="CD30" s="141">
        <f t="shared" si="40"/>
        <v>40</v>
      </c>
      <c r="CE30" s="141">
        <f t="shared" si="41"/>
        <v>164</v>
      </c>
      <c r="CF30" s="141">
        <f t="shared" si="42"/>
        <v>1381981</v>
      </c>
      <c r="CG30" s="141">
        <f t="shared" si="43"/>
        <v>0</v>
      </c>
      <c r="CH30" s="141">
        <f t="shared" si="44"/>
        <v>189041</v>
      </c>
      <c r="CI30" s="141">
        <f t="shared" si="45"/>
        <v>4246914</v>
      </c>
    </row>
    <row r="31" spans="1:87" ht="12" customHeight="1">
      <c r="A31" s="142" t="s">
        <v>91</v>
      </c>
      <c r="B31" s="140" t="s">
        <v>349</v>
      </c>
      <c r="C31" s="142" t="s">
        <v>412</v>
      </c>
      <c r="D31" s="141">
        <f t="shared" si="4"/>
        <v>21527</v>
      </c>
      <c r="E31" s="141">
        <f t="shared" si="5"/>
        <v>21527</v>
      </c>
      <c r="F31" s="141">
        <v>0</v>
      </c>
      <c r="G31" s="141">
        <v>0</v>
      </c>
      <c r="H31" s="141">
        <v>0</v>
      </c>
      <c r="I31" s="141">
        <v>21527</v>
      </c>
      <c r="J31" s="141">
        <v>0</v>
      </c>
      <c r="K31" s="141">
        <v>249748</v>
      </c>
      <c r="L31" s="141">
        <f t="shared" si="6"/>
        <v>6246260</v>
      </c>
      <c r="M31" s="141">
        <f t="shared" si="7"/>
        <v>2817158</v>
      </c>
      <c r="N31" s="141">
        <v>297713</v>
      </c>
      <c r="O31" s="141">
        <v>2519445</v>
      </c>
      <c r="P31" s="141">
        <v>0</v>
      </c>
      <c r="Q31" s="141">
        <v>0</v>
      </c>
      <c r="R31" s="141">
        <f t="shared" si="8"/>
        <v>1485915</v>
      </c>
      <c r="S31" s="141">
        <v>1485915</v>
      </c>
      <c r="T31" s="141">
        <v>0</v>
      </c>
      <c r="U31" s="141">
        <v>0</v>
      </c>
      <c r="V31" s="141">
        <v>44446</v>
      </c>
      <c r="W31" s="141">
        <f t="shared" si="9"/>
        <v>1894856</v>
      </c>
      <c r="X31" s="141">
        <v>1356326</v>
      </c>
      <c r="Y31" s="141">
        <v>470954</v>
      </c>
      <c r="Z31" s="141">
        <v>0</v>
      </c>
      <c r="AA31" s="141">
        <v>67576</v>
      </c>
      <c r="AB31" s="141">
        <v>2035814</v>
      </c>
      <c r="AC31" s="141">
        <v>3885</v>
      </c>
      <c r="AD31" s="141">
        <v>1131156</v>
      </c>
      <c r="AE31" s="141">
        <f t="shared" si="10"/>
        <v>7398943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39520</v>
      </c>
      <c r="AO31" s="141">
        <f t="shared" si="14"/>
        <v>8985</v>
      </c>
      <c r="AP31" s="141">
        <v>0</v>
      </c>
      <c r="AQ31" s="141">
        <v>8985</v>
      </c>
      <c r="AR31" s="141">
        <v>0</v>
      </c>
      <c r="AS31" s="141">
        <v>0</v>
      </c>
      <c r="AT31" s="141">
        <f t="shared" si="15"/>
        <v>30535</v>
      </c>
      <c r="AU31" s="141">
        <v>30535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15602</v>
      </c>
      <c r="BE31" s="141">
        <v>0</v>
      </c>
      <c r="BF31" s="141">
        <v>0</v>
      </c>
      <c r="BG31" s="141">
        <f t="shared" si="17"/>
        <v>39520</v>
      </c>
      <c r="BH31" s="141">
        <f t="shared" si="18"/>
        <v>21527</v>
      </c>
      <c r="BI31" s="141">
        <f t="shared" si="19"/>
        <v>21527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21527</v>
      </c>
      <c r="BN31" s="141">
        <f t="shared" si="24"/>
        <v>0</v>
      </c>
      <c r="BO31" s="141">
        <f t="shared" si="25"/>
        <v>249748</v>
      </c>
      <c r="BP31" s="141">
        <f t="shared" si="26"/>
        <v>6285780</v>
      </c>
      <c r="BQ31" s="141">
        <f t="shared" si="27"/>
        <v>2826143</v>
      </c>
      <c r="BR31" s="141">
        <f t="shared" si="28"/>
        <v>297713</v>
      </c>
      <c r="BS31" s="141">
        <f t="shared" si="29"/>
        <v>2528430</v>
      </c>
      <c r="BT31" s="141">
        <f t="shared" si="30"/>
        <v>0</v>
      </c>
      <c r="BU31" s="141">
        <f t="shared" si="31"/>
        <v>0</v>
      </c>
      <c r="BV31" s="141">
        <f t="shared" si="32"/>
        <v>1516450</v>
      </c>
      <c r="BW31" s="141">
        <f t="shared" si="33"/>
        <v>1516450</v>
      </c>
      <c r="BX31" s="141">
        <f t="shared" si="34"/>
        <v>0</v>
      </c>
      <c r="BY31" s="141">
        <f t="shared" si="35"/>
        <v>0</v>
      </c>
      <c r="BZ31" s="141">
        <f t="shared" si="36"/>
        <v>44446</v>
      </c>
      <c r="CA31" s="141">
        <f t="shared" si="37"/>
        <v>1894856</v>
      </c>
      <c r="CB31" s="141">
        <f t="shared" si="38"/>
        <v>1356326</v>
      </c>
      <c r="CC31" s="141">
        <f t="shared" si="39"/>
        <v>470954</v>
      </c>
      <c r="CD31" s="141">
        <f t="shared" si="40"/>
        <v>0</v>
      </c>
      <c r="CE31" s="141">
        <f t="shared" si="41"/>
        <v>67576</v>
      </c>
      <c r="CF31" s="141">
        <f t="shared" si="42"/>
        <v>2051416</v>
      </c>
      <c r="CG31" s="141">
        <f t="shared" si="43"/>
        <v>3885</v>
      </c>
      <c r="CH31" s="141">
        <f t="shared" si="44"/>
        <v>1131156</v>
      </c>
      <c r="CI31" s="141">
        <f t="shared" si="45"/>
        <v>7438463</v>
      </c>
    </row>
    <row r="32" spans="1:87" ht="12" customHeight="1">
      <c r="A32" s="142" t="s">
        <v>91</v>
      </c>
      <c r="B32" s="140" t="s">
        <v>350</v>
      </c>
      <c r="C32" s="142" t="s">
        <v>413</v>
      </c>
      <c r="D32" s="141">
        <f t="shared" si="4"/>
        <v>334807</v>
      </c>
      <c r="E32" s="141">
        <f t="shared" si="5"/>
        <v>334807</v>
      </c>
      <c r="F32" s="141">
        <v>0</v>
      </c>
      <c r="G32" s="141">
        <v>323306</v>
      </c>
      <c r="H32" s="141">
        <v>0</v>
      </c>
      <c r="I32" s="141">
        <v>11501</v>
      </c>
      <c r="J32" s="141">
        <v>0</v>
      </c>
      <c r="K32" s="141">
        <v>17131</v>
      </c>
      <c r="L32" s="141">
        <f t="shared" si="6"/>
        <v>8323758</v>
      </c>
      <c r="M32" s="141">
        <f t="shared" si="7"/>
        <v>4775850</v>
      </c>
      <c r="N32" s="141">
        <v>1321738</v>
      </c>
      <c r="O32" s="141">
        <v>2792968</v>
      </c>
      <c r="P32" s="141">
        <v>661144</v>
      </c>
      <c r="Q32" s="141">
        <v>0</v>
      </c>
      <c r="R32" s="141">
        <f t="shared" si="8"/>
        <v>1351534</v>
      </c>
      <c r="S32" s="141">
        <v>165507</v>
      </c>
      <c r="T32" s="141">
        <v>1133513</v>
      </c>
      <c r="U32" s="141">
        <v>52514</v>
      </c>
      <c r="V32" s="141">
        <v>132841</v>
      </c>
      <c r="W32" s="141">
        <f t="shared" si="9"/>
        <v>2063533</v>
      </c>
      <c r="X32" s="141">
        <v>1408813</v>
      </c>
      <c r="Y32" s="141">
        <v>556408</v>
      </c>
      <c r="Z32" s="141">
        <v>36205</v>
      </c>
      <c r="AA32" s="141">
        <v>62107</v>
      </c>
      <c r="AB32" s="141">
        <v>1002948</v>
      </c>
      <c r="AC32" s="141">
        <v>0</v>
      </c>
      <c r="AD32" s="141">
        <v>337820</v>
      </c>
      <c r="AE32" s="141">
        <f t="shared" si="10"/>
        <v>8996385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582949</v>
      </c>
      <c r="AO32" s="141">
        <f t="shared" si="14"/>
        <v>449326</v>
      </c>
      <c r="AP32" s="141">
        <v>186286</v>
      </c>
      <c r="AQ32" s="141">
        <v>183150</v>
      </c>
      <c r="AR32" s="141">
        <v>79890</v>
      </c>
      <c r="AS32" s="141">
        <v>0</v>
      </c>
      <c r="AT32" s="141">
        <f t="shared" si="15"/>
        <v>111504</v>
      </c>
      <c r="AU32" s="141">
        <v>50435</v>
      </c>
      <c r="AV32" s="141">
        <v>61069</v>
      </c>
      <c r="AW32" s="141">
        <v>0</v>
      </c>
      <c r="AX32" s="141">
        <v>0</v>
      </c>
      <c r="AY32" s="141">
        <f t="shared" si="16"/>
        <v>22119</v>
      </c>
      <c r="AZ32" s="141">
        <v>1221</v>
      </c>
      <c r="BA32" s="141">
        <v>14010</v>
      </c>
      <c r="BB32" s="141">
        <v>3786</v>
      </c>
      <c r="BC32" s="141">
        <v>3102</v>
      </c>
      <c r="BD32" s="141">
        <v>0</v>
      </c>
      <c r="BE32" s="141">
        <v>0</v>
      </c>
      <c r="BF32" s="141">
        <v>0</v>
      </c>
      <c r="BG32" s="141">
        <f t="shared" si="17"/>
        <v>582949</v>
      </c>
      <c r="BH32" s="141">
        <f t="shared" si="18"/>
        <v>334807</v>
      </c>
      <c r="BI32" s="141">
        <f t="shared" si="19"/>
        <v>334807</v>
      </c>
      <c r="BJ32" s="141">
        <f t="shared" si="20"/>
        <v>0</v>
      </c>
      <c r="BK32" s="141">
        <f t="shared" si="21"/>
        <v>323306</v>
      </c>
      <c r="BL32" s="141">
        <f t="shared" si="22"/>
        <v>0</v>
      </c>
      <c r="BM32" s="141">
        <f t="shared" si="23"/>
        <v>11501</v>
      </c>
      <c r="BN32" s="141">
        <f t="shared" si="24"/>
        <v>0</v>
      </c>
      <c r="BO32" s="141">
        <f t="shared" si="25"/>
        <v>17131</v>
      </c>
      <c r="BP32" s="141">
        <f t="shared" si="26"/>
        <v>8906707</v>
      </c>
      <c r="BQ32" s="141">
        <f t="shared" si="27"/>
        <v>5225176</v>
      </c>
      <c r="BR32" s="141">
        <f t="shared" si="28"/>
        <v>1508024</v>
      </c>
      <c r="BS32" s="141">
        <f t="shared" si="29"/>
        <v>2976118</v>
      </c>
      <c r="BT32" s="141">
        <f t="shared" si="30"/>
        <v>741034</v>
      </c>
      <c r="BU32" s="141">
        <f t="shared" si="31"/>
        <v>0</v>
      </c>
      <c r="BV32" s="141">
        <f t="shared" si="32"/>
        <v>1463038</v>
      </c>
      <c r="BW32" s="141">
        <f t="shared" si="33"/>
        <v>215942</v>
      </c>
      <c r="BX32" s="141">
        <f t="shared" si="34"/>
        <v>1194582</v>
      </c>
      <c r="BY32" s="141">
        <f t="shared" si="35"/>
        <v>52514</v>
      </c>
      <c r="BZ32" s="141">
        <f t="shared" si="36"/>
        <v>132841</v>
      </c>
      <c r="CA32" s="141">
        <f t="shared" si="37"/>
        <v>2085652</v>
      </c>
      <c r="CB32" s="141">
        <f t="shared" si="38"/>
        <v>1410034</v>
      </c>
      <c r="CC32" s="141">
        <f t="shared" si="39"/>
        <v>570418</v>
      </c>
      <c r="CD32" s="141">
        <f t="shared" si="40"/>
        <v>39991</v>
      </c>
      <c r="CE32" s="141">
        <f t="shared" si="41"/>
        <v>65209</v>
      </c>
      <c r="CF32" s="141">
        <f t="shared" si="42"/>
        <v>1002948</v>
      </c>
      <c r="CG32" s="141">
        <f t="shared" si="43"/>
        <v>0</v>
      </c>
      <c r="CH32" s="141">
        <f t="shared" si="44"/>
        <v>337820</v>
      </c>
      <c r="CI32" s="141">
        <f t="shared" si="45"/>
        <v>9579334</v>
      </c>
    </row>
    <row r="33" spans="1:87" ht="12" customHeight="1">
      <c r="A33" s="142" t="s">
        <v>91</v>
      </c>
      <c r="B33" s="140" t="s">
        <v>351</v>
      </c>
      <c r="C33" s="142" t="s">
        <v>414</v>
      </c>
      <c r="D33" s="141">
        <f t="shared" si="4"/>
        <v>291953</v>
      </c>
      <c r="E33" s="141">
        <f t="shared" si="5"/>
        <v>291953</v>
      </c>
      <c r="F33" s="141">
        <v>291953</v>
      </c>
      <c r="G33" s="141">
        <v>0</v>
      </c>
      <c r="H33" s="141">
        <v>0</v>
      </c>
      <c r="I33" s="141">
        <v>0</v>
      </c>
      <c r="J33" s="141">
        <v>0</v>
      </c>
      <c r="K33" s="141">
        <v>7704</v>
      </c>
      <c r="L33" s="141">
        <f t="shared" si="6"/>
        <v>1771301</v>
      </c>
      <c r="M33" s="141">
        <f t="shared" si="7"/>
        <v>271496</v>
      </c>
      <c r="N33" s="141">
        <v>223964</v>
      </c>
      <c r="O33" s="141">
        <v>16064</v>
      </c>
      <c r="P33" s="141">
        <v>31468</v>
      </c>
      <c r="Q33" s="141">
        <v>0</v>
      </c>
      <c r="R33" s="141">
        <f t="shared" si="8"/>
        <v>360648</v>
      </c>
      <c r="S33" s="141">
        <v>8815</v>
      </c>
      <c r="T33" s="141">
        <v>351833</v>
      </c>
      <c r="U33" s="141">
        <v>0</v>
      </c>
      <c r="V33" s="141">
        <v>0</v>
      </c>
      <c r="W33" s="141">
        <f t="shared" si="9"/>
        <v>1139157</v>
      </c>
      <c r="X33" s="141">
        <v>630769</v>
      </c>
      <c r="Y33" s="141">
        <v>508388</v>
      </c>
      <c r="Z33" s="141">
        <v>0</v>
      </c>
      <c r="AA33" s="141">
        <v>0</v>
      </c>
      <c r="AB33" s="141">
        <v>326721</v>
      </c>
      <c r="AC33" s="141">
        <v>0</v>
      </c>
      <c r="AD33" s="141">
        <v>49320</v>
      </c>
      <c r="AE33" s="141">
        <f t="shared" si="10"/>
        <v>2112574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35842</v>
      </c>
      <c r="AO33" s="141">
        <f t="shared" si="14"/>
        <v>10061</v>
      </c>
      <c r="AP33" s="141">
        <v>10061</v>
      </c>
      <c r="AQ33" s="141">
        <v>0</v>
      </c>
      <c r="AR33" s="141">
        <v>0</v>
      </c>
      <c r="AS33" s="141">
        <v>0</v>
      </c>
      <c r="AT33" s="141">
        <f t="shared" si="15"/>
        <v>5403</v>
      </c>
      <c r="AU33" s="141">
        <v>0</v>
      </c>
      <c r="AV33" s="141">
        <v>5403</v>
      </c>
      <c r="AW33" s="141">
        <v>0</v>
      </c>
      <c r="AX33" s="141">
        <v>0</v>
      </c>
      <c r="AY33" s="141">
        <f t="shared" si="16"/>
        <v>20378</v>
      </c>
      <c r="AZ33" s="141">
        <v>19656</v>
      </c>
      <c r="BA33" s="141">
        <v>722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f t="shared" si="17"/>
        <v>35842</v>
      </c>
      <c r="BH33" s="141">
        <f t="shared" si="18"/>
        <v>291953</v>
      </c>
      <c r="BI33" s="141">
        <f t="shared" si="19"/>
        <v>291953</v>
      </c>
      <c r="BJ33" s="141">
        <f t="shared" si="20"/>
        <v>291953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7704</v>
      </c>
      <c r="BP33" s="141">
        <f t="shared" si="26"/>
        <v>1807143</v>
      </c>
      <c r="BQ33" s="141">
        <f t="shared" si="27"/>
        <v>281557</v>
      </c>
      <c r="BR33" s="141">
        <f t="shared" si="28"/>
        <v>234025</v>
      </c>
      <c r="BS33" s="141">
        <f t="shared" si="29"/>
        <v>16064</v>
      </c>
      <c r="BT33" s="141">
        <f t="shared" si="30"/>
        <v>31468</v>
      </c>
      <c r="BU33" s="141">
        <f t="shared" si="31"/>
        <v>0</v>
      </c>
      <c r="BV33" s="141">
        <f t="shared" si="32"/>
        <v>366051</v>
      </c>
      <c r="BW33" s="141">
        <f t="shared" si="33"/>
        <v>8815</v>
      </c>
      <c r="BX33" s="141">
        <f t="shared" si="34"/>
        <v>357236</v>
      </c>
      <c r="BY33" s="141">
        <f t="shared" si="35"/>
        <v>0</v>
      </c>
      <c r="BZ33" s="141">
        <f t="shared" si="36"/>
        <v>0</v>
      </c>
      <c r="CA33" s="141">
        <f t="shared" si="37"/>
        <v>1159535</v>
      </c>
      <c r="CB33" s="141">
        <f t="shared" si="38"/>
        <v>650425</v>
      </c>
      <c r="CC33" s="141">
        <f t="shared" si="39"/>
        <v>509110</v>
      </c>
      <c r="CD33" s="141">
        <f t="shared" si="40"/>
        <v>0</v>
      </c>
      <c r="CE33" s="141">
        <f t="shared" si="41"/>
        <v>0</v>
      </c>
      <c r="CF33" s="141">
        <f t="shared" si="42"/>
        <v>326721</v>
      </c>
      <c r="CG33" s="141">
        <f t="shared" si="43"/>
        <v>0</v>
      </c>
      <c r="CH33" s="141">
        <f t="shared" si="44"/>
        <v>49320</v>
      </c>
      <c r="CI33" s="141">
        <f t="shared" si="45"/>
        <v>2148416</v>
      </c>
    </row>
    <row r="34" spans="1:87" ht="12" customHeight="1">
      <c r="A34" s="142" t="s">
        <v>91</v>
      </c>
      <c r="B34" s="140" t="s">
        <v>352</v>
      </c>
      <c r="C34" s="142" t="s">
        <v>415</v>
      </c>
      <c r="D34" s="141">
        <f t="shared" si="4"/>
        <v>576012</v>
      </c>
      <c r="E34" s="141">
        <f t="shared" si="5"/>
        <v>576012</v>
      </c>
      <c r="F34" s="141">
        <v>0</v>
      </c>
      <c r="G34" s="141">
        <v>576012</v>
      </c>
      <c r="H34" s="141">
        <v>0</v>
      </c>
      <c r="I34" s="141">
        <v>0</v>
      </c>
      <c r="J34" s="141">
        <v>0</v>
      </c>
      <c r="K34" s="141">
        <v>5950</v>
      </c>
      <c r="L34" s="141">
        <f t="shared" si="6"/>
        <v>2670577</v>
      </c>
      <c r="M34" s="141">
        <f t="shared" si="7"/>
        <v>607753</v>
      </c>
      <c r="N34" s="141">
        <v>183291</v>
      </c>
      <c r="O34" s="141">
        <v>376228</v>
      </c>
      <c r="P34" s="141">
        <v>48234</v>
      </c>
      <c r="Q34" s="141">
        <v>0</v>
      </c>
      <c r="R34" s="141">
        <f t="shared" si="8"/>
        <v>549368</v>
      </c>
      <c r="S34" s="141">
        <v>7122</v>
      </c>
      <c r="T34" s="141">
        <v>542246</v>
      </c>
      <c r="U34" s="141">
        <v>0</v>
      </c>
      <c r="V34" s="141">
        <v>0</v>
      </c>
      <c r="W34" s="141">
        <f t="shared" si="9"/>
        <v>1513456</v>
      </c>
      <c r="X34" s="141">
        <v>1513456</v>
      </c>
      <c r="Y34" s="141">
        <v>0</v>
      </c>
      <c r="Z34" s="141">
        <v>0</v>
      </c>
      <c r="AA34" s="141">
        <v>0</v>
      </c>
      <c r="AB34" s="141">
        <v>253357</v>
      </c>
      <c r="AC34" s="141">
        <v>0</v>
      </c>
      <c r="AD34" s="141">
        <v>0</v>
      </c>
      <c r="AE34" s="141">
        <f t="shared" si="10"/>
        <v>3246589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22319</v>
      </c>
      <c r="AO34" s="141">
        <f t="shared" si="14"/>
        <v>9467</v>
      </c>
      <c r="AP34" s="141">
        <v>9467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12852</v>
      </c>
      <c r="AZ34" s="141">
        <v>12852</v>
      </c>
      <c r="BA34" s="141">
        <v>0</v>
      </c>
      <c r="BB34" s="141">
        <v>0</v>
      </c>
      <c r="BC34" s="141">
        <v>0</v>
      </c>
      <c r="BD34" s="141">
        <v>12331</v>
      </c>
      <c r="BE34" s="141">
        <v>0</v>
      </c>
      <c r="BF34" s="141">
        <v>0</v>
      </c>
      <c r="BG34" s="141">
        <f t="shared" si="17"/>
        <v>22319</v>
      </c>
      <c r="BH34" s="141">
        <f t="shared" si="18"/>
        <v>576012</v>
      </c>
      <c r="BI34" s="141">
        <f t="shared" si="19"/>
        <v>576012</v>
      </c>
      <c r="BJ34" s="141">
        <f t="shared" si="20"/>
        <v>0</v>
      </c>
      <c r="BK34" s="141">
        <f t="shared" si="21"/>
        <v>576012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5950</v>
      </c>
      <c r="BP34" s="141">
        <f t="shared" si="26"/>
        <v>2692896</v>
      </c>
      <c r="BQ34" s="141">
        <f t="shared" si="27"/>
        <v>617220</v>
      </c>
      <c r="BR34" s="141">
        <f t="shared" si="28"/>
        <v>192758</v>
      </c>
      <c r="BS34" s="141">
        <f t="shared" si="29"/>
        <v>376228</v>
      </c>
      <c r="BT34" s="141">
        <f t="shared" si="30"/>
        <v>48234</v>
      </c>
      <c r="BU34" s="141">
        <f t="shared" si="31"/>
        <v>0</v>
      </c>
      <c r="BV34" s="141">
        <f t="shared" si="32"/>
        <v>549368</v>
      </c>
      <c r="BW34" s="141">
        <f t="shared" si="33"/>
        <v>7122</v>
      </c>
      <c r="BX34" s="141">
        <f t="shared" si="34"/>
        <v>542246</v>
      </c>
      <c r="BY34" s="141">
        <f t="shared" si="35"/>
        <v>0</v>
      </c>
      <c r="BZ34" s="141">
        <f t="shared" si="36"/>
        <v>0</v>
      </c>
      <c r="CA34" s="141">
        <f t="shared" si="37"/>
        <v>1526308</v>
      </c>
      <c r="CB34" s="141">
        <f t="shared" si="38"/>
        <v>1526308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265688</v>
      </c>
      <c r="CG34" s="141">
        <f t="shared" si="43"/>
        <v>0</v>
      </c>
      <c r="CH34" s="141">
        <f t="shared" si="44"/>
        <v>0</v>
      </c>
      <c r="CI34" s="141">
        <f t="shared" si="45"/>
        <v>3268908</v>
      </c>
    </row>
    <row r="35" spans="1:87" ht="12" customHeight="1">
      <c r="A35" s="142" t="s">
        <v>91</v>
      </c>
      <c r="B35" s="140" t="s">
        <v>353</v>
      </c>
      <c r="C35" s="142" t="s">
        <v>416</v>
      </c>
      <c r="D35" s="141">
        <f t="shared" si="4"/>
        <v>84893</v>
      </c>
      <c r="E35" s="141">
        <f t="shared" si="5"/>
        <v>84893</v>
      </c>
      <c r="F35" s="141">
        <v>84893</v>
      </c>
      <c r="G35" s="141">
        <v>0</v>
      </c>
      <c r="H35" s="141">
        <v>0</v>
      </c>
      <c r="I35" s="141">
        <v>0</v>
      </c>
      <c r="J35" s="141">
        <v>0</v>
      </c>
      <c r="K35" s="141">
        <v>48644</v>
      </c>
      <c r="L35" s="141">
        <f t="shared" si="6"/>
        <v>1708384</v>
      </c>
      <c r="M35" s="141">
        <f t="shared" si="7"/>
        <v>176171</v>
      </c>
      <c r="N35" s="141">
        <v>129730</v>
      </c>
      <c r="O35" s="141">
        <v>46441</v>
      </c>
      <c r="P35" s="141">
        <v>0</v>
      </c>
      <c r="Q35" s="141">
        <v>0</v>
      </c>
      <c r="R35" s="141">
        <f t="shared" si="8"/>
        <v>187720</v>
      </c>
      <c r="S35" s="141">
        <v>731</v>
      </c>
      <c r="T35" s="141">
        <v>186989</v>
      </c>
      <c r="U35" s="141">
        <v>0</v>
      </c>
      <c r="V35" s="141">
        <v>0</v>
      </c>
      <c r="W35" s="141">
        <f t="shared" si="9"/>
        <v>1344493</v>
      </c>
      <c r="X35" s="141">
        <v>914918</v>
      </c>
      <c r="Y35" s="141">
        <v>429575</v>
      </c>
      <c r="Z35" s="141">
        <v>0</v>
      </c>
      <c r="AA35" s="141">
        <v>0</v>
      </c>
      <c r="AB35" s="141">
        <v>429667</v>
      </c>
      <c r="AC35" s="141">
        <v>0</v>
      </c>
      <c r="AD35" s="141">
        <v>390333</v>
      </c>
      <c r="AE35" s="141">
        <f t="shared" si="10"/>
        <v>2183610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10146</v>
      </c>
      <c r="AO35" s="141">
        <f t="shared" si="14"/>
        <v>2050</v>
      </c>
      <c r="AP35" s="141">
        <v>0</v>
      </c>
      <c r="AQ35" s="141">
        <v>2050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8096</v>
      </c>
      <c r="AZ35" s="141">
        <v>8096</v>
      </c>
      <c r="BA35" s="141">
        <v>0</v>
      </c>
      <c r="BB35" s="141">
        <v>0</v>
      </c>
      <c r="BC35" s="141">
        <v>0</v>
      </c>
      <c r="BD35" s="141">
        <v>0</v>
      </c>
      <c r="BE35" s="141">
        <v>0</v>
      </c>
      <c r="BF35" s="141">
        <v>169</v>
      </c>
      <c r="BG35" s="141">
        <f t="shared" si="17"/>
        <v>10315</v>
      </c>
      <c r="BH35" s="141">
        <f t="shared" si="18"/>
        <v>84893</v>
      </c>
      <c r="BI35" s="141">
        <f t="shared" si="19"/>
        <v>84893</v>
      </c>
      <c r="BJ35" s="141">
        <f t="shared" si="20"/>
        <v>84893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48644</v>
      </c>
      <c r="BP35" s="141">
        <f t="shared" si="26"/>
        <v>1718530</v>
      </c>
      <c r="BQ35" s="141">
        <f t="shared" si="27"/>
        <v>178221</v>
      </c>
      <c r="BR35" s="141">
        <f t="shared" si="28"/>
        <v>129730</v>
      </c>
      <c r="BS35" s="141">
        <f t="shared" si="29"/>
        <v>48491</v>
      </c>
      <c r="BT35" s="141">
        <f t="shared" si="30"/>
        <v>0</v>
      </c>
      <c r="BU35" s="141">
        <f t="shared" si="31"/>
        <v>0</v>
      </c>
      <c r="BV35" s="141">
        <f t="shared" si="32"/>
        <v>187720</v>
      </c>
      <c r="BW35" s="141">
        <f t="shared" si="33"/>
        <v>731</v>
      </c>
      <c r="BX35" s="141">
        <f t="shared" si="34"/>
        <v>186989</v>
      </c>
      <c r="BY35" s="141">
        <f t="shared" si="35"/>
        <v>0</v>
      </c>
      <c r="BZ35" s="141">
        <f t="shared" si="36"/>
        <v>0</v>
      </c>
      <c r="CA35" s="141">
        <f t="shared" si="37"/>
        <v>1352589</v>
      </c>
      <c r="CB35" s="141">
        <f t="shared" si="38"/>
        <v>923014</v>
      </c>
      <c r="CC35" s="141">
        <f t="shared" si="39"/>
        <v>429575</v>
      </c>
      <c r="CD35" s="141">
        <f t="shared" si="40"/>
        <v>0</v>
      </c>
      <c r="CE35" s="141">
        <f t="shared" si="41"/>
        <v>0</v>
      </c>
      <c r="CF35" s="141">
        <f t="shared" si="42"/>
        <v>429667</v>
      </c>
      <c r="CG35" s="141">
        <f t="shared" si="43"/>
        <v>0</v>
      </c>
      <c r="CH35" s="141">
        <f t="shared" si="44"/>
        <v>390502</v>
      </c>
      <c r="CI35" s="141">
        <f t="shared" si="45"/>
        <v>2193925</v>
      </c>
    </row>
    <row r="36" spans="1:87" ht="12" customHeight="1">
      <c r="A36" s="142" t="s">
        <v>91</v>
      </c>
      <c r="B36" s="140" t="s">
        <v>354</v>
      </c>
      <c r="C36" s="142" t="s">
        <v>417</v>
      </c>
      <c r="D36" s="141">
        <f t="shared" si="4"/>
        <v>292</v>
      </c>
      <c r="E36" s="141">
        <f t="shared" si="5"/>
        <v>292</v>
      </c>
      <c r="F36" s="141">
        <v>0</v>
      </c>
      <c r="G36" s="141">
        <v>0</v>
      </c>
      <c r="H36" s="141">
        <v>0</v>
      </c>
      <c r="I36" s="141">
        <v>292</v>
      </c>
      <c r="J36" s="141">
        <v>0</v>
      </c>
      <c r="K36" s="141">
        <v>5051</v>
      </c>
      <c r="L36" s="141">
        <f t="shared" si="6"/>
        <v>1662747</v>
      </c>
      <c r="M36" s="141">
        <f t="shared" si="7"/>
        <v>351707</v>
      </c>
      <c r="N36" s="141">
        <v>112735</v>
      </c>
      <c r="O36" s="141">
        <v>220600</v>
      </c>
      <c r="P36" s="141">
        <v>18372</v>
      </c>
      <c r="Q36" s="141">
        <v>0</v>
      </c>
      <c r="R36" s="141">
        <f t="shared" si="8"/>
        <v>78145</v>
      </c>
      <c r="S36" s="141">
        <v>10476</v>
      </c>
      <c r="T36" s="141">
        <v>67669</v>
      </c>
      <c r="U36" s="141">
        <v>0</v>
      </c>
      <c r="V36" s="141">
        <v>21799</v>
      </c>
      <c r="W36" s="141">
        <f t="shared" si="9"/>
        <v>1211096</v>
      </c>
      <c r="X36" s="141">
        <v>936682</v>
      </c>
      <c r="Y36" s="141">
        <v>175394</v>
      </c>
      <c r="Z36" s="141">
        <v>0</v>
      </c>
      <c r="AA36" s="141">
        <v>99020</v>
      </c>
      <c r="AB36" s="141">
        <v>814516</v>
      </c>
      <c r="AC36" s="141">
        <v>0</v>
      </c>
      <c r="AD36" s="141">
        <v>69273</v>
      </c>
      <c r="AE36" s="141">
        <f t="shared" si="10"/>
        <v>1732312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166939</v>
      </c>
      <c r="AO36" s="141">
        <f t="shared" si="14"/>
        <v>19462</v>
      </c>
      <c r="AP36" s="141">
        <v>19462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147477</v>
      </c>
      <c r="AZ36" s="141">
        <v>50454</v>
      </c>
      <c r="BA36" s="141">
        <v>97023</v>
      </c>
      <c r="BB36" s="141">
        <v>0</v>
      </c>
      <c r="BC36" s="141">
        <v>0</v>
      </c>
      <c r="BD36" s="141">
        <v>0</v>
      </c>
      <c r="BE36" s="141">
        <v>0</v>
      </c>
      <c r="BF36" s="141">
        <v>11802</v>
      </c>
      <c r="BG36" s="141">
        <f t="shared" si="17"/>
        <v>178741</v>
      </c>
      <c r="BH36" s="141">
        <f t="shared" si="18"/>
        <v>292</v>
      </c>
      <c r="BI36" s="141">
        <f t="shared" si="19"/>
        <v>292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292</v>
      </c>
      <c r="BN36" s="141">
        <f t="shared" si="24"/>
        <v>0</v>
      </c>
      <c r="BO36" s="141">
        <f t="shared" si="25"/>
        <v>5051</v>
      </c>
      <c r="BP36" s="141">
        <f t="shared" si="26"/>
        <v>1829686</v>
      </c>
      <c r="BQ36" s="141">
        <f t="shared" si="27"/>
        <v>371169</v>
      </c>
      <c r="BR36" s="141">
        <f t="shared" si="28"/>
        <v>132197</v>
      </c>
      <c r="BS36" s="141">
        <f t="shared" si="29"/>
        <v>220600</v>
      </c>
      <c r="BT36" s="141">
        <f t="shared" si="30"/>
        <v>18372</v>
      </c>
      <c r="BU36" s="141">
        <f t="shared" si="31"/>
        <v>0</v>
      </c>
      <c r="BV36" s="141">
        <f t="shared" si="32"/>
        <v>78145</v>
      </c>
      <c r="BW36" s="141">
        <f t="shared" si="33"/>
        <v>10476</v>
      </c>
      <c r="BX36" s="141">
        <f t="shared" si="34"/>
        <v>67669</v>
      </c>
      <c r="BY36" s="141">
        <f t="shared" si="35"/>
        <v>0</v>
      </c>
      <c r="BZ36" s="141">
        <f t="shared" si="36"/>
        <v>21799</v>
      </c>
      <c r="CA36" s="141">
        <f t="shared" si="37"/>
        <v>1358573</v>
      </c>
      <c r="CB36" s="141">
        <f t="shared" si="38"/>
        <v>987136</v>
      </c>
      <c r="CC36" s="141">
        <f t="shared" si="39"/>
        <v>272417</v>
      </c>
      <c r="CD36" s="141">
        <f t="shared" si="40"/>
        <v>0</v>
      </c>
      <c r="CE36" s="141">
        <f t="shared" si="41"/>
        <v>99020</v>
      </c>
      <c r="CF36" s="141">
        <f t="shared" si="42"/>
        <v>814516</v>
      </c>
      <c r="CG36" s="141">
        <f t="shared" si="43"/>
        <v>0</v>
      </c>
      <c r="CH36" s="141">
        <f t="shared" si="44"/>
        <v>81075</v>
      </c>
      <c r="CI36" s="141">
        <f t="shared" si="45"/>
        <v>1911053</v>
      </c>
    </row>
    <row r="37" spans="1:87" ht="12" customHeight="1">
      <c r="A37" s="142" t="s">
        <v>91</v>
      </c>
      <c r="B37" s="140" t="s">
        <v>355</v>
      </c>
      <c r="C37" s="142" t="s">
        <v>418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5865</v>
      </c>
      <c r="L37" s="141">
        <f t="shared" si="6"/>
        <v>1964459</v>
      </c>
      <c r="M37" s="141">
        <f t="shared" si="7"/>
        <v>395917</v>
      </c>
      <c r="N37" s="141">
        <v>214417</v>
      </c>
      <c r="O37" s="141">
        <v>181500</v>
      </c>
      <c r="P37" s="141">
        <v>0</v>
      </c>
      <c r="Q37" s="141">
        <v>0</v>
      </c>
      <c r="R37" s="141">
        <f t="shared" si="8"/>
        <v>119535</v>
      </c>
      <c r="S37" s="141">
        <v>5253</v>
      </c>
      <c r="T37" s="141">
        <v>114282</v>
      </c>
      <c r="U37" s="141">
        <v>0</v>
      </c>
      <c r="V37" s="141">
        <v>0</v>
      </c>
      <c r="W37" s="141">
        <f t="shared" si="9"/>
        <v>1449007</v>
      </c>
      <c r="X37" s="141">
        <v>950997</v>
      </c>
      <c r="Y37" s="141">
        <v>293246</v>
      </c>
      <c r="Z37" s="141">
        <v>0</v>
      </c>
      <c r="AA37" s="141">
        <v>204764</v>
      </c>
      <c r="AB37" s="141">
        <v>1304852</v>
      </c>
      <c r="AC37" s="141">
        <v>0</v>
      </c>
      <c r="AD37" s="141">
        <v>2063313</v>
      </c>
      <c r="AE37" s="141">
        <f t="shared" si="10"/>
        <v>4027772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20332</v>
      </c>
      <c r="AO37" s="141">
        <f t="shared" si="14"/>
        <v>8248</v>
      </c>
      <c r="AP37" s="141">
        <v>8248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12084</v>
      </c>
      <c r="AZ37" s="141">
        <v>12084</v>
      </c>
      <c r="BA37" s="141">
        <v>0</v>
      </c>
      <c r="BB37" s="141">
        <v>0</v>
      </c>
      <c r="BC37" s="141">
        <v>0</v>
      </c>
      <c r="BD37" s="141">
        <v>0</v>
      </c>
      <c r="BE37" s="141">
        <v>0</v>
      </c>
      <c r="BF37" s="141">
        <v>10095</v>
      </c>
      <c r="BG37" s="141">
        <f t="shared" si="17"/>
        <v>30427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5865</v>
      </c>
      <c r="BP37" s="141">
        <f t="shared" si="26"/>
        <v>1984791</v>
      </c>
      <c r="BQ37" s="141">
        <f t="shared" si="27"/>
        <v>404165</v>
      </c>
      <c r="BR37" s="141">
        <f t="shared" si="28"/>
        <v>222665</v>
      </c>
      <c r="BS37" s="141">
        <f t="shared" si="29"/>
        <v>181500</v>
      </c>
      <c r="BT37" s="141">
        <f t="shared" si="30"/>
        <v>0</v>
      </c>
      <c r="BU37" s="141">
        <f t="shared" si="31"/>
        <v>0</v>
      </c>
      <c r="BV37" s="141">
        <f t="shared" si="32"/>
        <v>119535</v>
      </c>
      <c r="BW37" s="141">
        <f t="shared" si="33"/>
        <v>5253</v>
      </c>
      <c r="BX37" s="141">
        <f t="shared" si="34"/>
        <v>114282</v>
      </c>
      <c r="BY37" s="141">
        <f t="shared" si="35"/>
        <v>0</v>
      </c>
      <c r="BZ37" s="141">
        <f t="shared" si="36"/>
        <v>0</v>
      </c>
      <c r="CA37" s="141">
        <f t="shared" si="37"/>
        <v>1461091</v>
      </c>
      <c r="CB37" s="141">
        <f t="shared" si="38"/>
        <v>963081</v>
      </c>
      <c r="CC37" s="141">
        <f t="shared" si="39"/>
        <v>293246</v>
      </c>
      <c r="CD37" s="141">
        <f t="shared" si="40"/>
        <v>0</v>
      </c>
      <c r="CE37" s="141">
        <f t="shared" si="41"/>
        <v>204764</v>
      </c>
      <c r="CF37" s="141">
        <f t="shared" si="42"/>
        <v>1304852</v>
      </c>
      <c r="CG37" s="141">
        <f t="shared" si="43"/>
        <v>0</v>
      </c>
      <c r="CH37" s="141">
        <f t="shared" si="44"/>
        <v>2073408</v>
      </c>
      <c r="CI37" s="141">
        <f t="shared" si="45"/>
        <v>4058199</v>
      </c>
    </row>
    <row r="38" spans="1:87" ht="12" customHeight="1">
      <c r="A38" s="142" t="s">
        <v>91</v>
      </c>
      <c r="B38" s="140" t="s">
        <v>356</v>
      </c>
      <c r="C38" s="142" t="s">
        <v>419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4442</v>
      </c>
      <c r="L38" s="141">
        <f t="shared" si="6"/>
        <v>1501777</v>
      </c>
      <c r="M38" s="141">
        <f t="shared" si="7"/>
        <v>329529</v>
      </c>
      <c r="N38" s="141">
        <v>82004</v>
      </c>
      <c r="O38" s="141">
        <v>151892</v>
      </c>
      <c r="P38" s="141">
        <v>95633</v>
      </c>
      <c r="Q38" s="141">
        <v>0</v>
      </c>
      <c r="R38" s="141">
        <f t="shared" si="8"/>
        <v>245123</v>
      </c>
      <c r="S38" s="141">
        <v>11803</v>
      </c>
      <c r="T38" s="141">
        <v>227460</v>
      </c>
      <c r="U38" s="141">
        <v>5860</v>
      </c>
      <c r="V38" s="141">
        <v>0</v>
      </c>
      <c r="W38" s="141">
        <f t="shared" si="9"/>
        <v>927125</v>
      </c>
      <c r="X38" s="141">
        <v>564132</v>
      </c>
      <c r="Y38" s="141">
        <v>182567</v>
      </c>
      <c r="Z38" s="141">
        <v>180426</v>
      </c>
      <c r="AA38" s="141">
        <v>0</v>
      </c>
      <c r="AB38" s="141">
        <v>191073</v>
      </c>
      <c r="AC38" s="141">
        <v>0</v>
      </c>
      <c r="AD38" s="141">
        <v>172189</v>
      </c>
      <c r="AE38" s="141">
        <f t="shared" si="10"/>
        <v>1673966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24101</v>
      </c>
      <c r="AO38" s="141">
        <f t="shared" si="14"/>
        <v>17579</v>
      </c>
      <c r="AP38" s="141">
        <v>0</v>
      </c>
      <c r="AQ38" s="141">
        <v>17579</v>
      </c>
      <c r="AR38" s="141">
        <v>0</v>
      </c>
      <c r="AS38" s="141">
        <v>0</v>
      </c>
      <c r="AT38" s="141">
        <f t="shared" si="15"/>
        <v>6522</v>
      </c>
      <c r="AU38" s="141">
        <v>0</v>
      </c>
      <c r="AV38" s="141">
        <v>6522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40644</v>
      </c>
      <c r="BG38" s="141">
        <f t="shared" si="17"/>
        <v>64745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4442</v>
      </c>
      <c r="BP38" s="141">
        <f t="shared" si="26"/>
        <v>1525878</v>
      </c>
      <c r="BQ38" s="141">
        <f t="shared" si="27"/>
        <v>347108</v>
      </c>
      <c r="BR38" s="141">
        <f t="shared" si="28"/>
        <v>82004</v>
      </c>
      <c r="BS38" s="141">
        <f t="shared" si="29"/>
        <v>169471</v>
      </c>
      <c r="BT38" s="141">
        <f t="shared" si="30"/>
        <v>95633</v>
      </c>
      <c r="BU38" s="141">
        <f t="shared" si="31"/>
        <v>0</v>
      </c>
      <c r="BV38" s="141">
        <f t="shared" si="32"/>
        <v>251645</v>
      </c>
      <c r="BW38" s="141">
        <f t="shared" si="33"/>
        <v>11803</v>
      </c>
      <c r="BX38" s="141">
        <f t="shared" si="34"/>
        <v>233982</v>
      </c>
      <c r="BY38" s="141">
        <f t="shared" si="35"/>
        <v>5860</v>
      </c>
      <c r="BZ38" s="141">
        <f t="shared" si="36"/>
        <v>0</v>
      </c>
      <c r="CA38" s="141">
        <f t="shared" si="37"/>
        <v>927125</v>
      </c>
      <c r="CB38" s="141">
        <f t="shared" si="38"/>
        <v>564132</v>
      </c>
      <c r="CC38" s="141">
        <f t="shared" si="39"/>
        <v>182567</v>
      </c>
      <c r="CD38" s="141">
        <f t="shared" si="40"/>
        <v>180426</v>
      </c>
      <c r="CE38" s="141">
        <f t="shared" si="41"/>
        <v>0</v>
      </c>
      <c r="CF38" s="141">
        <f t="shared" si="42"/>
        <v>191073</v>
      </c>
      <c r="CG38" s="141">
        <f t="shared" si="43"/>
        <v>0</v>
      </c>
      <c r="CH38" s="141">
        <f t="shared" si="44"/>
        <v>212833</v>
      </c>
      <c r="CI38" s="141">
        <f t="shared" si="45"/>
        <v>1738711</v>
      </c>
    </row>
    <row r="39" spans="1:87" ht="12" customHeight="1">
      <c r="A39" s="142" t="s">
        <v>91</v>
      </c>
      <c r="B39" s="140" t="s">
        <v>357</v>
      </c>
      <c r="C39" s="142" t="s">
        <v>420</v>
      </c>
      <c r="D39" s="141">
        <f t="shared" si="4"/>
        <v>7560</v>
      </c>
      <c r="E39" s="141">
        <f t="shared" si="5"/>
        <v>7560</v>
      </c>
      <c r="F39" s="141">
        <v>0</v>
      </c>
      <c r="G39" s="141">
        <v>0</v>
      </c>
      <c r="H39" s="141">
        <v>0</v>
      </c>
      <c r="I39" s="141">
        <v>7560</v>
      </c>
      <c r="J39" s="141">
        <v>0</v>
      </c>
      <c r="K39" s="141">
        <v>0</v>
      </c>
      <c r="L39" s="141">
        <f t="shared" si="6"/>
        <v>3478813</v>
      </c>
      <c r="M39" s="141">
        <f t="shared" si="7"/>
        <v>359309</v>
      </c>
      <c r="N39" s="141">
        <v>148143</v>
      </c>
      <c r="O39" s="141">
        <v>211166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3119504</v>
      </c>
      <c r="X39" s="141">
        <v>1487738</v>
      </c>
      <c r="Y39" s="141">
        <v>1540355</v>
      </c>
      <c r="Z39" s="141">
        <v>0</v>
      </c>
      <c r="AA39" s="141">
        <v>91411</v>
      </c>
      <c r="AB39" s="141">
        <v>550169</v>
      </c>
      <c r="AC39" s="141">
        <v>0</v>
      </c>
      <c r="AD39" s="141">
        <v>10555</v>
      </c>
      <c r="AE39" s="141">
        <f t="shared" si="10"/>
        <v>3496928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23095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23095</v>
      </c>
      <c r="AZ39" s="141">
        <v>22099</v>
      </c>
      <c r="BA39" s="141">
        <v>0</v>
      </c>
      <c r="BB39" s="141">
        <v>0</v>
      </c>
      <c r="BC39" s="141">
        <v>996</v>
      </c>
      <c r="BD39" s="141">
        <v>0</v>
      </c>
      <c r="BE39" s="141">
        <v>0</v>
      </c>
      <c r="BF39" s="141">
        <v>0</v>
      </c>
      <c r="BG39" s="141">
        <f t="shared" si="17"/>
        <v>23095</v>
      </c>
      <c r="BH39" s="141">
        <f t="shared" si="18"/>
        <v>7560</v>
      </c>
      <c r="BI39" s="141">
        <f t="shared" si="19"/>
        <v>7560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7560</v>
      </c>
      <c r="BN39" s="141">
        <f t="shared" si="24"/>
        <v>0</v>
      </c>
      <c r="BO39" s="141">
        <f t="shared" si="25"/>
        <v>0</v>
      </c>
      <c r="BP39" s="141">
        <f t="shared" si="26"/>
        <v>3501908</v>
      </c>
      <c r="BQ39" s="141">
        <f t="shared" si="27"/>
        <v>359309</v>
      </c>
      <c r="BR39" s="141">
        <f t="shared" si="28"/>
        <v>148143</v>
      </c>
      <c r="BS39" s="141">
        <f t="shared" si="29"/>
        <v>211166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3142599</v>
      </c>
      <c r="CB39" s="141">
        <f t="shared" si="38"/>
        <v>1509837</v>
      </c>
      <c r="CC39" s="141">
        <f t="shared" si="39"/>
        <v>1540355</v>
      </c>
      <c r="CD39" s="141">
        <f t="shared" si="40"/>
        <v>0</v>
      </c>
      <c r="CE39" s="141">
        <f t="shared" si="41"/>
        <v>92407</v>
      </c>
      <c r="CF39" s="141">
        <f t="shared" si="42"/>
        <v>550169</v>
      </c>
      <c r="CG39" s="141">
        <f t="shared" si="43"/>
        <v>0</v>
      </c>
      <c r="CH39" s="141">
        <f t="shared" si="44"/>
        <v>10555</v>
      </c>
      <c r="CI39" s="141">
        <f t="shared" si="45"/>
        <v>3520023</v>
      </c>
    </row>
    <row r="40" spans="1:87" ht="12" customHeight="1">
      <c r="A40" s="142" t="s">
        <v>91</v>
      </c>
      <c r="B40" s="140" t="s">
        <v>358</v>
      </c>
      <c r="C40" s="142" t="s">
        <v>421</v>
      </c>
      <c r="D40" s="141">
        <f t="shared" si="4"/>
        <v>426080</v>
      </c>
      <c r="E40" s="141">
        <f t="shared" si="5"/>
        <v>426080</v>
      </c>
      <c r="F40" s="141">
        <v>0</v>
      </c>
      <c r="G40" s="141">
        <v>420851</v>
      </c>
      <c r="H40" s="141">
        <v>0</v>
      </c>
      <c r="I40" s="141">
        <v>5229</v>
      </c>
      <c r="J40" s="141">
        <v>0</v>
      </c>
      <c r="K40" s="141">
        <v>12940</v>
      </c>
      <c r="L40" s="141">
        <f t="shared" si="6"/>
        <v>5511995</v>
      </c>
      <c r="M40" s="141">
        <f t="shared" si="7"/>
        <v>2464833</v>
      </c>
      <c r="N40" s="141">
        <v>616208</v>
      </c>
      <c r="O40" s="141">
        <v>1418257</v>
      </c>
      <c r="P40" s="141">
        <v>420587</v>
      </c>
      <c r="Q40" s="141">
        <v>9781</v>
      </c>
      <c r="R40" s="141">
        <f t="shared" si="8"/>
        <v>982306</v>
      </c>
      <c r="S40" s="141">
        <v>105076</v>
      </c>
      <c r="T40" s="141">
        <v>564549</v>
      </c>
      <c r="U40" s="141">
        <v>312681</v>
      </c>
      <c r="V40" s="141">
        <v>18604</v>
      </c>
      <c r="W40" s="141">
        <f t="shared" si="9"/>
        <v>2046252</v>
      </c>
      <c r="X40" s="141">
        <v>867793</v>
      </c>
      <c r="Y40" s="141">
        <v>884048</v>
      </c>
      <c r="Z40" s="141">
        <v>219631</v>
      </c>
      <c r="AA40" s="141">
        <v>74780</v>
      </c>
      <c r="AB40" s="141">
        <v>590145</v>
      </c>
      <c r="AC40" s="141">
        <v>0</v>
      </c>
      <c r="AD40" s="141">
        <v>974898</v>
      </c>
      <c r="AE40" s="141">
        <f t="shared" si="10"/>
        <v>6912973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64514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64514</v>
      </c>
      <c r="AZ40" s="141">
        <v>64514</v>
      </c>
      <c r="BA40" s="141">
        <v>0</v>
      </c>
      <c r="BB40" s="141">
        <v>0</v>
      </c>
      <c r="BC40" s="141">
        <v>0</v>
      </c>
      <c r="BD40" s="141">
        <v>0</v>
      </c>
      <c r="BE40" s="141">
        <v>0</v>
      </c>
      <c r="BF40" s="141">
        <v>70789</v>
      </c>
      <c r="BG40" s="141">
        <f t="shared" si="17"/>
        <v>135303</v>
      </c>
      <c r="BH40" s="141">
        <f t="shared" si="18"/>
        <v>426080</v>
      </c>
      <c r="BI40" s="141">
        <f t="shared" si="19"/>
        <v>426080</v>
      </c>
      <c r="BJ40" s="141">
        <f t="shared" si="20"/>
        <v>0</v>
      </c>
      <c r="BK40" s="141">
        <f t="shared" si="21"/>
        <v>420851</v>
      </c>
      <c r="BL40" s="141">
        <f t="shared" si="22"/>
        <v>0</v>
      </c>
      <c r="BM40" s="141">
        <f t="shared" si="23"/>
        <v>5229</v>
      </c>
      <c r="BN40" s="141">
        <f t="shared" si="24"/>
        <v>0</v>
      </c>
      <c r="BO40" s="141">
        <f t="shared" si="25"/>
        <v>12940</v>
      </c>
      <c r="BP40" s="141">
        <f t="shared" si="26"/>
        <v>5576509</v>
      </c>
      <c r="BQ40" s="141">
        <f t="shared" si="27"/>
        <v>2464833</v>
      </c>
      <c r="BR40" s="141">
        <f t="shared" si="28"/>
        <v>616208</v>
      </c>
      <c r="BS40" s="141">
        <f t="shared" si="29"/>
        <v>1418257</v>
      </c>
      <c r="BT40" s="141">
        <f t="shared" si="30"/>
        <v>420587</v>
      </c>
      <c r="BU40" s="141">
        <f t="shared" si="31"/>
        <v>9781</v>
      </c>
      <c r="BV40" s="141">
        <f t="shared" si="32"/>
        <v>982306</v>
      </c>
      <c r="BW40" s="141">
        <f t="shared" si="33"/>
        <v>105076</v>
      </c>
      <c r="BX40" s="141">
        <f t="shared" si="34"/>
        <v>564549</v>
      </c>
      <c r="BY40" s="141">
        <f t="shared" si="35"/>
        <v>312681</v>
      </c>
      <c r="BZ40" s="141">
        <f t="shared" si="36"/>
        <v>18604</v>
      </c>
      <c r="CA40" s="141">
        <f t="shared" si="37"/>
        <v>2110766</v>
      </c>
      <c r="CB40" s="141">
        <f t="shared" si="38"/>
        <v>932307</v>
      </c>
      <c r="CC40" s="141">
        <f t="shared" si="39"/>
        <v>884048</v>
      </c>
      <c r="CD40" s="141">
        <f t="shared" si="40"/>
        <v>219631</v>
      </c>
      <c r="CE40" s="141">
        <f t="shared" si="41"/>
        <v>74780</v>
      </c>
      <c r="CF40" s="141">
        <f t="shared" si="42"/>
        <v>590145</v>
      </c>
      <c r="CG40" s="141">
        <f t="shared" si="43"/>
        <v>0</v>
      </c>
      <c r="CH40" s="141">
        <f t="shared" si="44"/>
        <v>1045687</v>
      </c>
      <c r="CI40" s="141">
        <f t="shared" si="45"/>
        <v>7048276</v>
      </c>
    </row>
    <row r="41" spans="1:87" ht="12" customHeight="1">
      <c r="A41" s="142" t="s">
        <v>91</v>
      </c>
      <c r="B41" s="140" t="s">
        <v>359</v>
      </c>
      <c r="C41" s="142" t="s">
        <v>422</v>
      </c>
      <c r="D41" s="141">
        <f t="shared" si="4"/>
        <v>107395</v>
      </c>
      <c r="E41" s="141">
        <f t="shared" si="5"/>
        <v>107395</v>
      </c>
      <c r="F41" s="141">
        <v>0</v>
      </c>
      <c r="G41" s="141">
        <v>107395</v>
      </c>
      <c r="H41" s="141">
        <v>0</v>
      </c>
      <c r="I41" s="141">
        <v>0</v>
      </c>
      <c r="J41" s="141">
        <v>0</v>
      </c>
      <c r="K41" s="141">
        <v>3875</v>
      </c>
      <c r="L41" s="141">
        <f t="shared" si="6"/>
        <v>2236941</v>
      </c>
      <c r="M41" s="141">
        <f t="shared" si="7"/>
        <v>409730</v>
      </c>
      <c r="N41" s="141">
        <v>218179</v>
      </c>
      <c r="O41" s="141">
        <v>191551</v>
      </c>
      <c r="P41" s="141">
        <v>0</v>
      </c>
      <c r="Q41" s="141">
        <v>0</v>
      </c>
      <c r="R41" s="141">
        <f t="shared" si="8"/>
        <v>57697</v>
      </c>
      <c r="S41" s="141">
        <v>10617</v>
      </c>
      <c r="T41" s="141">
        <v>46448</v>
      </c>
      <c r="U41" s="141">
        <v>632</v>
      </c>
      <c r="V41" s="141">
        <v>5869</v>
      </c>
      <c r="W41" s="141">
        <f t="shared" si="9"/>
        <v>1763645</v>
      </c>
      <c r="X41" s="141">
        <v>606819</v>
      </c>
      <c r="Y41" s="141">
        <v>1024155</v>
      </c>
      <c r="Z41" s="141">
        <v>3773</v>
      </c>
      <c r="AA41" s="141">
        <v>128898</v>
      </c>
      <c r="AB41" s="141">
        <v>189758</v>
      </c>
      <c r="AC41" s="141">
        <v>0</v>
      </c>
      <c r="AD41" s="141">
        <v>359006</v>
      </c>
      <c r="AE41" s="141">
        <f t="shared" si="10"/>
        <v>2703342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9450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9450</v>
      </c>
      <c r="AZ41" s="141">
        <v>9450</v>
      </c>
      <c r="BA41" s="141">
        <v>0</v>
      </c>
      <c r="BB41" s="141">
        <v>0</v>
      </c>
      <c r="BC41" s="141">
        <v>0</v>
      </c>
      <c r="BD41" s="141">
        <v>5849</v>
      </c>
      <c r="BE41" s="141">
        <v>0</v>
      </c>
      <c r="BF41" s="141">
        <v>28</v>
      </c>
      <c r="BG41" s="141">
        <f t="shared" si="17"/>
        <v>9478</v>
      </c>
      <c r="BH41" s="141">
        <f t="shared" si="18"/>
        <v>107395</v>
      </c>
      <c r="BI41" s="141">
        <f t="shared" si="19"/>
        <v>107395</v>
      </c>
      <c r="BJ41" s="141">
        <f t="shared" si="20"/>
        <v>0</v>
      </c>
      <c r="BK41" s="141">
        <f t="shared" si="21"/>
        <v>107395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3875</v>
      </c>
      <c r="BP41" s="141">
        <f t="shared" si="26"/>
        <v>2246391</v>
      </c>
      <c r="BQ41" s="141">
        <f t="shared" si="27"/>
        <v>409730</v>
      </c>
      <c r="BR41" s="141">
        <f t="shared" si="28"/>
        <v>218179</v>
      </c>
      <c r="BS41" s="141">
        <f t="shared" si="29"/>
        <v>191551</v>
      </c>
      <c r="BT41" s="141">
        <f t="shared" si="30"/>
        <v>0</v>
      </c>
      <c r="BU41" s="141">
        <f t="shared" si="31"/>
        <v>0</v>
      </c>
      <c r="BV41" s="141">
        <f t="shared" si="32"/>
        <v>57697</v>
      </c>
      <c r="BW41" s="141">
        <f t="shared" si="33"/>
        <v>10617</v>
      </c>
      <c r="BX41" s="141">
        <f t="shared" si="34"/>
        <v>46448</v>
      </c>
      <c r="BY41" s="141">
        <f t="shared" si="35"/>
        <v>632</v>
      </c>
      <c r="BZ41" s="141">
        <f t="shared" si="36"/>
        <v>5869</v>
      </c>
      <c r="CA41" s="141">
        <f t="shared" si="37"/>
        <v>1773095</v>
      </c>
      <c r="CB41" s="141">
        <f t="shared" si="38"/>
        <v>616269</v>
      </c>
      <c r="CC41" s="141">
        <f t="shared" si="39"/>
        <v>1024155</v>
      </c>
      <c r="CD41" s="141">
        <f t="shared" si="40"/>
        <v>3773</v>
      </c>
      <c r="CE41" s="141">
        <f t="shared" si="41"/>
        <v>128898</v>
      </c>
      <c r="CF41" s="141">
        <f t="shared" si="42"/>
        <v>195607</v>
      </c>
      <c r="CG41" s="141">
        <f t="shared" si="43"/>
        <v>0</v>
      </c>
      <c r="CH41" s="141">
        <f t="shared" si="44"/>
        <v>359034</v>
      </c>
      <c r="CI41" s="141">
        <f t="shared" si="45"/>
        <v>2712820</v>
      </c>
    </row>
    <row r="42" spans="1:87" ht="12" customHeight="1">
      <c r="A42" s="142" t="s">
        <v>91</v>
      </c>
      <c r="B42" s="140" t="s">
        <v>360</v>
      </c>
      <c r="C42" s="142" t="s">
        <v>423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6669</v>
      </c>
      <c r="L42" s="141">
        <f t="shared" si="6"/>
        <v>805204</v>
      </c>
      <c r="M42" s="141">
        <f t="shared" si="7"/>
        <v>100801</v>
      </c>
      <c r="N42" s="141">
        <v>63417</v>
      </c>
      <c r="O42" s="141">
        <v>37384</v>
      </c>
      <c r="P42" s="141">
        <v>0</v>
      </c>
      <c r="Q42" s="141">
        <v>0</v>
      </c>
      <c r="R42" s="141">
        <f t="shared" si="8"/>
        <v>1347</v>
      </c>
      <c r="S42" s="141">
        <v>1347</v>
      </c>
      <c r="T42" s="141">
        <v>0</v>
      </c>
      <c r="U42" s="141">
        <v>0</v>
      </c>
      <c r="V42" s="141">
        <v>0</v>
      </c>
      <c r="W42" s="141">
        <f t="shared" si="9"/>
        <v>691408</v>
      </c>
      <c r="X42" s="141">
        <v>661627</v>
      </c>
      <c r="Y42" s="141">
        <v>0</v>
      </c>
      <c r="Z42" s="141">
        <v>10767</v>
      </c>
      <c r="AA42" s="141">
        <v>19014</v>
      </c>
      <c r="AB42" s="141">
        <v>1079623</v>
      </c>
      <c r="AC42" s="141">
        <v>11648</v>
      </c>
      <c r="AD42" s="141">
        <v>0</v>
      </c>
      <c r="AE42" s="141">
        <f t="shared" si="10"/>
        <v>805204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47559</v>
      </c>
      <c r="AO42" s="141">
        <f t="shared" si="14"/>
        <v>9756</v>
      </c>
      <c r="AP42" s="141">
        <v>9756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37710</v>
      </c>
      <c r="AZ42" s="141">
        <v>36324</v>
      </c>
      <c r="BA42" s="141">
        <v>0</v>
      </c>
      <c r="BB42" s="141">
        <v>0</v>
      </c>
      <c r="BC42" s="141">
        <v>1386</v>
      </c>
      <c r="BD42" s="141">
        <v>28638</v>
      </c>
      <c r="BE42" s="141">
        <v>93</v>
      </c>
      <c r="BF42" s="141">
        <v>0</v>
      </c>
      <c r="BG42" s="141">
        <f t="shared" si="17"/>
        <v>47559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6669</v>
      </c>
      <c r="BP42" s="141">
        <f t="shared" si="26"/>
        <v>852763</v>
      </c>
      <c r="BQ42" s="141">
        <f t="shared" si="27"/>
        <v>110557</v>
      </c>
      <c r="BR42" s="141">
        <f t="shared" si="28"/>
        <v>73173</v>
      </c>
      <c r="BS42" s="141">
        <f t="shared" si="29"/>
        <v>37384</v>
      </c>
      <c r="BT42" s="141">
        <f t="shared" si="30"/>
        <v>0</v>
      </c>
      <c r="BU42" s="141">
        <f t="shared" si="31"/>
        <v>0</v>
      </c>
      <c r="BV42" s="141">
        <f t="shared" si="32"/>
        <v>1347</v>
      </c>
      <c r="BW42" s="141">
        <f t="shared" si="33"/>
        <v>1347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729118</v>
      </c>
      <c r="CB42" s="141">
        <f t="shared" si="38"/>
        <v>697951</v>
      </c>
      <c r="CC42" s="141">
        <f t="shared" si="39"/>
        <v>0</v>
      </c>
      <c r="CD42" s="141">
        <f t="shared" si="40"/>
        <v>10767</v>
      </c>
      <c r="CE42" s="141">
        <f t="shared" si="41"/>
        <v>20400</v>
      </c>
      <c r="CF42" s="141">
        <f t="shared" si="42"/>
        <v>1108261</v>
      </c>
      <c r="CG42" s="141">
        <f t="shared" si="43"/>
        <v>11741</v>
      </c>
      <c r="CH42" s="141">
        <f t="shared" si="44"/>
        <v>0</v>
      </c>
      <c r="CI42" s="141">
        <f t="shared" si="45"/>
        <v>852763</v>
      </c>
    </row>
    <row r="43" spans="1:87" ht="12" customHeight="1">
      <c r="A43" s="142" t="s">
        <v>91</v>
      </c>
      <c r="B43" s="140" t="s">
        <v>361</v>
      </c>
      <c r="C43" s="142" t="s">
        <v>424</v>
      </c>
      <c r="D43" s="141">
        <f t="shared" si="4"/>
        <v>6815</v>
      </c>
      <c r="E43" s="141">
        <f t="shared" si="5"/>
        <v>6815</v>
      </c>
      <c r="F43" s="141">
        <v>0</v>
      </c>
      <c r="G43" s="141">
        <v>0</v>
      </c>
      <c r="H43" s="141">
        <v>0</v>
      </c>
      <c r="I43" s="141">
        <v>6815</v>
      </c>
      <c r="J43" s="141">
        <v>0</v>
      </c>
      <c r="K43" s="141">
        <v>6188</v>
      </c>
      <c r="L43" s="141">
        <f t="shared" si="6"/>
        <v>2251499</v>
      </c>
      <c r="M43" s="141">
        <f t="shared" si="7"/>
        <v>285780</v>
      </c>
      <c r="N43" s="141">
        <v>165937</v>
      </c>
      <c r="O43" s="141">
        <v>0</v>
      </c>
      <c r="P43" s="141">
        <v>119843</v>
      </c>
      <c r="Q43" s="141">
        <v>0</v>
      </c>
      <c r="R43" s="141">
        <f t="shared" si="8"/>
        <v>340550</v>
      </c>
      <c r="S43" s="141">
        <v>0</v>
      </c>
      <c r="T43" s="141">
        <v>340550</v>
      </c>
      <c r="U43" s="141">
        <v>0</v>
      </c>
      <c r="V43" s="141">
        <v>0</v>
      </c>
      <c r="W43" s="141">
        <f t="shared" si="9"/>
        <v>1625169</v>
      </c>
      <c r="X43" s="141">
        <v>1467813</v>
      </c>
      <c r="Y43" s="141">
        <v>0</v>
      </c>
      <c r="Z43" s="141">
        <v>0</v>
      </c>
      <c r="AA43" s="141">
        <v>157356</v>
      </c>
      <c r="AB43" s="141">
        <v>265999</v>
      </c>
      <c r="AC43" s="141">
        <v>0</v>
      </c>
      <c r="AD43" s="141">
        <v>0</v>
      </c>
      <c r="AE43" s="141">
        <f t="shared" si="10"/>
        <v>2258314</v>
      </c>
      <c r="AF43" s="141">
        <f t="shared" si="11"/>
        <v>132419</v>
      </c>
      <c r="AG43" s="141">
        <f t="shared" si="12"/>
        <v>132419</v>
      </c>
      <c r="AH43" s="141">
        <v>0</v>
      </c>
      <c r="AI43" s="141">
        <v>132419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178540</v>
      </c>
      <c r="AO43" s="141">
        <f t="shared" si="14"/>
        <v>69364</v>
      </c>
      <c r="AP43" s="141">
        <v>19818</v>
      </c>
      <c r="AQ43" s="141">
        <v>0</v>
      </c>
      <c r="AR43" s="141">
        <v>49546</v>
      </c>
      <c r="AS43" s="141">
        <v>0</v>
      </c>
      <c r="AT43" s="141">
        <f t="shared" si="15"/>
        <v>62027</v>
      </c>
      <c r="AU43" s="141">
        <v>0</v>
      </c>
      <c r="AV43" s="141">
        <v>62027</v>
      </c>
      <c r="AW43" s="141">
        <v>0</v>
      </c>
      <c r="AX43" s="141">
        <v>0</v>
      </c>
      <c r="AY43" s="141">
        <f t="shared" si="16"/>
        <v>47149</v>
      </c>
      <c r="AZ43" s="141">
        <v>46185</v>
      </c>
      <c r="BA43" s="141">
        <v>0</v>
      </c>
      <c r="BB43" s="141">
        <v>0</v>
      </c>
      <c r="BC43" s="141">
        <v>964</v>
      </c>
      <c r="BD43" s="141">
        <v>0</v>
      </c>
      <c r="BE43" s="141">
        <v>0</v>
      </c>
      <c r="BF43" s="141">
        <v>0</v>
      </c>
      <c r="BG43" s="141">
        <f t="shared" si="17"/>
        <v>310959</v>
      </c>
      <c r="BH43" s="141">
        <f t="shared" si="18"/>
        <v>139234</v>
      </c>
      <c r="BI43" s="141">
        <f t="shared" si="19"/>
        <v>139234</v>
      </c>
      <c r="BJ43" s="141">
        <f t="shared" si="20"/>
        <v>0</v>
      </c>
      <c r="BK43" s="141">
        <f t="shared" si="21"/>
        <v>132419</v>
      </c>
      <c r="BL43" s="141">
        <f t="shared" si="22"/>
        <v>0</v>
      </c>
      <c r="BM43" s="141">
        <f t="shared" si="23"/>
        <v>6815</v>
      </c>
      <c r="BN43" s="141">
        <f t="shared" si="24"/>
        <v>0</v>
      </c>
      <c r="BO43" s="141">
        <f t="shared" si="25"/>
        <v>6188</v>
      </c>
      <c r="BP43" s="141">
        <f t="shared" si="26"/>
        <v>2430039</v>
      </c>
      <c r="BQ43" s="141">
        <f t="shared" si="27"/>
        <v>355144</v>
      </c>
      <c r="BR43" s="141">
        <f t="shared" si="28"/>
        <v>185755</v>
      </c>
      <c r="BS43" s="141">
        <f t="shared" si="29"/>
        <v>0</v>
      </c>
      <c r="BT43" s="141">
        <f t="shared" si="30"/>
        <v>169389</v>
      </c>
      <c r="BU43" s="141">
        <f t="shared" si="31"/>
        <v>0</v>
      </c>
      <c r="BV43" s="141">
        <f t="shared" si="32"/>
        <v>402577</v>
      </c>
      <c r="BW43" s="141">
        <f t="shared" si="33"/>
        <v>0</v>
      </c>
      <c r="BX43" s="141">
        <f t="shared" si="34"/>
        <v>402577</v>
      </c>
      <c r="BY43" s="141">
        <f t="shared" si="35"/>
        <v>0</v>
      </c>
      <c r="BZ43" s="141">
        <f t="shared" si="36"/>
        <v>0</v>
      </c>
      <c r="CA43" s="141">
        <f t="shared" si="37"/>
        <v>1672318</v>
      </c>
      <c r="CB43" s="141">
        <f t="shared" si="38"/>
        <v>1513998</v>
      </c>
      <c r="CC43" s="141">
        <f t="shared" si="39"/>
        <v>0</v>
      </c>
      <c r="CD43" s="141">
        <f t="shared" si="40"/>
        <v>0</v>
      </c>
      <c r="CE43" s="141">
        <f t="shared" si="41"/>
        <v>158320</v>
      </c>
      <c r="CF43" s="141">
        <f t="shared" si="42"/>
        <v>265999</v>
      </c>
      <c r="CG43" s="141">
        <f t="shared" si="43"/>
        <v>0</v>
      </c>
      <c r="CH43" s="141">
        <f t="shared" si="44"/>
        <v>0</v>
      </c>
      <c r="CI43" s="141">
        <f t="shared" si="45"/>
        <v>2569273</v>
      </c>
    </row>
    <row r="44" spans="1:87" ht="12" customHeight="1">
      <c r="A44" s="142" t="s">
        <v>91</v>
      </c>
      <c r="B44" s="140" t="s">
        <v>362</v>
      </c>
      <c r="C44" s="142" t="s">
        <v>425</v>
      </c>
      <c r="D44" s="141">
        <f t="shared" si="4"/>
        <v>3465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3465</v>
      </c>
      <c r="K44" s="141">
        <v>5885</v>
      </c>
      <c r="L44" s="141">
        <f t="shared" si="6"/>
        <v>1958740</v>
      </c>
      <c r="M44" s="141">
        <f t="shared" si="7"/>
        <v>421445</v>
      </c>
      <c r="N44" s="141">
        <v>275168</v>
      </c>
      <c r="O44" s="141">
        <v>139472</v>
      </c>
      <c r="P44" s="141">
        <v>6805</v>
      </c>
      <c r="Q44" s="141">
        <v>0</v>
      </c>
      <c r="R44" s="141">
        <f t="shared" si="8"/>
        <v>431856</v>
      </c>
      <c r="S44" s="141">
        <v>16632</v>
      </c>
      <c r="T44" s="141">
        <v>415224</v>
      </c>
      <c r="U44" s="141">
        <v>0</v>
      </c>
      <c r="V44" s="141">
        <v>0</v>
      </c>
      <c r="W44" s="141">
        <f t="shared" si="9"/>
        <v>1105439</v>
      </c>
      <c r="X44" s="141">
        <v>736637</v>
      </c>
      <c r="Y44" s="141">
        <v>368802</v>
      </c>
      <c r="Z44" s="141">
        <v>0</v>
      </c>
      <c r="AA44" s="141">
        <v>0</v>
      </c>
      <c r="AB44" s="141">
        <v>251693</v>
      </c>
      <c r="AC44" s="141">
        <v>0</v>
      </c>
      <c r="AD44" s="141">
        <v>0</v>
      </c>
      <c r="AE44" s="141">
        <f t="shared" si="10"/>
        <v>1962205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40669</v>
      </c>
      <c r="AO44" s="141">
        <f t="shared" si="14"/>
        <v>9910</v>
      </c>
      <c r="AP44" s="141">
        <v>9910</v>
      </c>
      <c r="AQ44" s="141">
        <v>0</v>
      </c>
      <c r="AR44" s="141">
        <v>0</v>
      </c>
      <c r="AS44" s="141">
        <v>0</v>
      </c>
      <c r="AT44" s="141">
        <f t="shared" si="15"/>
        <v>12207</v>
      </c>
      <c r="AU44" s="141">
        <v>5123</v>
      </c>
      <c r="AV44" s="141">
        <v>7084</v>
      </c>
      <c r="AW44" s="141">
        <v>0</v>
      </c>
      <c r="AX44" s="141">
        <v>0</v>
      </c>
      <c r="AY44" s="141">
        <f t="shared" si="16"/>
        <v>18552</v>
      </c>
      <c r="AZ44" s="141">
        <v>4344</v>
      </c>
      <c r="BA44" s="141">
        <v>14208</v>
      </c>
      <c r="BB44" s="141">
        <v>0</v>
      </c>
      <c r="BC44" s="141">
        <v>0</v>
      </c>
      <c r="BD44" s="141">
        <v>0</v>
      </c>
      <c r="BE44" s="141">
        <v>0</v>
      </c>
      <c r="BF44" s="141">
        <v>0</v>
      </c>
      <c r="BG44" s="141">
        <f t="shared" si="17"/>
        <v>40669</v>
      </c>
      <c r="BH44" s="141">
        <f t="shared" si="18"/>
        <v>3465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3465</v>
      </c>
      <c r="BO44" s="141">
        <f t="shared" si="25"/>
        <v>5885</v>
      </c>
      <c r="BP44" s="141">
        <f t="shared" si="26"/>
        <v>1999409</v>
      </c>
      <c r="BQ44" s="141">
        <f t="shared" si="27"/>
        <v>431355</v>
      </c>
      <c r="BR44" s="141">
        <f t="shared" si="28"/>
        <v>285078</v>
      </c>
      <c r="BS44" s="141">
        <f t="shared" si="29"/>
        <v>139472</v>
      </c>
      <c r="BT44" s="141">
        <f t="shared" si="30"/>
        <v>6805</v>
      </c>
      <c r="BU44" s="141">
        <f t="shared" si="31"/>
        <v>0</v>
      </c>
      <c r="BV44" s="141">
        <f t="shared" si="32"/>
        <v>444063</v>
      </c>
      <c r="BW44" s="141">
        <f t="shared" si="33"/>
        <v>21755</v>
      </c>
      <c r="BX44" s="141">
        <f t="shared" si="34"/>
        <v>422308</v>
      </c>
      <c r="BY44" s="141">
        <f t="shared" si="35"/>
        <v>0</v>
      </c>
      <c r="BZ44" s="141">
        <f t="shared" si="36"/>
        <v>0</v>
      </c>
      <c r="CA44" s="141">
        <f t="shared" si="37"/>
        <v>1123991</v>
      </c>
      <c r="CB44" s="141">
        <f t="shared" si="38"/>
        <v>740981</v>
      </c>
      <c r="CC44" s="141">
        <f t="shared" si="39"/>
        <v>383010</v>
      </c>
      <c r="CD44" s="141">
        <f t="shared" si="40"/>
        <v>0</v>
      </c>
      <c r="CE44" s="141">
        <f t="shared" si="41"/>
        <v>0</v>
      </c>
      <c r="CF44" s="141">
        <f t="shared" si="42"/>
        <v>251693</v>
      </c>
      <c r="CG44" s="141">
        <f t="shared" si="43"/>
        <v>0</v>
      </c>
      <c r="CH44" s="141">
        <f t="shared" si="44"/>
        <v>0</v>
      </c>
      <c r="CI44" s="141">
        <f t="shared" si="45"/>
        <v>2002874</v>
      </c>
    </row>
    <row r="45" spans="1:87" ht="12" customHeight="1">
      <c r="A45" s="142" t="s">
        <v>91</v>
      </c>
      <c r="B45" s="140" t="s">
        <v>363</v>
      </c>
      <c r="C45" s="142" t="s">
        <v>426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4351</v>
      </c>
      <c r="L45" s="141">
        <f t="shared" si="6"/>
        <v>2053426</v>
      </c>
      <c r="M45" s="141">
        <f t="shared" si="7"/>
        <v>465060</v>
      </c>
      <c r="N45" s="141">
        <v>214643</v>
      </c>
      <c r="O45" s="141">
        <v>116265</v>
      </c>
      <c r="P45" s="141">
        <v>134152</v>
      </c>
      <c r="Q45" s="141">
        <v>0</v>
      </c>
      <c r="R45" s="141">
        <f t="shared" si="8"/>
        <v>506455</v>
      </c>
      <c r="S45" s="141">
        <v>7397</v>
      </c>
      <c r="T45" s="141">
        <v>499058</v>
      </c>
      <c r="U45" s="141">
        <v>0</v>
      </c>
      <c r="V45" s="141">
        <v>6441</v>
      </c>
      <c r="W45" s="141">
        <f t="shared" si="9"/>
        <v>1075470</v>
      </c>
      <c r="X45" s="141">
        <v>655389</v>
      </c>
      <c r="Y45" s="141">
        <v>331610</v>
      </c>
      <c r="Z45" s="141">
        <v>75133</v>
      </c>
      <c r="AA45" s="141">
        <v>13338</v>
      </c>
      <c r="AB45" s="141">
        <v>187750</v>
      </c>
      <c r="AC45" s="141">
        <v>0</v>
      </c>
      <c r="AD45" s="141">
        <v>235657</v>
      </c>
      <c r="AE45" s="141">
        <f t="shared" si="10"/>
        <v>2289083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53741</v>
      </c>
      <c r="AO45" s="141">
        <f t="shared" si="14"/>
        <v>35775</v>
      </c>
      <c r="AP45" s="141">
        <v>8944</v>
      </c>
      <c r="AQ45" s="141">
        <v>26831</v>
      </c>
      <c r="AR45" s="141">
        <v>0</v>
      </c>
      <c r="AS45" s="141">
        <v>0</v>
      </c>
      <c r="AT45" s="141">
        <f t="shared" si="15"/>
        <v>12927</v>
      </c>
      <c r="AU45" s="141">
        <v>968</v>
      </c>
      <c r="AV45" s="141">
        <v>11959</v>
      </c>
      <c r="AW45" s="141">
        <v>0</v>
      </c>
      <c r="AX45" s="141">
        <v>0</v>
      </c>
      <c r="AY45" s="141">
        <f t="shared" si="16"/>
        <v>5039</v>
      </c>
      <c r="AZ45" s="141">
        <v>0</v>
      </c>
      <c r="BA45" s="141">
        <v>5039</v>
      </c>
      <c r="BB45" s="141">
        <v>0</v>
      </c>
      <c r="BC45" s="141">
        <v>0</v>
      </c>
      <c r="BD45" s="141">
        <v>0</v>
      </c>
      <c r="BE45" s="141">
        <v>0</v>
      </c>
      <c r="BF45" s="141">
        <v>226</v>
      </c>
      <c r="BG45" s="141">
        <f t="shared" si="17"/>
        <v>53967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4351</v>
      </c>
      <c r="BP45" s="141">
        <f t="shared" si="26"/>
        <v>2107167</v>
      </c>
      <c r="BQ45" s="141">
        <f t="shared" si="27"/>
        <v>500835</v>
      </c>
      <c r="BR45" s="141">
        <f t="shared" si="28"/>
        <v>223587</v>
      </c>
      <c r="BS45" s="141">
        <f t="shared" si="29"/>
        <v>143096</v>
      </c>
      <c r="BT45" s="141">
        <f t="shared" si="30"/>
        <v>134152</v>
      </c>
      <c r="BU45" s="141">
        <f t="shared" si="31"/>
        <v>0</v>
      </c>
      <c r="BV45" s="141">
        <f t="shared" si="32"/>
        <v>519382</v>
      </c>
      <c r="BW45" s="141">
        <f t="shared" si="33"/>
        <v>8365</v>
      </c>
      <c r="BX45" s="141">
        <f t="shared" si="34"/>
        <v>511017</v>
      </c>
      <c r="BY45" s="141">
        <f t="shared" si="35"/>
        <v>0</v>
      </c>
      <c r="BZ45" s="141">
        <f t="shared" si="36"/>
        <v>6441</v>
      </c>
      <c r="CA45" s="141">
        <f t="shared" si="37"/>
        <v>1080509</v>
      </c>
      <c r="CB45" s="141">
        <f t="shared" si="38"/>
        <v>655389</v>
      </c>
      <c r="CC45" s="141">
        <f t="shared" si="39"/>
        <v>336649</v>
      </c>
      <c r="CD45" s="141">
        <f t="shared" si="40"/>
        <v>75133</v>
      </c>
      <c r="CE45" s="141">
        <f t="shared" si="41"/>
        <v>13338</v>
      </c>
      <c r="CF45" s="141">
        <f t="shared" si="42"/>
        <v>187750</v>
      </c>
      <c r="CG45" s="141">
        <f t="shared" si="43"/>
        <v>0</v>
      </c>
      <c r="CH45" s="141">
        <f t="shared" si="44"/>
        <v>235883</v>
      </c>
      <c r="CI45" s="141">
        <f t="shared" si="45"/>
        <v>2343050</v>
      </c>
    </row>
    <row r="46" spans="1:87" ht="12" customHeight="1">
      <c r="A46" s="142" t="s">
        <v>91</v>
      </c>
      <c r="B46" s="140" t="s">
        <v>364</v>
      </c>
      <c r="C46" s="142" t="s">
        <v>427</v>
      </c>
      <c r="D46" s="141">
        <f t="shared" si="4"/>
        <v>43812</v>
      </c>
      <c r="E46" s="141">
        <f t="shared" si="5"/>
        <v>43098</v>
      </c>
      <c r="F46" s="141">
        <v>0</v>
      </c>
      <c r="G46" s="141">
        <v>43098</v>
      </c>
      <c r="H46" s="141">
        <v>0</v>
      </c>
      <c r="I46" s="141">
        <v>0</v>
      </c>
      <c r="J46" s="141">
        <v>714</v>
      </c>
      <c r="K46" s="141">
        <v>2047</v>
      </c>
      <c r="L46" s="141">
        <f t="shared" si="6"/>
        <v>629388</v>
      </c>
      <c r="M46" s="141">
        <f t="shared" si="7"/>
        <v>135781</v>
      </c>
      <c r="N46" s="141">
        <v>75119</v>
      </c>
      <c r="O46" s="141">
        <v>33685</v>
      </c>
      <c r="P46" s="141">
        <v>26977</v>
      </c>
      <c r="Q46" s="141">
        <v>0</v>
      </c>
      <c r="R46" s="141">
        <f t="shared" si="8"/>
        <v>32820</v>
      </c>
      <c r="S46" s="141">
        <v>10019</v>
      </c>
      <c r="T46" s="141">
        <v>22801</v>
      </c>
      <c r="U46" s="141">
        <v>0</v>
      </c>
      <c r="V46" s="141">
        <v>846</v>
      </c>
      <c r="W46" s="141">
        <f t="shared" si="9"/>
        <v>458183</v>
      </c>
      <c r="X46" s="141">
        <v>311319</v>
      </c>
      <c r="Y46" s="141">
        <v>134052</v>
      </c>
      <c r="Z46" s="141">
        <v>3025</v>
      </c>
      <c r="AA46" s="141">
        <v>9787</v>
      </c>
      <c r="AB46" s="141">
        <v>380416</v>
      </c>
      <c r="AC46" s="141">
        <v>1758</v>
      </c>
      <c r="AD46" s="141">
        <v>28122</v>
      </c>
      <c r="AE46" s="141">
        <f t="shared" si="10"/>
        <v>701322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19192</v>
      </c>
      <c r="AO46" s="141">
        <f t="shared" si="14"/>
        <v>3758</v>
      </c>
      <c r="AP46" s="141">
        <v>3758</v>
      </c>
      <c r="AQ46" s="141">
        <v>0</v>
      </c>
      <c r="AR46" s="141">
        <v>0</v>
      </c>
      <c r="AS46" s="141">
        <v>0</v>
      </c>
      <c r="AT46" s="141">
        <f t="shared" si="15"/>
        <v>395</v>
      </c>
      <c r="AU46" s="141">
        <v>0</v>
      </c>
      <c r="AV46" s="141">
        <v>395</v>
      </c>
      <c r="AW46" s="141">
        <v>0</v>
      </c>
      <c r="AX46" s="141">
        <v>0</v>
      </c>
      <c r="AY46" s="141">
        <f t="shared" si="16"/>
        <v>15039</v>
      </c>
      <c r="AZ46" s="141">
        <v>11885</v>
      </c>
      <c r="BA46" s="141">
        <v>1588</v>
      </c>
      <c r="BB46" s="141">
        <v>0</v>
      </c>
      <c r="BC46" s="141">
        <v>1566</v>
      </c>
      <c r="BD46" s="141">
        <v>0</v>
      </c>
      <c r="BE46" s="141">
        <v>0</v>
      </c>
      <c r="BF46" s="141">
        <v>1537</v>
      </c>
      <c r="BG46" s="141">
        <f t="shared" si="17"/>
        <v>20729</v>
      </c>
      <c r="BH46" s="141">
        <f t="shared" si="18"/>
        <v>43812</v>
      </c>
      <c r="BI46" s="141">
        <f t="shared" si="19"/>
        <v>43098</v>
      </c>
      <c r="BJ46" s="141">
        <f t="shared" si="20"/>
        <v>0</v>
      </c>
      <c r="BK46" s="141">
        <f t="shared" si="21"/>
        <v>43098</v>
      </c>
      <c r="BL46" s="141">
        <f t="shared" si="22"/>
        <v>0</v>
      </c>
      <c r="BM46" s="141">
        <f t="shared" si="23"/>
        <v>0</v>
      </c>
      <c r="BN46" s="141">
        <f t="shared" si="24"/>
        <v>714</v>
      </c>
      <c r="BO46" s="141">
        <f t="shared" si="25"/>
        <v>2047</v>
      </c>
      <c r="BP46" s="141">
        <f t="shared" si="26"/>
        <v>648580</v>
      </c>
      <c r="BQ46" s="141">
        <f t="shared" si="27"/>
        <v>139539</v>
      </c>
      <c r="BR46" s="141">
        <f t="shared" si="28"/>
        <v>78877</v>
      </c>
      <c r="BS46" s="141">
        <f t="shared" si="29"/>
        <v>33685</v>
      </c>
      <c r="BT46" s="141">
        <f t="shared" si="30"/>
        <v>26977</v>
      </c>
      <c r="BU46" s="141">
        <f t="shared" si="31"/>
        <v>0</v>
      </c>
      <c r="BV46" s="141">
        <f t="shared" si="32"/>
        <v>33215</v>
      </c>
      <c r="BW46" s="141">
        <f t="shared" si="33"/>
        <v>10019</v>
      </c>
      <c r="BX46" s="141">
        <f t="shared" si="34"/>
        <v>23196</v>
      </c>
      <c r="BY46" s="141">
        <f t="shared" si="35"/>
        <v>0</v>
      </c>
      <c r="BZ46" s="141">
        <f t="shared" si="36"/>
        <v>846</v>
      </c>
      <c r="CA46" s="141">
        <f t="shared" si="37"/>
        <v>473222</v>
      </c>
      <c r="CB46" s="141">
        <f t="shared" si="38"/>
        <v>323204</v>
      </c>
      <c r="CC46" s="141">
        <f t="shared" si="39"/>
        <v>135640</v>
      </c>
      <c r="CD46" s="141">
        <f t="shared" si="40"/>
        <v>3025</v>
      </c>
      <c r="CE46" s="141">
        <f t="shared" si="41"/>
        <v>11353</v>
      </c>
      <c r="CF46" s="141">
        <f t="shared" si="42"/>
        <v>380416</v>
      </c>
      <c r="CG46" s="141">
        <f t="shared" si="43"/>
        <v>1758</v>
      </c>
      <c r="CH46" s="141">
        <f t="shared" si="44"/>
        <v>29659</v>
      </c>
      <c r="CI46" s="141">
        <f t="shared" si="45"/>
        <v>722051</v>
      </c>
    </row>
    <row r="47" spans="1:87" ht="12" customHeight="1">
      <c r="A47" s="142" t="s">
        <v>91</v>
      </c>
      <c r="B47" s="140" t="s">
        <v>365</v>
      </c>
      <c r="C47" s="142" t="s">
        <v>428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2074</v>
      </c>
      <c r="L47" s="141">
        <f t="shared" si="6"/>
        <v>605431</v>
      </c>
      <c r="M47" s="141">
        <f t="shared" si="7"/>
        <v>80796</v>
      </c>
      <c r="N47" s="141">
        <v>72716</v>
      </c>
      <c r="O47" s="141">
        <v>0</v>
      </c>
      <c r="P47" s="141">
        <v>8080</v>
      </c>
      <c r="Q47" s="141">
        <v>0</v>
      </c>
      <c r="R47" s="141">
        <f t="shared" si="8"/>
        <v>41297</v>
      </c>
      <c r="S47" s="141">
        <v>0</v>
      </c>
      <c r="T47" s="141">
        <v>41140</v>
      </c>
      <c r="U47" s="141">
        <v>157</v>
      </c>
      <c r="V47" s="141">
        <v>0</v>
      </c>
      <c r="W47" s="141">
        <f t="shared" si="9"/>
        <v>483338</v>
      </c>
      <c r="X47" s="141">
        <v>326899</v>
      </c>
      <c r="Y47" s="141">
        <v>106684</v>
      </c>
      <c r="Z47" s="141">
        <v>0</v>
      </c>
      <c r="AA47" s="141">
        <v>49755</v>
      </c>
      <c r="AB47" s="141">
        <v>361692</v>
      </c>
      <c r="AC47" s="141">
        <v>0</v>
      </c>
      <c r="AD47" s="141">
        <v>33993</v>
      </c>
      <c r="AE47" s="141">
        <f t="shared" si="10"/>
        <v>639424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24442</v>
      </c>
      <c r="AO47" s="141">
        <f t="shared" si="14"/>
        <v>8080</v>
      </c>
      <c r="AP47" s="141">
        <v>8080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16362</v>
      </c>
      <c r="AZ47" s="141">
        <v>13066</v>
      </c>
      <c r="BA47" s="141">
        <v>2987</v>
      </c>
      <c r="BB47" s="141">
        <v>0</v>
      </c>
      <c r="BC47" s="141">
        <v>309</v>
      </c>
      <c r="BD47" s="141">
        <v>0</v>
      </c>
      <c r="BE47" s="141">
        <v>0</v>
      </c>
      <c r="BF47" s="141">
        <v>8</v>
      </c>
      <c r="BG47" s="141">
        <f t="shared" si="17"/>
        <v>24450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2074</v>
      </c>
      <c r="BP47" s="141">
        <f t="shared" si="26"/>
        <v>629873</v>
      </c>
      <c r="BQ47" s="141">
        <f t="shared" si="27"/>
        <v>88876</v>
      </c>
      <c r="BR47" s="141">
        <f t="shared" si="28"/>
        <v>80796</v>
      </c>
      <c r="BS47" s="141">
        <f t="shared" si="29"/>
        <v>0</v>
      </c>
      <c r="BT47" s="141">
        <f t="shared" si="30"/>
        <v>8080</v>
      </c>
      <c r="BU47" s="141">
        <f t="shared" si="31"/>
        <v>0</v>
      </c>
      <c r="BV47" s="141">
        <f t="shared" si="32"/>
        <v>41297</v>
      </c>
      <c r="BW47" s="141">
        <f t="shared" si="33"/>
        <v>0</v>
      </c>
      <c r="BX47" s="141">
        <f t="shared" si="34"/>
        <v>41140</v>
      </c>
      <c r="BY47" s="141">
        <f t="shared" si="35"/>
        <v>157</v>
      </c>
      <c r="BZ47" s="141">
        <f t="shared" si="36"/>
        <v>0</v>
      </c>
      <c r="CA47" s="141">
        <f t="shared" si="37"/>
        <v>499700</v>
      </c>
      <c r="CB47" s="141">
        <f t="shared" si="38"/>
        <v>339965</v>
      </c>
      <c r="CC47" s="141">
        <f t="shared" si="39"/>
        <v>109671</v>
      </c>
      <c r="CD47" s="141">
        <f t="shared" si="40"/>
        <v>0</v>
      </c>
      <c r="CE47" s="141">
        <f t="shared" si="41"/>
        <v>50064</v>
      </c>
      <c r="CF47" s="141">
        <f t="shared" si="42"/>
        <v>361692</v>
      </c>
      <c r="CG47" s="141">
        <f t="shared" si="43"/>
        <v>0</v>
      </c>
      <c r="CH47" s="141">
        <f t="shared" si="44"/>
        <v>34001</v>
      </c>
      <c r="CI47" s="141">
        <f t="shared" si="45"/>
        <v>663874</v>
      </c>
    </row>
    <row r="48" spans="1:87" ht="12" customHeight="1">
      <c r="A48" s="142" t="s">
        <v>91</v>
      </c>
      <c r="B48" s="140" t="s">
        <v>366</v>
      </c>
      <c r="C48" s="142" t="s">
        <v>429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1519</v>
      </c>
      <c r="L48" s="141">
        <f t="shared" si="6"/>
        <v>647029</v>
      </c>
      <c r="M48" s="141">
        <f t="shared" si="7"/>
        <v>100466</v>
      </c>
      <c r="N48" s="141">
        <v>94968</v>
      </c>
      <c r="O48" s="141">
        <v>1414</v>
      </c>
      <c r="P48" s="141">
        <v>4084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546563</v>
      </c>
      <c r="X48" s="141">
        <v>546563</v>
      </c>
      <c r="Y48" s="141">
        <v>0</v>
      </c>
      <c r="Z48" s="141">
        <v>0</v>
      </c>
      <c r="AA48" s="141">
        <v>0</v>
      </c>
      <c r="AB48" s="141">
        <v>375838</v>
      </c>
      <c r="AC48" s="141">
        <v>0</v>
      </c>
      <c r="AD48" s="141">
        <v>0</v>
      </c>
      <c r="AE48" s="141">
        <f t="shared" si="10"/>
        <v>647029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12413</v>
      </c>
      <c r="AO48" s="141">
        <f t="shared" si="14"/>
        <v>8633</v>
      </c>
      <c r="AP48" s="141">
        <v>8633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3780</v>
      </c>
      <c r="AZ48" s="141">
        <v>3780</v>
      </c>
      <c r="BA48" s="141">
        <v>0</v>
      </c>
      <c r="BB48" s="141">
        <v>0</v>
      </c>
      <c r="BC48" s="141">
        <v>0</v>
      </c>
      <c r="BD48" s="141">
        <v>1225</v>
      </c>
      <c r="BE48" s="141">
        <v>0</v>
      </c>
      <c r="BF48" s="141">
        <v>0</v>
      </c>
      <c r="BG48" s="141">
        <f t="shared" si="17"/>
        <v>12413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1519</v>
      </c>
      <c r="BP48" s="141">
        <f t="shared" si="26"/>
        <v>659442</v>
      </c>
      <c r="BQ48" s="141">
        <f t="shared" si="27"/>
        <v>109099</v>
      </c>
      <c r="BR48" s="141">
        <f t="shared" si="28"/>
        <v>103601</v>
      </c>
      <c r="BS48" s="141">
        <f t="shared" si="29"/>
        <v>1414</v>
      </c>
      <c r="BT48" s="141">
        <f t="shared" si="30"/>
        <v>4084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550343</v>
      </c>
      <c r="CB48" s="141">
        <f t="shared" si="38"/>
        <v>550343</v>
      </c>
      <c r="CC48" s="141">
        <f t="shared" si="39"/>
        <v>0</v>
      </c>
      <c r="CD48" s="141">
        <f t="shared" si="40"/>
        <v>0</v>
      </c>
      <c r="CE48" s="141">
        <f t="shared" si="41"/>
        <v>0</v>
      </c>
      <c r="CF48" s="141">
        <f t="shared" si="42"/>
        <v>377063</v>
      </c>
      <c r="CG48" s="141">
        <f t="shared" si="43"/>
        <v>0</v>
      </c>
      <c r="CH48" s="141">
        <f t="shared" si="44"/>
        <v>0</v>
      </c>
      <c r="CI48" s="141">
        <f t="shared" si="45"/>
        <v>659442</v>
      </c>
    </row>
    <row r="49" spans="1:87" ht="12" customHeight="1">
      <c r="A49" s="142" t="s">
        <v>91</v>
      </c>
      <c r="B49" s="140" t="s">
        <v>367</v>
      </c>
      <c r="C49" s="142" t="s">
        <v>430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3255</v>
      </c>
      <c r="L49" s="141">
        <f t="shared" si="6"/>
        <v>546986</v>
      </c>
      <c r="M49" s="141">
        <f t="shared" si="7"/>
        <v>76646</v>
      </c>
      <c r="N49" s="141">
        <v>76646</v>
      </c>
      <c r="O49" s="141">
        <v>0</v>
      </c>
      <c r="P49" s="141">
        <v>0</v>
      </c>
      <c r="Q49" s="141">
        <v>0</v>
      </c>
      <c r="R49" s="141">
        <f t="shared" si="8"/>
        <v>8875</v>
      </c>
      <c r="S49" s="141">
        <v>163</v>
      </c>
      <c r="T49" s="141">
        <v>8712</v>
      </c>
      <c r="U49" s="141">
        <v>0</v>
      </c>
      <c r="V49" s="141">
        <v>0</v>
      </c>
      <c r="W49" s="141">
        <f t="shared" si="9"/>
        <v>461465</v>
      </c>
      <c r="X49" s="141">
        <v>431749</v>
      </c>
      <c r="Y49" s="141">
        <v>29716</v>
      </c>
      <c r="Z49" s="141">
        <v>0</v>
      </c>
      <c r="AA49" s="141">
        <v>0</v>
      </c>
      <c r="AB49" s="141">
        <v>559327</v>
      </c>
      <c r="AC49" s="141">
        <v>0</v>
      </c>
      <c r="AD49" s="141">
        <v>70562</v>
      </c>
      <c r="AE49" s="141">
        <f t="shared" si="10"/>
        <v>617548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23671</v>
      </c>
      <c r="AO49" s="141">
        <f t="shared" si="14"/>
        <v>8516</v>
      </c>
      <c r="AP49" s="141">
        <v>8516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15155</v>
      </c>
      <c r="AZ49" s="141">
        <v>15155</v>
      </c>
      <c r="BA49" s="141">
        <v>0</v>
      </c>
      <c r="BB49" s="141">
        <v>0</v>
      </c>
      <c r="BC49" s="141">
        <v>0</v>
      </c>
      <c r="BD49" s="141">
        <v>34301</v>
      </c>
      <c r="BE49" s="141">
        <v>0</v>
      </c>
      <c r="BF49" s="141">
        <v>323</v>
      </c>
      <c r="BG49" s="141">
        <f t="shared" si="17"/>
        <v>23994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3255</v>
      </c>
      <c r="BP49" s="141">
        <f t="shared" si="26"/>
        <v>570657</v>
      </c>
      <c r="BQ49" s="141">
        <f t="shared" si="27"/>
        <v>85162</v>
      </c>
      <c r="BR49" s="141">
        <f t="shared" si="28"/>
        <v>85162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8875</v>
      </c>
      <c r="BW49" s="141">
        <f t="shared" si="33"/>
        <v>163</v>
      </c>
      <c r="BX49" s="141">
        <f t="shared" si="34"/>
        <v>8712</v>
      </c>
      <c r="BY49" s="141">
        <f t="shared" si="35"/>
        <v>0</v>
      </c>
      <c r="BZ49" s="141">
        <f t="shared" si="36"/>
        <v>0</v>
      </c>
      <c r="CA49" s="141">
        <f t="shared" si="37"/>
        <v>476620</v>
      </c>
      <c r="CB49" s="141">
        <f t="shared" si="38"/>
        <v>446904</v>
      </c>
      <c r="CC49" s="141">
        <f t="shared" si="39"/>
        <v>29716</v>
      </c>
      <c r="CD49" s="141">
        <f t="shared" si="40"/>
        <v>0</v>
      </c>
      <c r="CE49" s="141">
        <f t="shared" si="41"/>
        <v>0</v>
      </c>
      <c r="CF49" s="141">
        <f t="shared" si="42"/>
        <v>593628</v>
      </c>
      <c r="CG49" s="141">
        <f t="shared" si="43"/>
        <v>0</v>
      </c>
      <c r="CH49" s="141">
        <f t="shared" si="44"/>
        <v>70885</v>
      </c>
      <c r="CI49" s="141">
        <f t="shared" si="45"/>
        <v>641542</v>
      </c>
    </row>
    <row r="50" spans="1:87" ht="12" customHeight="1">
      <c r="A50" s="142" t="s">
        <v>91</v>
      </c>
      <c r="B50" s="140" t="s">
        <v>368</v>
      </c>
      <c r="C50" s="142" t="s">
        <v>431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3250</v>
      </c>
      <c r="L50" s="141">
        <f t="shared" si="6"/>
        <v>433775</v>
      </c>
      <c r="M50" s="141">
        <f t="shared" si="7"/>
        <v>164748</v>
      </c>
      <c r="N50" s="141">
        <v>164748</v>
      </c>
      <c r="O50" s="141">
        <v>0</v>
      </c>
      <c r="P50" s="141">
        <v>0</v>
      </c>
      <c r="Q50" s="141">
        <v>0</v>
      </c>
      <c r="R50" s="141">
        <f t="shared" si="8"/>
        <v>6965</v>
      </c>
      <c r="S50" s="141">
        <v>6965</v>
      </c>
      <c r="T50" s="141">
        <v>0</v>
      </c>
      <c r="U50" s="141">
        <v>0</v>
      </c>
      <c r="V50" s="141">
        <v>265</v>
      </c>
      <c r="W50" s="141">
        <f t="shared" si="9"/>
        <v>261797</v>
      </c>
      <c r="X50" s="141">
        <v>176400</v>
      </c>
      <c r="Y50" s="141">
        <v>0</v>
      </c>
      <c r="Z50" s="141">
        <v>0</v>
      </c>
      <c r="AA50" s="141">
        <v>85397</v>
      </c>
      <c r="AB50" s="141">
        <v>239277</v>
      </c>
      <c r="AC50" s="141">
        <v>0</v>
      </c>
      <c r="AD50" s="141">
        <v>403860</v>
      </c>
      <c r="AE50" s="141">
        <f t="shared" si="10"/>
        <v>837635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f t="shared" si="13"/>
        <v>1425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1425</v>
      </c>
      <c r="AU50" s="141">
        <v>1425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6253</v>
      </c>
      <c r="BE50" s="141">
        <v>0</v>
      </c>
      <c r="BF50" s="141">
        <v>0</v>
      </c>
      <c r="BG50" s="141">
        <f t="shared" si="17"/>
        <v>1425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3250</v>
      </c>
      <c r="BP50" s="141">
        <f t="shared" si="26"/>
        <v>435200</v>
      </c>
      <c r="BQ50" s="141">
        <f t="shared" si="27"/>
        <v>164748</v>
      </c>
      <c r="BR50" s="141">
        <f t="shared" si="28"/>
        <v>164748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8390</v>
      </c>
      <c r="BW50" s="141">
        <f t="shared" si="33"/>
        <v>8390</v>
      </c>
      <c r="BX50" s="141">
        <f t="shared" si="34"/>
        <v>0</v>
      </c>
      <c r="BY50" s="141">
        <f t="shared" si="35"/>
        <v>0</v>
      </c>
      <c r="BZ50" s="141">
        <f t="shared" si="36"/>
        <v>265</v>
      </c>
      <c r="CA50" s="141">
        <f t="shared" si="37"/>
        <v>261797</v>
      </c>
      <c r="CB50" s="141">
        <f t="shared" si="38"/>
        <v>176400</v>
      </c>
      <c r="CC50" s="141">
        <f t="shared" si="39"/>
        <v>0</v>
      </c>
      <c r="CD50" s="141">
        <f t="shared" si="40"/>
        <v>0</v>
      </c>
      <c r="CE50" s="141">
        <f t="shared" si="41"/>
        <v>85397</v>
      </c>
      <c r="CF50" s="141">
        <f t="shared" si="42"/>
        <v>245530</v>
      </c>
      <c r="CG50" s="141">
        <f t="shared" si="43"/>
        <v>0</v>
      </c>
      <c r="CH50" s="141">
        <f t="shared" si="44"/>
        <v>403860</v>
      </c>
      <c r="CI50" s="141">
        <f t="shared" si="45"/>
        <v>839060</v>
      </c>
    </row>
    <row r="51" spans="1:87" ht="12" customHeight="1">
      <c r="A51" s="142" t="s">
        <v>91</v>
      </c>
      <c r="B51" s="140" t="s">
        <v>369</v>
      </c>
      <c r="C51" s="142" t="s">
        <v>432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5423</v>
      </c>
      <c r="L51" s="141">
        <f t="shared" si="6"/>
        <v>766161</v>
      </c>
      <c r="M51" s="141">
        <f t="shared" si="7"/>
        <v>283744</v>
      </c>
      <c r="N51" s="141">
        <v>86204</v>
      </c>
      <c r="O51" s="141">
        <v>197540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482417</v>
      </c>
      <c r="X51" s="141">
        <v>481340</v>
      </c>
      <c r="Y51" s="141">
        <v>1077</v>
      </c>
      <c r="Z51" s="141">
        <v>0</v>
      </c>
      <c r="AA51" s="141">
        <v>0</v>
      </c>
      <c r="AB51" s="141">
        <v>519445</v>
      </c>
      <c r="AC51" s="141">
        <v>0</v>
      </c>
      <c r="AD51" s="141">
        <v>1079</v>
      </c>
      <c r="AE51" s="141">
        <f t="shared" si="10"/>
        <v>767240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f t="shared" si="13"/>
        <v>14044</v>
      </c>
      <c r="AO51" s="141">
        <f t="shared" si="14"/>
        <v>10776</v>
      </c>
      <c r="AP51" s="141">
        <v>10776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3268</v>
      </c>
      <c r="AZ51" s="141">
        <v>3268</v>
      </c>
      <c r="BA51" s="141">
        <v>0</v>
      </c>
      <c r="BB51" s="141">
        <v>0</v>
      </c>
      <c r="BC51" s="141">
        <v>0</v>
      </c>
      <c r="BD51" s="141">
        <v>16031</v>
      </c>
      <c r="BE51" s="141">
        <v>0</v>
      </c>
      <c r="BF51" s="141">
        <v>603</v>
      </c>
      <c r="BG51" s="141">
        <f t="shared" si="17"/>
        <v>14647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5423</v>
      </c>
      <c r="BP51" s="141">
        <f t="shared" si="26"/>
        <v>780205</v>
      </c>
      <c r="BQ51" s="141">
        <f t="shared" si="27"/>
        <v>294520</v>
      </c>
      <c r="BR51" s="141">
        <f t="shared" si="28"/>
        <v>96980</v>
      </c>
      <c r="BS51" s="141">
        <f t="shared" si="29"/>
        <v>197540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485685</v>
      </c>
      <c r="CB51" s="141">
        <f t="shared" si="38"/>
        <v>484608</v>
      </c>
      <c r="CC51" s="141">
        <f t="shared" si="39"/>
        <v>1077</v>
      </c>
      <c r="CD51" s="141">
        <f t="shared" si="40"/>
        <v>0</v>
      </c>
      <c r="CE51" s="141">
        <f t="shared" si="41"/>
        <v>0</v>
      </c>
      <c r="CF51" s="141">
        <f t="shared" si="42"/>
        <v>535476</v>
      </c>
      <c r="CG51" s="141">
        <f t="shared" si="43"/>
        <v>0</v>
      </c>
      <c r="CH51" s="141">
        <f t="shared" si="44"/>
        <v>1682</v>
      </c>
      <c r="CI51" s="141">
        <f t="shared" si="45"/>
        <v>781887</v>
      </c>
    </row>
    <row r="52" spans="1:87" ht="12" customHeight="1">
      <c r="A52" s="142" t="s">
        <v>91</v>
      </c>
      <c r="B52" s="140" t="s">
        <v>370</v>
      </c>
      <c r="C52" s="142" t="s">
        <v>433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2667</v>
      </c>
      <c r="L52" s="141">
        <f t="shared" si="6"/>
        <v>429730</v>
      </c>
      <c r="M52" s="141">
        <f t="shared" si="7"/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429730</v>
      </c>
      <c r="X52" s="141">
        <v>348751</v>
      </c>
      <c r="Y52" s="141">
        <v>80979</v>
      </c>
      <c r="Z52" s="141">
        <v>0</v>
      </c>
      <c r="AA52" s="141">
        <v>0</v>
      </c>
      <c r="AB52" s="141">
        <v>458315</v>
      </c>
      <c r="AC52" s="141">
        <v>0</v>
      </c>
      <c r="AD52" s="141">
        <v>110482</v>
      </c>
      <c r="AE52" s="141">
        <f t="shared" si="10"/>
        <v>540212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11384</v>
      </c>
      <c r="AO52" s="141">
        <f t="shared" si="14"/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f t="shared" si="15"/>
        <v>11384</v>
      </c>
      <c r="AU52" s="141">
        <v>11384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19242</v>
      </c>
      <c r="BE52" s="141">
        <v>0</v>
      </c>
      <c r="BF52" s="141">
        <v>3</v>
      </c>
      <c r="BG52" s="141">
        <f t="shared" si="17"/>
        <v>11387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2667</v>
      </c>
      <c r="BP52" s="141">
        <f t="shared" si="26"/>
        <v>441114</v>
      </c>
      <c r="BQ52" s="141">
        <f t="shared" si="27"/>
        <v>0</v>
      </c>
      <c r="BR52" s="141">
        <f t="shared" si="28"/>
        <v>0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11384</v>
      </c>
      <c r="BW52" s="141">
        <f t="shared" si="33"/>
        <v>11384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429730</v>
      </c>
      <c r="CB52" s="141">
        <f t="shared" si="38"/>
        <v>348751</v>
      </c>
      <c r="CC52" s="141">
        <f t="shared" si="39"/>
        <v>80979</v>
      </c>
      <c r="CD52" s="141">
        <f t="shared" si="40"/>
        <v>0</v>
      </c>
      <c r="CE52" s="141">
        <f t="shared" si="41"/>
        <v>0</v>
      </c>
      <c r="CF52" s="141">
        <f t="shared" si="42"/>
        <v>477557</v>
      </c>
      <c r="CG52" s="141">
        <f t="shared" si="43"/>
        <v>0</v>
      </c>
      <c r="CH52" s="141">
        <f t="shared" si="44"/>
        <v>110485</v>
      </c>
      <c r="CI52" s="141">
        <f t="shared" si="45"/>
        <v>551599</v>
      </c>
    </row>
    <row r="53" spans="1:87" ht="12" customHeight="1">
      <c r="A53" s="142" t="s">
        <v>91</v>
      </c>
      <c r="B53" s="140" t="s">
        <v>371</v>
      </c>
      <c r="C53" s="142" t="s">
        <v>434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1360771</v>
      </c>
      <c r="M53" s="141">
        <f t="shared" si="7"/>
        <v>214889</v>
      </c>
      <c r="N53" s="141">
        <v>214889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1145882</v>
      </c>
      <c r="X53" s="141">
        <v>793482</v>
      </c>
      <c r="Y53" s="141">
        <v>215473</v>
      </c>
      <c r="Z53" s="141">
        <v>0</v>
      </c>
      <c r="AA53" s="141">
        <v>136927</v>
      </c>
      <c r="AB53" s="141">
        <v>834086</v>
      </c>
      <c r="AC53" s="141">
        <v>0</v>
      </c>
      <c r="AD53" s="141">
        <v>33976</v>
      </c>
      <c r="AE53" s="141">
        <f t="shared" si="10"/>
        <v>1394747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22921</v>
      </c>
      <c r="AO53" s="141">
        <f t="shared" si="14"/>
        <v>2171</v>
      </c>
      <c r="AP53" s="141">
        <v>2171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20750</v>
      </c>
      <c r="AZ53" s="141">
        <v>9062</v>
      </c>
      <c r="BA53" s="141">
        <v>11646</v>
      </c>
      <c r="BB53" s="141">
        <v>0</v>
      </c>
      <c r="BC53" s="141">
        <v>42</v>
      </c>
      <c r="BD53" s="141">
        <v>0</v>
      </c>
      <c r="BE53" s="141">
        <v>0</v>
      </c>
      <c r="BF53" s="141">
        <v>60</v>
      </c>
      <c r="BG53" s="141">
        <f t="shared" si="17"/>
        <v>22981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1383692</v>
      </c>
      <c r="BQ53" s="141">
        <f t="shared" si="27"/>
        <v>217060</v>
      </c>
      <c r="BR53" s="141">
        <f t="shared" si="28"/>
        <v>217060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1166632</v>
      </c>
      <c r="CB53" s="141">
        <f t="shared" si="38"/>
        <v>802544</v>
      </c>
      <c r="CC53" s="141">
        <f t="shared" si="39"/>
        <v>227119</v>
      </c>
      <c r="CD53" s="141">
        <f t="shared" si="40"/>
        <v>0</v>
      </c>
      <c r="CE53" s="141">
        <f t="shared" si="41"/>
        <v>136969</v>
      </c>
      <c r="CF53" s="141">
        <f t="shared" si="42"/>
        <v>834086</v>
      </c>
      <c r="CG53" s="141">
        <f t="shared" si="43"/>
        <v>0</v>
      </c>
      <c r="CH53" s="141">
        <f t="shared" si="44"/>
        <v>34036</v>
      </c>
      <c r="CI53" s="141">
        <f t="shared" si="45"/>
        <v>1417728</v>
      </c>
    </row>
    <row r="54" spans="1:87" ht="12" customHeight="1">
      <c r="A54" s="142" t="s">
        <v>91</v>
      </c>
      <c r="B54" s="140" t="s">
        <v>372</v>
      </c>
      <c r="C54" s="142" t="s">
        <v>435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1543</v>
      </c>
      <c r="L54" s="141">
        <f t="shared" si="6"/>
        <v>497915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f t="shared" si="9"/>
        <v>494922</v>
      </c>
      <c r="X54" s="141">
        <v>408705</v>
      </c>
      <c r="Y54" s="141">
        <v>69802</v>
      </c>
      <c r="Z54" s="141">
        <v>0</v>
      </c>
      <c r="AA54" s="141">
        <v>16415</v>
      </c>
      <c r="AB54" s="141">
        <v>422310</v>
      </c>
      <c r="AC54" s="141">
        <v>2993</v>
      </c>
      <c r="AD54" s="141">
        <v>482712</v>
      </c>
      <c r="AE54" s="141">
        <f t="shared" si="10"/>
        <v>980627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46714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46714</v>
      </c>
      <c r="AZ54" s="141">
        <v>46714</v>
      </c>
      <c r="BA54" s="141">
        <v>0</v>
      </c>
      <c r="BB54" s="141">
        <v>0</v>
      </c>
      <c r="BC54" s="141">
        <v>0</v>
      </c>
      <c r="BD54" s="141">
        <v>67128</v>
      </c>
      <c r="BE54" s="141">
        <v>0</v>
      </c>
      <c r="BF54" s="141">
        <v>36041</v>
      </c>
      <c r="BG54" s="141">
        <f t="shared" si="17"/>
        <v>82755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1543</v>
      </c>
      <c r="BP54" s="141">
        <f t="shared" si="26"/>
        <v>544629</v>
      </c>
      <c r="BQ54" s="141">
        <f t="shared" si="27"/>
        <v>0</v>
      </c>
      <c r="BR54" s="141">
        <f t="shared" si="28"/>
        <v>0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0</v>
      </c>
      <c r="BW54" s="141">
        <f t="shared" si="33"/>
        <v>0</v>
      </c>
      <c r="BX54" s="141">
        <f t="shared" si="34"/>
        <v>0</v>
      </c>
      <c r="BY54" s="141">
        <f t="shared" si="35"/>
        <v>0</v>
      </c>
      <c r="BZ54" s="141">
        <f t="shared" si="36"/>
        <v>0</v>
      </c>
      <c r="CA54" s="141">
        <f t="shared" si="37"/>
        <v>541636</v>
      </c>
      <c r="CB54" s="141">
        <f t="shared" si="38"/>
        <v>455419</v>
      </c>
      <c r="CC54" s="141">
        <f t="shared" si="39"/>
        <v>69802</v>
      </c>
      <c r="CD54" s="141">
        <f t="shared" si="40"/>
        <v>0</v>
      </c>
      <c r="CE54" s="141">
        <f t="shared" si="41"/>
        <v>16415</v>
      </c>
      <c r="CF54" s="141">
        <f t="shared" si="42"/>
        <v>489438</v>
      </c>
      <c r="CG54" s="141">
        <f t="shared" si="43"/>
        <v>2993</v>
      </c>
      <c r="CH54" s="141">
        <f t="shared" si="44"/>
        <v>518753</v>
      </c>
      <c r="CI54" s="141">
        <f t="shared" si="45"/>
        <v>1063382</v>
      </c>
    </row>
    <row r="55" spans="1:87" ht="12" customHeight="1">
      <c r="A55" s="142" t="s">
        <v>91</v>
      </c>
      <c r="B55" s="140" t="s">
        <v>373</v>
      </c>
      <c r="C55" s="142" t="s">
        <v>436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2189</v>
      </c>
      <c r="L55" s="141">
        <f t="shared" si="6"/>
        <v>1435618</v>
      </c>
      <c r="M55" s="141">
        <f t="shared" si="7"/>
        <v>59086</v>
      </c>
      <c r="N55" s="141">
        <v>59086</v>
      </c>
      <c r="O55" s="141">
        <v>0</v>
      </c>
      <c r="P55" s="141">
        <v>0</v>
      </c>
      <c r="Q55" s="141">
        <v>0</v>
      </c>
      <c r="R55" s="141">
        <f t="shared" si="8"/>
        <v>943969</v>
      </c>
      <c r="S55" s="141">
        <v>42787</v>
      </c>
      <c r="T55" s="141">
        <v>753288</v>
      </c>
      <c r="U55" s="141">
        <v>147894</v>
      </c>
      <c r="V55" s="141">
        <v>0</v>
      </c>
      <c r="W55" s="141">
        <f t="shared" si="9"/>
        <v>432563</v>
      </c>
      <c r="X55" s="141">
        <v>331346</v>
      </c>
      <c r="Y55" s="141">
        <v>96051</v>
      </c>
      <c r="Z55" s="141">
        <v>5166</v>
      </c>
      <c r="AA55" s="141">
        <v>0</v>
      </c>
      <c r="AB55" s="141">
        <v>345002</v>
      </c>
      <c r="AC55" s="141">
        <v>0</v>
      </c>
      <c r="AD55" s="141">
        <v>719</v>
      </c>
      <c r="AE55" s="141">
        <f t="shared" si="10"/>
        <v>1436337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f t="shared" si="13"/>
        <v>32005</v>
      </c>
      <c r="AO55" s="141">
        <f t="shared" si="14"/>
        <v>1368</v>
      </c>
      <c r="AP55" s="141">
        <v>1368</v>
      </c>
      <c r="AQ55" s="141">
        <v>0</v>
      </c>
      <c r="AR55" s="141">
        <v>0</v>
      </c>
      <c r="AS55" s="141">
        <v>0</v>
      </c>
      <c r="AT55" s="141">
        <f t="shared" si="15"/>
        <v>9348</v>
      </c>
      <c r="AU55" s="141">
        <v>230</v>
      </c>
      <c r="AV55" s="141">
        <v>8232</v>
      </c>
      <c r="AW55" s="141">
        <v>886</v>
      </c>
      <c r="AX55" s="141">
        <v>0</v>
      </c>
      <c r="AY55" s="141">
        <f t="shared" si="16"/>
        <v>21289</v>
      </c>
      <c r="AZ55" s="141">
        <v>12401</v>
      </c>
      <c r="BA55" s="141">
        <v>8024</v>
      </c>
      <c r="BB55" s="141">
        <v>864</v>
      </c>
      <c r="BC55" s="141">
        <v>0</v>
      </c>
      <c r="BD55" s="141">
        <v>0</v>
      </c>
      <c r="BE55" s="141">
        <v>0</v>
      </c>
      <c r="BF55" s="141">
        <v>1253</v>
      </c>
      <c r="BG55" s="141">
        <f t="shared" si="17"/>
        <v>33258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2189</v>
      </c>
      <c r="BP55" s="141">
        <f t="shared" si="26"/>
        <v>1467623</v>
      </c>
      <c r="BQ55" s="141">
        <f t="shared" si="27"/>
        <v>60454</v>
      </c>
      <c r="BR55" s="141">
        <f t="shared" si="28"/>
        <v>60454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953317</v>
      </c>
      <c r="BW55" s="141">
        <f t="shared" si="33"/>
        <v>43017</v>
      </c>
      <c r="BX55" s="141">
        <f t="shared" si="34"/>
        <v>761520</v>
      </c>
      <c r="BY55" s="141">
        <f t="shared" si="35"/>
        <v>148780</v>
      </c>
      <c r="BZ55" s="141">
        <f t="shared" si="36"/>
        <v>0</v>
      </c>
      <c r="CA55" s="141">
        <f t="shared" si="37"/>
        <v>453852</v>
      </c>
      <c r="CB55" s="141">
        <f t="shared" si="38"/>
        <v>343747</v>
      </c>
      <c r="CC55" s="141">
        <f t="shared" si="39"/>
        <v>104075</v>
      </c>
      <c r="CD55" s="141">
        <f t="shared" si="40"/>
        <v>6030</v>
      </c>
      <c r="CE55" s="141">
        <f t="shared" si="41"/>
        <v>0</v>
      </c>
      <c r="CF55" s="141">
        <f t="shared" si="42"/>
        <v>345002</v>
      </c>
      <c r="CG55" s="141">
        <f t="shared" si="43"/>
        <v>0</v>
      </c>
      <c r="CH55" s="141">
        <f t="shared" si="44"/>
        <v>1972</v>
      </c>
      <c r="CI55" s="141">
        <f t="shared" si="45"/>
        <v>1469595</v>
      </c>
    </row>
    <row r="56" spans="1:87" ht="12" customHeight="1">
      <c r="A56" s="142" t="s">
        <v>91</v>
      </c>
      <c r="B56" s="140" t="s">
        <v>374</v>
      </c>
      <c r="C56" s="142" t="s">
        <v>437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50550</v>
      </c>
      <c r="L56" s="141">
        <f t="shared" si="6"/>
        <v>575916</v>
      </c>
      <c r="M56" s="141">
        <f t="shared" si="7"/>
        <v>39980</v>
      </c>
      <c r="N56" s="141">
        <v>39980</v>
      </c>
      <c r="O56" s="141">
        <v>0</v>
      </c>
      <c r="P56" s="141">
        <v>0</v>
      </c>
      <c r="Q56" s="141">
        <v>0</v>
      </c>
      <c r="R56" s="141">
        <f t="shared" si="8"/>
        <v>342</v>
      </c>
      <c r="S56" s="141">
        <v>342</v>
      </c>
      <c r="T56" s="141">
        <v>0</v>
      </c>
      <c r="U56" s="141">
        <v>0</v>
      </c>
      <c r="V56" s="141">
        <v>0</v>
      </c>
      <c r="W56" s="141">
        <f t="shared" si="9"/>
        <v>535594</v>
      </c>
      <c r="X56" s="141">
        <v>483957</v>
      </c>
      <c r="Y56" s="141">
        <v>0</v>
      </c>
      <c r="Z56" s="141">
        <v>0</v>
      </c>
      <c r="AA56" s="141">
        <v>51637</v>
      </c>
      <c r="AB56" s="141">
        <v>523884</v>
      </c>
      <c r="AC56" s="141">
        <v>0</v>
      </c>
      <c r="AD56" s="141">
        <v>71279</v>
      </c>
      <c r="AE56" s="141">
        <f t="shared" si="10"/>
        <v>647195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8798</v>
      </c>
      <c r="AN56" s="141">
        <f t="shared" si="13"/>
        <v>91583</v>
      </c>
      <c r="AO56" s="141">
        <f t="shared" si="14"/>
        <v>26653</v>
      </c>
      <c r="AP56" s="141">
        <v>26653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64930</v>
      </c>
      <c r="AZ56" s="141">
        <v>64930</v>
      </c>
      <c r="BA56" s="141">
        <v>0</v>
      </c>
      <c r="BB56" s="141">
        <v>0</v>
      </c>
      <c r="BC56" s="141">
        <v>0</v>
      </c>
      <c r="BD56" s="141">
        <v>114134</v>
      </c>
      <c r="BE56" s="141">
        <v>0</v>
      </c>
      <c r="BF56" s="141">
        <v>9302</v>
      </c>
      <c r="BG56" s="141">
        <f t="shared" si="17"/>
        <v>100885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59348</v>
      </c>
      <c r="BP56" s="141">
        <f t="shared" si="26"/>
        <v>667499</v>
      </c>
      <c r="BQ56" s="141">
        <f t="shared" si="27"/>
        <v>66633</v>
      </c>
      <c r="BR56" s="141">
        <f t="shared" si="28"/>
        <v>66633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342</v>
      </c>
      <c r="BW56" s="141">
        <f t="shared" si="33"/>
        <v>342</v>
      </c>
      <c r="BX56" s="141">
        <f t="shared" si="34"/>
        <v>0</v>
      </c>
      <c r="BY56" s="141">
        <f t="shared" si="35"/>
        <v>0</v>
      </c>
      <c r="BZ56" s="141">
        <f t="shared" si="36"/>
        <v>0</v>
      </c>
      <c r="CA56" s="141">
        <f t="shared" si="37"/>
        <v>600524</v>
      </c>
      <c r="CB56" s="141">
        <f t="shared" si="38"/>
        <v>548887</v>
      </c>
      <c r="CC56" s="141">
        <f t="shared" si="39"/>
        <v>0</v>
      </c>
      <c r="CD56" s="141">
        <f t="shared" si="40"/>
        <v>0</v>
      </c>
      <c r="CE56" s="141">
        <f t="shared" si="41"/>
        <v>51637</v>
      </c>
      <c r="CF56" s="141">
        <f t="shared" si="42"/>
        <v>638018</v>
      </c>
      <c r="CG56" s="141">
        <f t="shared" si="43"/>
        <v>0</v>
      </c>
      <c r="CH56" s="141">
        <f t="shared" si="44"/>
        <v>80581</v>
      </c>
      <c r="CI56" s="141">
        <f t="shared" si="45"/>
        <v>748080</v>
      </c>
    </row>
    <row r="57" spans="1:87" ht="12" customHeight="1">
      <c r="A57" s="142" t="s">
        <v>91</v>
      </c>
      <c r="B57" s="140" t="s">
        <v>375</v>
      </c>
      <c r="C57" s="142" t="s">
        <v>438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8705</v>
      </c>
      <c r="L57" s="141">
        <f t="shared" si="6"/>
        <v>1477125</v>
      </c>
      <c r="M57" s="141">
        <f t="shared" si="7"/>
        <v>574586</v>
      </c>
      <c r="N57" s="141">
        <v>66129</v>
      </c>
      <c r="O57" s="141">
        <v>508457</v>
      </c>
      <c r="P57" s="141">
        <v>0</v>
      </c>
      <c r="Q57" s="141">
        <v>0</v>
      </c>
      <c r="R57" s="141">
        <f t="shared" si="8"/>
        <v>0</v>
      </c>
      <c r="S57" s="141">
        <v>0</v>
      </c>
      <c r="T57" s="141">
        <v>0</v>
      </c>
      <c r="U57" s="141">
        <v>0</v>
      </c>
      <c r="V57" s="141">
        <v>4751</v>
      </c>
      <c r="W57" s="141">
        <f t="shared" si="9"/>
        <v>897788</v>
      </c>
      <c r="X57" s="141">
        <v>786183</v>
      </c>
      <c r="Y57" s="141">
        <v>104212</v>
      </c>
      <c r="Z57" s="141">
        <v>7393</v>
      </c>
      <c r="AA57" s="141">
        <v>0</v>
      </c>
      <c r="AB57" s="141">
        <v>785848</v>
      </c>
      <c r="AC57" s="141">
        <v>0</v>
      </c>
      <c r="AD57" s="141">
        <v>1042140</v>
      </c>
      <c r="AE57" s="141">
        <f t="shared" si="10"/>
        <v>2519265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f t="shared" si="13"/>
        <v>2068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2068</v>
      </c>
      <c r="AZ57" s="141">
        <v>1928</v>
      </c>
      <c r="BA57" s="141">
        <v>0</v>
      </c>
      <c r="BB57" s="141">
        <v>0</v>
      </c>
      <c r="BC57" s="141">
        <v>140</v>
      </c>
      <c r="BD57" s="141">
        <v>23821</v>
      </c>
      <c r="BE57" s="141">
        <v>0</v>
      </c>
      <c r="BF57" s="141">
        <v>0</v>
      </c>
      <c r="BG57" s="141">
        <f t="shared" si="17"/>
        <v>2068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8705</v>
      </c>
      <c r="BP57" s="141">
        <f t="shared" si="26"/>
        <v>1479193</v>
      </c>
      <c r="BQ57" s="141">
        <f t="shared" si="27"/>
        <v>574586</v>
      </c>
      <c r="BR57" s="141">
        <f t="shared" si="28"/>
        <v>66129</v>
      </c>
      <c r="BS57" s="141">
        <f t="shared" si="29"/>
        <v>508457</v>
      </c>
      <c r="BT57" s="141">
        <f t="shared" si="30"/>
        <v>0</v>
      </c>
      <c r="BU57" s="141">
        <f t="shared" si="31"/>
        <v>0</v>
      </c>
      <c r="BV57" s="141">
        <f t="shared" si="32"/>
        <v>0</v>
      </c>
      <c r="BW57" s="141">
        <f t="shared" si="33"/>
        <v>0</v>
      </c>
      <c r="BX57" s="141">
        <f t="shared" si="34"/>
        <v>0</v>
      </c>
      <c r="BY57" s="141">
        <f t="shared" si="35"/>
        <v>0</v>
      </c>
      <c r="BZ57" s="141">
        <f t="shared" si="36"/>
        <v>4751</v>
      </c>
      <c r="CA57" s="141">
        <f t="shared" si="37"/>
        <v>899856</v>
      </c>
      <c r="CB57" s="141">
        <f t="shared" si="38"/>
        <v>788111</v>
      </c>
      <c r="CC57" s="141">
        <f t="shared" si="39"/>
        <v>104212</v>
      </c>
      <c r="CD57" s="141">
        <f t="shared" si="40"/>
        <v>7393</v>
      </c>
      <c r="CE57" s="141">
        <f t="shared" si="41"/>
        <v>140</v>
      </c>
      <c r="CF57" s="141">
        <f t="shared" si="42"/>
        <v>809669</v>
      </c>
      <c r="CG57" s="141">
        <f t="shared" si="43"/>
        <v>0</v>
      </c>
      <c r="CH57" s="141">
        <f t="shared" si="44"/>
        <v>1042140</v>
      </c>
      <c r="CI57" s="141">
        <f t="shared" si="45"/>
        <v>2521333</v>
      </c>
    </row>
    <row r="58" spans="1:87" ht="12" customHeight="1">
      <c r="A58" s="142" t="s">
        <v>91</v>
      </c>
      <c r="B58" s="140" t="s">
        <v>376</v>
      </c>
      <c r="C58" s="142" t="s">
        <v>439</v>
      </c>
      <c r="D58" s="141">
        <f t="shared" si="4"/>
        <v>60870</v>
      </c>
      <c r="E58" s="141">
        <f t="shared" si="5"/>
        <v>60870</v>
      </c>
      <c r="F58" s="141">
        <v>0</v>
      </c>
      <c r="G58" s="141">
        <v>60870</v>
      </c>
      <c r="H58" s="141">
        <v>0</v>
      </c>
      <c r="I58" s="141">
        <v>0</v>
      </c>
      <c r="J58" s="141">
        <v>0</v>
      </c>
      <c r="K58" s="141">
        <v>1478</v>
      </c>
      <c r="L58" s="141">
        <f t="shared" si="6"/>
        <v>283958</v>
      </c>
      <c r="M58" s="141">
        <f t="shared" si="7"/>
        <v>36830</v>
      </c>
      <c r="N58" s="141">
        <v>36830</v>
      </c>
      <c r="O58" s="141">
        <v>0</v>
      </c>
      <c r="P58" s="141">
        <v>0</v>
      </c>
      <c r="Q58" s="141">
        <v>0</v>
      </c>
      <c r="R58" s="141">
        <f t="shared" si="8"/>
        <v>16342</v>
      </c>
      <c r="S58" s="141">
        <v>0</v>
      </c>
      <c r="T58" s="141">
        <v>16342</v>
      </c>
      <c r="U58" s="141">
        <v>0</v>
      </c>
      <c r="V58" s="141">
        <v>0</v>
      </c>
      <c r="W58" s="141">
        <f t="shared" si="9"/>
        <v>230786</v>
      </c>
      <c r="X58" s="141">
        <v>189998</v>
      </c>
      <c r="Y58" s="141">
        <v>17120</v>
      </c>
      <c r="Z58" s="141">
        <v>0</v>
      </c>
      <c r="AA58" s="141">
        <v>23668</v>
      </c>
      <c r="AB58" s="141">
        <v>224531</v>
      </c>
      <c r="AC58" s="141">
        <v>0</v>
      </c>
      <c r="AD58" s="141">
        <v>7008</v>
      </c>
      <c r="AE58" s="141">
        <f t="shared" si="10"/>
        <v>351836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f t="shared" si="13"/>
        <v>44231</v>
      </c>
      <c r="AO58" s="141">
        <f t="shared" si="14"/>
        <v>6866</v>
      </c>
      <c r="AP58" s="141">
        <v>6866</v>
      </c>
      <c r="AQ58" s="141">
        <v>0</v>
      </c>
      <c r="AR58" s="141">
        <v>0</v>
      </c>
      <c r="AS58" s="141">
        <v>0</v>
      </c>
      <c r="AT58" s="141">
        <f t="shared" si="15"/>
        <v>108</v>
      </c>
      <c r="AU58" s="141">
        <v>0</v>
      </c>
      <c r="AV58" s="141">
        <v>108</v>
      </c>
      <c r="AW58" s="141">
        <v>0</v>
      </c>
      <c r="AX58" s="141">
        <v>0</v>
      </c>
      <c r="AY58" s="141">
        <f t="shared" si="16"/>
        <v>37257</v>
      </c>
      <c r="AZ58" s="141">
        <v>23418</v>
      </c>
      <c r="BA58" s="141">
        <v>12291</v>
      </c>
      <c r="BB58" s="141">
        <v>0</v>
      </c>
      <c r="BC58" s="141">
        <v>1548</v>
      </c>
      <c r="BD58" s="141">
        <v>0</v>
      </c>
      <c r="BE58" s="141">
        <v>0</v>
      </c>
      <c r="BF58" s="141">
        <v>10958</v>
      </c>
      <c r="BG58" s="141">
        <f t="shared" si="17"/>
        <v>55189</v>
      </c>
      <c r="BH58" s="141">
        <f t="shared" si="18"/>
        <v>60870</v>
      </c>
      <c r="BI58" s="141">
        <f t="shared" si="19"/>
        <v>60870</v>
      </c>
      <c r="BJ58" s="141">
        <f t="shared" si="20"/>
        <v>0</v>
      </c>
      <c r="BK58" s="141">
        <f t="shared" si="21"/>
        <v>60870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1478</v>
      </c>
      <c r="BP58" s="141">
        <f t="shared" si="26"/>
        <v>328189</v>
      </c>
      <c r="BQ58" s="141">
        <f t="shared" si="27"/>
        <v>43696</v>
      </c>
      <c r="BR58" s="141">
        <f t="shared" si="28"/>
        <v>43696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16450</v>
      </c>
      <c r="BW58" s="141">
        <f t="shared" si="33"/>
        <v>0</v>
      </c>
      <c r="BX58" s="141">
        <f t="shared" si="34"/>
        <v>16450</v>
      </c>
      <c r="BY58" s="141">
        <f t="shared" si="35"/>
        <v>0</v>
      </c>
      <c r="BZ58" s="141">
        <f t="shared" si="36"/>
        <v>0</v>
      </c>
      <c r="CA58" s="141">
        <f t="shared" si="37"/>
        <v>268043</v>
      </c>
      <c r="CB58" s="141">
        <f t="shared" si="38"/>
        <v>213416</v>
      </c>
      <c r="CC58" s="141">
        <f t="shared" si="39"/>
        <v>29411</v>
      </c>
      <c r="CD58" s="141">
        <f t="shared" si="40"/>
        <v>0</v>
      </c>
      <c r="CE58" s="141">
        <f t="shared" si="41"/>
        <v>25216</v>
      </c>
      <c r="CF58" s="141">
        <f t="shared" si="42"/>
        <v>224531</v>
      </c>
      <c r="CG58" s="141">
        <f t="shared" si="43"/>
        <v>0</v>
      </c>
      <c r="CH58" s="141">
        <f t="shared" si="44"/>
        <v>17966</v>
      </c>
      <c r="CI58" s="141">
        <f t="shared" si="45"/>
        <v>407025</v>
      </c>
    </row>
    <row r="59" spans="1:87" ht="12" customHeight="1">
      <c r="A59" s="142" t="s">
        <v>91</v>
      </c>
      <c r="B59" s="140" t="s">
        <v>377</v>
      </c>
      <c r="C59" s="142" t="s">
        <v>440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11445</v>
      </c>
      <c r="L59" s="141">
        <f t="shared" si="6"/>
        <v>131439</v>
      </c>
      <c r="M59" s="141">
        <f t="shared" si="7"/>
        <v>16380</v>
      </c>
      <c r="N59" s="141">
        <v>16380</v>
      </c>
      <c r="O59" s="141">
        <v>0</v>
      </c>
      <c r="P59" s="141">
        <v>0</v>
      </c>
      <c r="Q59" s="141">
        <v>0</v>
      </c>
      <c r="R59" s="141">
        <f t="shared" si="8"/>
        <v>1033</v>
      </c>
      <c r="S59" s="141">
        <v>1033</v>
      </c>
      <c r="T59" s="141">
        <v>0</v>
      </c>
      <c r="U59" s="141">
        <v>0</v>
      </c>
      <c r="V59" s="141">
        <v>0</v>
      </c>
      <c r="W59" s="141">
        <f t="shared" si="9"/>
        <v>114026</v>
      </c>
      <c r="X59" s="141">
        <v>113826</v>
      </c>
      <c r="Y59" s="141">
        <v>0</v>
      </c>
      <c r="Z59" s="141">
        <v>0</v>
      </c>
      <c r="AA59" s="141">
        <v>200</v>
      </c>
      <c r="AB59" s="141">
        <v>118607</v>
      </c>
      <c r="AC59" s="141">
        <v>0</v>
      </c>
      <c r="AD59" s="141">
        <v>5327</v>
      </c>
      <c r="AE59" s="141">
        <f t="shared" si="10"/>
        <v>136766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1969</v>
      </c>
      <c r="AN59" s="141">
        <f t="shared" si="13"/>
        <v>23489</v>
      </c>
      <c r="AO59" s="141">
        <f t="shared" si="14"/>
        <v>8075</v>
      </c>
      <c r="AP59" s="141">
        <v>8075</v>
      </c>
      <c r="AQ59" s="141">
        <v>0</v>
      </c>
      <c r="AR59" s="141">
        <v>0</v>
      </c>
      <c r="AS59" s="141">
        <v>0</v>
      </c>
      <c r="AT59" s="141">
        <f t="shared" si="15"/>
        <v>915</v>
      </c>
      <c r="AU59" s="141">
        <v>915</v>
      </c>
      <c r="AV59" s="141">
        <v>0</v>
      </c>
      <c r="AW59" s="141">
        <v>0</v>
      </c>
      <c r="AX59" s="141">
        <v>0</v>
      </c>
      <c r="AY59" s="141">
        <f t="shared" si="16"/>
        <v>14499</v>
      </c>
      <c r="AZ59" s="141">
        <v>14499</v>
      </c>
      <c r="BA59" s="141">
        <v>0</v>
      </c>
      <c r="BB59" s="141">
        <v>0</v>
      </c>
      <c r="BC59" s="141">
        <v>0</v>
      </c>
      <c r="BD59" s="141">
        <v>25535</v>
      </c>
      <c r="BE59" s="141">
        <v>0</v>
      </c>
      <c r="BF59" s="141">
        <v>0</v>
      </c>
      <c r="BG59" s="141">
        <f t="shared" si="17"/>
        <v>23489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13414</v>
      </c>
      <c r="BP59" s="141">
        <f t="shared" si="26"/>
        <v>154928</v>
      </c>
      <c r="BQ59" s="141">
        <f t="shared" si="27"/>
        <v>24455</v>
      </c>
      <c r="BR59" s="141">
        <f t="shared" si="28"/>
        <v>24455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1948</v>
      </c>
      <c r="BW59" s="141">
        <f t="shared" si="33"/>
        <v>1948</v>
      </c>
      <c r="BX59" s="141">
        <f t="shared" si="34"/>
        <v>0</v>
      </c>
      <c r="BY59" s="141">
        <f t="shared" si="35"/>
        <v>0</v>
      </c>
      <c r="BZ59" s="141">
        <f t="shared" si="36"/>
        <v>0</v>
      </c>
      <c r="CA59" s="141">
        <f t="shared" si="37"/>
        <v>128525</v>
      </c>
      <c r="CB59" s="141">
        <f t="shared" si="38"/>
        <v>128325</v>
      </c>
      <c r="CC59" s="141">
        <f t="shared" si="39"/>
        <v>0</v>
      </c>
      <c r="CD59" s="141">
        <f t="shared" si="40"/>
        <v>0</v>
      </c>
      <c r="CE59" s="141">
        <f t="shared" si="41"/>
        <v>200</v>
      </c>
      <c r="CF59" s="141">
        <f t="shared" si="42"/>
        <v>144142</v>
      </c>
      <c r="CG59" s="141">
        <f t="shared" si="43"/>
        <v>0</v>
      </c>
      <c r="CH59" s="141">
        <f t="shared" si="44"/>
        <v>5327</v>
      </c>
      <c r="CI59" s="141">
        <f t="shared" si="45"/>
        <v>160255</v>
      </c>
    </row>
    <row r="60" spans="1:87" ht="12" customHeight="1">
      <c r="A60" s="142" t="s">
        <v>91</v>
      </c>
      <c r="B60" s="140" t="s">
        <v>378</v>
      </c>
      <c r="C60" s="142" t="s">
        <v>441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3925</v>
      </c>
      <c r="L60" s="141">
        <f t="shared" si="6"/>
        <v>34058</v>
      </c>
      <c r="M60" s="141">
        <f t="shared" si="7"/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f t="shared" si="8"/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f t="shared" si="9"/>
        <v>34058</v>
      </c>
      <c r="X60" s="141">
        <v>34058</v>
      </c>
      <c r="Y60" s="141">
        <v>0</v>
      </c>
      <c r="Z60" s="141">
        <v>0</v>
      </c>
      <c r="AA60" s="141">
        <v>0</v>
      </c>
      <c r="AB60" s="141">
        <v>40680</v>
      </c>
      <c r="AC60" s="141">
        <v>0</v>
      </c>
      <c r="AD60" s="141">
        <v>799</v>
      </c>
      <c r="AE60" s="141">
        <f t="shared" si="10"/>
        <v>34857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1581</v>
      </c>
      <c r="AN60" s="141">
        <f t="shared" si="13"/>
        <v>17902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17902</v>
      </c>
      <c r="AZ60" s="141">
        <v>17902</v>
      </c>
      <c r="BA60" s="141">
        <v>0</v>
      </c>
      <c r="BB60" s="141">
        <v>0</v>
      </c>
      <c r="BC60" s="141">
        <v>0</v>
      </c>
      <c r="BD60" s="141">
        <v>20505</v>
      </c>
      <c r="BE60" s="141">
        <v>0</v>
      </c>
      <c r="BF60" s="141">
        <v>6707</v>
      </c>
      <c r="BG60" s="141">
        <f t="shared" si="17"/>
        <v>24609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5506</v>
      </c>
      <c r="BP60" s="141">
        <f t="shared" si="26"/>
        <v>51960</v>
      </c>
      <c r="BQ60" s="141">
        <f t="shared" si="27"/>
        <v>0</v>
      </c>
      <c r="BR60" s="141">
        <f t="shared" si="28"/>
        <v>0</v>
      </c>
      <c r="BS60" s="141">
        <f t="shared" si="29"/>
        <v>0</v>
      </c>
      <c r="BT60" s="141">
        <f t="shared" si="30"/>
        <v>0</v>
      </c>
      <c r="BU60" s="141">
        <f t="shared" si="31"/>
        <v>0</v>
      </c>
      <c r="BV60" s="141">
        <f t="shared" si="32"/>
        <v>0</v>
      </c>
      <c r="BW60" s="141">
        <f t="shared" si="33"/>
        <v>0</v>
      </c>
      <c r="BX60" s="141">
        <f t="shared" si="34"/>
        <v>0</v>
      </c>
      <c r="BY60" s="141">
        <f t="shared" si="35"/>
        <v>0</v>
      </c>
      <c r="BZ60" s="141">
        <f t="shared" si="36"/>
        <v>0</v>
      </c>
      <c r="CA60" s="141">
        <f t="shared" si="37"/>
        <v>51960</v>
      </c>
      <c r="CB60" s="141">
        <f t="shared" si="38"/>
        <v>51960</v>
      </c>
      <c r="CC60" s="141">
        <f t="shared" si="39"/>
        <v>0</v>
      </c>
      <c r="CD60" s="141">
        <f t="shared" si="40"/>
        <v>0</v>
      </c>
      <c r="CE60" s="141">
        <f t="shared" si="41"/>
        <v>0</v>
      </c>
      <c r="CF60" s="141">
        <f t="shared" si="42"/>
        <v>61185</v>
      </c>
      <c r="CG60" s="141">
        <f t="shared" si="43"/>
        <v>0</v>
      </c>
      <c r="CH60" s="141">
        <f t="shared" si="44"/>
        <v>7506</v>
      </c>
      <c r="CI60" s="141">
        <f t="shared" si="45"/>
        <v>59466</v>
      </c>
    </row>
    <row r="61" spans="1:87" ht="12" customHeight="1">
      <c r="A61" s="142" t="s">
        <v>91</v>
      </c>
      <c r="B61" s="140" t="s">
        <v>379</v>
      </c>
      <c r="C61" s="142" t="s">
        <v>442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f t="shared" si="6"/>
        <v>133484</v>
      </c>
      <c r="M61" s="141">
        <f t="shared" si="7"/>
        <v>45836</v>
      </c>
      <c r="N61" s="141">
        <v>11996</v>
      </c>
      <c r="O61" s="141">
        <v>0</v>
      </c>
      <c r="P61" s="141">
        <v>25380</v>
      </c>
      <c r="Q61" s="141">
        <v>8460</v>
      </c>
      <c r="R61" s="141">
        <f t="shared" si="8"/>
        <v>22000</v>
      </c>
      <c r="S61" s="141">
        <v>2764</v>
      </c>
      <c r="T61" s="141">
        <v>17690</v>
      </c>
      <c r="U61" s="141">
        <v>1546</v>
      </c>
      <c r="V61" s="141">
        <v>0</v>
      </c>
      <c r="W61" s="141">
        <f t="shared" si="9"/>
        <v>65648</v>
      </c>
      <c r="X61" s="141">
        <v>41614</v>
      </c>
      <c r="Y61" s="141">
        <v>17475</v>
      </c>
      <c r="Z61" s="141">
        <v>6559</v>
      </c>
      <c r="AA61" s="141">
        <v>0</v>
      </c>
      <c r="AB61" s="141">
        <v>0</v>
      </c>
      <c r="AC61" s="141">
        <v>0</v>
      </c>
      <c r="AD61" s="141">
        <v>0</v>
      </c>
      <c r="AE61" s="141">
        <f t="shared" si="10"/>
        <v>133484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2565</v>
      </c>
      <c r="AN61" s="141">
        <f t="shared" si="13"/>
        <v>54805</v>
      </c>
      <c r="AO61" s="141">
        <f t="shared" si="14"/>
        <v>7072</v>
      </c>
      <c r="AP61" s="141">
        <v>7072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47733</v>
      </c>
      <c r="AZ61" s="141">
        <v>38929</v>
      </c>
      <c r="BA61" s="141">
        <v>0</v>
      </c>
      <c r="BB61" s="141">
        <v>8804</v>
      </c>
      <c r="BC61" s="141">
        <v>0</v>
      </c>
      <c r="BD61" s="141">
        <v>33273</v>
      </c>
      <c r="BE61" s="141">
        <v>0</v>
      </c>
      <c r="BF61" s="141">
        <v>0</v>
      </c>
      <c r="BG61" s="141">
        <f t="shared" si="17"/>
        <v>54805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2565</v>
      </c>
      <c r="BP61" s="141">
        <f t="shared" si="26"/>
        <v>188289</v>
      </c>
      <c r="BQ61" s="141">
        <f t="shared" si="27"/>
        <v>52908</v>
      </c>
      <c r="BR61" s="141">
        <f t="shared" si="28"/>
        <v>19068</v>
      </c>
      <c r="BS61" s="141">
        <f t="shared" si="29"/>
        <v>0</v>
      </c>
      <c r="BT61" s="141">
        <f t="shared" si="30"/>
        <v>25380</v>
      </c>
      <c r="BU61" s="141">
        <f t="shared" si="31"/>
        <v>8460</v>
      </c>
      <c r="BV61" s="141">
        <f t="shared" si="32"/>
        <v>22000</v>
      </c>
      <c r="BW61" s="141">
        <f t="shared" si="33"/>
        <v>2764</v>
      </c>
      <c r="BX61" s="141">
        <f t="shared" si="34"/>
        <v>17690</v>
      </c>
      <c r="BY61" s="141">
        <f t="shared" si="35"/>
        <v>1546</v>
      </c>
      <c r="BZ61" s="141">
        <f t="shared" si="36"/>
        <v>0</v>
      </c>
      <c r="CA61" s="141">
        <f t="shared" si="37"/>
        <v>113381</v>
      </c>
      <c r="CB61" s="141">
        <f t="shared" si="38"/>
        <v>80543</v>
      </c>
      <c r="CC61" s="141">
        <f t="shared" si="39"/>
        <v>17475</v>
      </c>
      <c r="CD61" s="141">
        <f t="shared" si="40"/>
        <v>15363</v>
      </c>
      <c r="CE61" s="141">
        <f t="shared" si="41"/>
        <v>0</v>
      </c>
      <c r="CF61" s="141">
        <f t="shared" si="42"/>
        <v>33273</v>
      </c>
      <c r="CG61" s="141">
        <f t="shared" si="43"/>
        <v>0</v>
      </c>
      <c r="CH61" s="141">
        <f t="shared" si="44"/>
        <v>0</v>
      </c>
      <c r="CI61" s="141">
        <f t="shared" si="45"/>
        <v>188289</v>
      </c>
    </row>
    <row r="62" spans="1:87" ht="12" customHeight="1">
      <c r="A62" s="142" t="s">
        <v>91</v>
      </c>
      <c r="B62" s="140" t="s">
        <v>380</v>
      </c>
      <c r="C62" s="142" t="s">
        <v>443</v>
      </c>
      <c r="D62" s="141">
        <f t="shared" si="4"/>
        <v>189459</v>
      </c>
      <c r="E62" s="141">
        <f t="shared" si="5"/>
        <v>189459</v>
      </c>
      <c r="F62" s="141">
        <v>0</v>
      </c>
      <c r="G62" s="141">
        <v>38430</v>
      </c>
      <c r="H62" s="141">
        <v>151029</v>
      </c>
      <c r="I62" s="141">
        <v>0</v>
      </c>
      <c r="J62" s="141">
        <v>0</v>
      </c>
      <c r="K62" s="141">
        <v>0</v>
      </c>
      <c r="L62" s="141">
        <f t="shared" si="6"/>
        <v>311239</v>
      </c>
      <c r="M62" s="141">
        <f t="shared" si="7"/>
        <v>28189</v>
      </c>
      <c r="N62" s="141">
        <v>28189</v>
      </c>
      <c r="O62" s="141">
        <v>0</v>
      </c>
      <c r="P62" s="141">
        <v>0</v>
      </c>
      <c r="Q62" s="141">
        <v>0</v>
      </c>
      <c r="R62" s="141">
        <f t="shared" si="8"/>
        <v>32988</v>
      </c>
      <c r="S62" s="141">
        <v>7898</v>
      </c>
      <c r="T62" s="141">
        <v>25090</v>
      </c>
      <c r="U62" s="141">
        <v>0</v>
      </c>
      <c r="V62" s="141">
        <v>0</v>
      </c>
      <c r="W62" s="141">
        <f t="shared" si="9"/>
        <v>250062</v>
      </c>
      <c r="X62" s="141">
        <v>67504</v>
      </c>
      <c r="Y62" s="141">
        <v>175038</v>
      </c>
      <c r="Z62" s="141">
        <v>0</v>
      </c>
      <c r="AA62" s="141">
        <v>7520</v>
      </c>
      <c r="AB62" s="141">
        <v>17792</v>
      </c>
      <c r="AC62" s="141">
        <v>0</v>
      </c>
      <c r="AD62" s="141">
        <v>0</v>
      </c>
      <c r="AE62" s="141">
        <f t="shared" si="10"/>
        <v>500698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f t="shared" si="13"/>
        <v>88608</v>
      </c>
      <c r="AO62" s="141">
        <f t="shared" si="14"/>
        <v>14181</v>
      </c>
      <c r="AP62" s="141">
        <v>14181</v>
      </c>
      <c r="AQ62" s="141">
        <v>0</v>
      </c>
      <c r="AR62" s="141">
        <v>0</v>
      </c>
      <c r="AS62" s="141">
        <v>0</v>
      </c>
      <c r="AT62" s="141">
        <f t="shared" si="15"/>
        <v>26120</v>
      </c>
      <c r="AU62" s="141">
        <v>26120</v>
      </c>
      <c r="AV62" s="141">
        <v>0</v>
      </c>
      <c r="AW62" s="141">
        <v>0</v>
      </c>
      <c r="AX62" s="141">
        <v>0</v>
      </c>
      <c r="AY62" s="141">
        <f t="shared" si="16"/>
        <v>48307</v>
      </c>
      <c r="AZ62" s="141">
        <v>30911</v>
      </c>
      <c r="BA62" s="141">
        <v>0</v>
      </c>
      <c r="BB62" s="141">
        <v>0</v>
      </c>
      <c r="BC62" s="141">
        <v>17396</v>
      </c>
      <c r="BD62" s="141">
        <v>0</v>
      </c>
      <c r="BE62" s="141">
        <v>0</v>
      </c>
      <c r="BF62" s="141">
        <v>0</v>
      </c>
      <c r="BG62" s="141">
        <f t="shared" si="17"/>
        <v>88608</v>
      </c>
      <c r="BH62" s="141">
        <f t="shared" si="18"/>
        <v>189459</v>
      </c>
      <c r="BI62" s="141">
        <f t="shared" si="19"/>
        <v>189459</v>
      </c>
      <c r="BJ62" s="141">
        <f t="shared" si="20"/>
        <v>0</v>
      </c>
      <c r="BK62" s="141">
        <f t="shared" si="21"/>
        <v>38430</v>
      </c>
      <c r="BL62" s="141">
        <f t="shared" si="22"/>
        <v>151029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399847</v>
      </c>
      <c r="BQ62" s="141">
        <f t="shared" si="27"/>
        <v>42370</v>
      </c>
      <c r="BR62" s="141">
        <f t="shared" si="28"/>
        <v>42370</v>
      </c>
      <c r="BS62" s="141">
        <f t="shared" si="29"/>
        <v>0</v>
      </c>
      <c r="BT62" s="141">
        <f t="shared" si="30"/>
        <v>0</v>
      </c>
      <c r="BU62" s="141">
        <f t="shared" si="31"/>
        <v>0</v>
      </c>
      <c r="BV62" s="141">
        <f t="shared" si="32"/>
        <v>59108</v>
      </c>
      <c r="BW62" s="141">
        <f t="shared" si="33"/>
        <v>34018</v>
      </c>
      <c r="BX62" s="141">
        <f t="shared" si="34"/>
        <v>25090</v>
      </c>
      <c r="BY62" s="141">
        <f t="shared" si="35"/>
        <v>0</v>
      </c>
      <c r="BZ62" s="141">
        <f t="shared" si="36"/>
        <v>0</v>
      </c>
      <c r="CA62" s="141">
        <f t="shared" si="37"/>
        <v>298369</v>
      </c>
      <c r="CB62" s="141">
        <f t="shared" si="38"/>
        <v>98415</v>
      </c>
      <c r="CC62" s="141">
        <f t="shared" si="39"/>
        <v>175038</v>
      </c>
      <c r="CD62" s="141">
        <f t="shared" si="40"/>
        <v>0</v>
      </c>
      <c r="CE62" s="141">
        <f t="shared" si="41"/>
        <v>24916</v>
      </c>
      <c r="CF62" s="141">
        <f t="shared" si="42"/>
        <v>17792</v>
      </c>
      <c r="CG62" s="141">
        <f t="shared" si="43"/>
        <v>0</v>
      </c>
      <c r="CH62" s="141">
        <f t="shared" si="44"/>
        <v>0</v>
      </c>
      <c r="CI62" s="141">
        <f t="shared" si="45"/>
        <v>589306</v>
      </c>
    </row>
    <row r="63" spans="1:87" ht="12" customHeight="1">
      <c r="A63" s="142" t="s">
        <v>91</v>
      </c>
      <c r="B63" s="140" t="s">
        <v>381</v>
      </c>
      <c r="C63" s="142" t="s">
        <v>444</v>
      </c>
      <c r="D63" s="141">
        <f t="shared" si="4"/>
        <v>17634</v>
      </c>
      <c r="E63" s="141">
        <f t="shared" si="5"/>
        <v>17634</v>
      </c>
      <c r="F63" s="141">
        <v>0</v>
      </c>
      <c r="G63" s="141">
        <v>17634</v>
      </c>
      <c r="H63" s="141">
        <v>0</v>
      </c>
      <c r="I63" s="141">
        <v>0</v>
      </c>
      <c r="J63" s="141">
        <v>0</v>
      </c>
      <c r="K63" s="141">
        <v>0</v>
      </c>
      <c r="L63" s="141">
        <f t="shared" si="6"/>
        <v>32472</v>
      </c>
      <c r="M63" s="141">
        <f t="shared" si="7"/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f t="shared" si="8"/>
        <v>17249</v>
      </c>
      <c r="S63" s="141">
        <v>4385</v>
      </c>
      <c r="T63" s="141">
        <v>12864</v>
      </c>
      <c r="U63" s="141">
        <v>0</v>
      </c>
      <c r="V63" s="141">
        <v>0</v>
      </c>
      <c r="W63" s="141">
        <f t="shared" si="9"/>
        <v>15223</v>
      </c>
      <c r="X63" s="141">
        <v>0</v>
      </c>
      <c r="Y63" s="141">
        <v>15223</v>
      </c>
      <c r="Z63" s="141">
        <v>0</v>
      </c>
      <c r="AA63" s="141">
        <v>0</v>
      </c>
      <c r="AB63" s="141">
        <v>1519</v>
      </c>
      <c r="AC63" s="141">
        <v>0</v>
      </c>
      <c r="AD63" s="141">
        <v>2010</v>
      </c>
      <c r="AE63" s="141">
        <f t="shared" si="10"/>
        <v>52116</v>
      </c>
      <c r="AF63" s="141">
        <f t="shared" si="11"/>
        <v>3291</v>
      </c>
      <c r="AG63" s="141">
        <f t="shared" si="12"/>
        <v>3291</v>
      </c>
      <c r="AH63" s="141">
        <v>0</v>
      </c>
      <c r="AI63" s="141">
        <v>3291</v>
      </c>
      <c r="AJ63" s="141">
        <v>0</v>
      </c>
      <c r="AK63" s="141">
        <v>0</v>
      </c>
      <c r="AL63" s="141">
        <v>0</v>
      </c>
      <c r="AM63" s="141">
        <v>0</v>
      </c>
      <c r="AN63" s="141">
        <f t="shared" si="13"/>
        <v>15004</v>
      </c>
      <c r="AO63" s="141">
        <f t="shared" si="14"/>
        <v>4822</v>
      </c>
      <c r="AP63" s="141">
        <v>4822</v>
      </c>
      <c r="AQ63" s="141">
        <v>0</v>
      </c>
      <c r="AR63" s="141">
        <v>0</v>
      </c>
      <c r="AS63" s="141">
        <v>0</v>
      </c>
      <c r="AT63" s="141">
        <f t="shared" si="15"/>
        <v>2794</v>
      </c>
      <c r="AU63" s="141">
        <v>549</v>
      </c>
      <c r="AV63" s="141">
        <v>2245</v>
      </c>
      <c r="AW63" s="141">
        <v>0</v>
      </c>
      <c r="AX63" s="141">
        <v>0</v>
      </c>
      <c r="AY63" s="141">
        <f t="shared" si="16"/>
        <v>7388</v>
      </c>
      <c r="AZ63" s="141">
        <v>7388</v>
      </c>
      <c r="BA63" s="141">
        <v>0</v>
      </c>
      <c r="BB63" s="141">
        <v>0</v>
      </c>
      <c r="BC63" s="141">
        <v>0</v>
      </c>
      <c r="BD63" s="141">
        <v>0</v>
      </c>
      <c r="BE63" s="141">
        <v>0</v>
      </c>
      <c r="BF63" s="141">
        <v>328</v>
      </c>
      <c r="BG63" s="141">
        <f t="shared" si="17"/>
        <v>18623</v>
      </c>
      <c r="BH63" s="141">
        <f t="shared" si="18"/>
        <v>20925</v>
      </c>
      <c r="BI63" s="141">
        <f t="shared" si="19"/>
        <v>20925</v>
      </c>
      <c r="BJ63" s="141">
        <f t="shared" si="20"/>
        <v>0</v>
      </c>
      <c r="BK63" s="141">
        <f t="shared" si="21"/>
        <v>20925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47476</v>
      </c>
      <c r="BQ63" s="141">
        <f t="shared" si="27"/>
        <v>4822</v>
      </c>
      <c r="BR63" s="141">
        <f t="shared" si="28"/>
        <v>4822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20043</v>
      </c>
      <c r="BW63" s="141">
        <f t="shared" si="33"/>
        <v>4934</v>
      </c>
      <c r="BX63" s="141">
        <f t="shared" si="34"/>
        <v>15109</v>
      </c>
      <c r="BY63" s="141">
        <f t="shared" si="35"/>
        <v>0</v>
      </c>
      <c r="BZ63" s="141">
        <f t="shared" si="36"/>
        <v>0</v>
      </c>
      <c r="CA63" s="141">
        <f t="shared" si="37"/>
        <v>22611</v>
      </c>
      <c r="CB63" s="141">
        <f t="shared" si="38"/>
        <v>7388</v>
      </c>
      <c r="CC63" s="141">
        <f t="shared" si="39"/>
        <v>15223</v>
      </c>
      <c r="CD63" s="141">
        <f t="shared" si="40"/>
        <v>0</v>
      </c>
      <c r="CE63" s="141">
        <f t="shared" si="41"/>
        <v>0</v>
      </c>
      <c r="CF63" s="141">
        <f t="shared" si="42"/>
        <v>1519</v>
      </c>
      <c r="CG63" s="141">
        <f t="shared" si="43"/>
        <v>0</v>
      </c>
      <c r="CH63" s="141">
        <f t="shared" si="44"/>
        <v>2338</v>
      </c>
      <c r="CI63" s="141">
        <f t="shared" si="45"/>
        <v>70739</v>
      </c>
    </row>
    <row r="64" spans="1:87" ht="12" customHeight="1">
      <c r="A64" s="142" t="s">
        <v>91</v>
      </c>
      <c r="B64" s="140" t="s">
        <v>382</v>
      </c>
      <c r="C64" s="142" t="s">
        <v>445</v>
      </c>
      <c r="D64" s="141">
        <f t="shared" si="4"/>
        <v>37224</v>
      </c>
      <c r="E64" s="141">
        <f t="shared" si="5"/>
        <v>37224</v>
      </c>
      <c r="F64" s="141">
        <v>6675</v>
      </c>
      <c r="G64" s="141">
        <v>30549</v>
      </c>
      <c r="H64" s="141">
        <v>0</v>
      </c>
      <c r="I64" s="141">
        <v>0</v>
      </c>
      <c r="J64" s="141">
        <v>0</v>
      </c>
      <c r="K64" s="141">
        <v>0</v>
      </c>
      <c r="L64" s="141">
        <f t="shared" si="6"/>
        <v>154123</v>
      </c>
      <c r="M64" s="141">
        <f t="shared" si="7"/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f t="shared" si="8"/>
        <v>105070</v>
      </c>
      <c r="S64" s="141">
        <v>1643</v>
      </c>
      <c r="T64" s="141">
        <v>67699</v>
      </c>
      <c r="U64" s="141">
        <v>35728</v>
      </c>
      <c r="V64" s="141">
        <v>1035</v>
      </c>
      <c r="W64" s="141">
        <f t="shared" si="9"/>
        <v>48018</v>
      </c>
      <c r="X64" s="141">
        <v>10789</v>
      </c>
      <c r="Y64" s="141">
        <v>26222</v>
      </c>
      <c r="Z64" s="141">
        <v>11007</v>
      </c>
      <c r="AA64" s="141">
        <v>0</v>
      </c>
      <c r="AB64" s="141">
        <v>8762</v>
      </c>
      <c r="AC64" s="141">
        <v>0</v>
      </c>
      <c r="AD64" s="141">
        <v>278</v>
      </c>
      <c r="AE64" s="141">
        <f t="shared" si="10"/>
        <v>191625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f t="shared" si="13"/>
        <v>9382</v>
      </c>
      <c r="AO64" s="141">
        <f t="shared" si="14"/>
        <v>0</v>
      </c>
      <c r="AP64" s="141">
        <v>0</v>
      </c>
      <c r="AQ64" s="141">
        <v>0</v>
      </c>
      <c r="AR64" s="141">
        <v>0</v>
      </c>
      <c r="AS64" s="141">
        <v>0</v>
      </c>
      <c r="AT64" s="141">
        <f t="shared" si="15"/>
        <v>0</v>
      </c>
      <c r="AU64" s="141">
        <v>0</v>
      </c>
      <c r="AV64" s="141">
        <v>0</v>
      </c>
      <c r="AW64" s="141">
        <v>0</v>
      </c>
      <c r="AX64" s="141">
        <v>1685</v>
      </c>
      <c r="AY64" s="141">
        <f t="shared" si="16"/>
        <v>7697</v>
      </c>
      <c r="AZ64" s="141">
        <v>7697</v>
      </c>
      <c r="BA64" s="141">
        <v>0</v>
      </c>
      <c r="BB64" s="141">
        <v>0</v>
      </c>
      <c r="BC64" s="141">
        <v>0</v>
      </c>
      <c r="BD64" s="141">
        <v>0</v>
      </c>
      <c r="BE64" s="141">
        <v>0</v>
      </c>
      <c r="BF64" s="141">
        <v>52</v>
      </c>
      <c r="BG64" s="141">
        <f t="shared" si="17"/>
        <v>9434</v>
      </c>
      <c r="BH64" s="141">
        <f t="shared" si="18"/>
        <v>37224</v>
      </c>
      <c r="BI64" s="141">
        <f t="shared" si="19"/>
        <v>37224</v>
      </c>
      <c r="BJ64" s="141">
        <f t="shared" si="20"/>
        <v>6675</v>
      </c>
      <c r="BK64" s="141">
        <f t="shared" si="21"/>
        <v>30549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163505</v>
      </c>
      <c r="BQ64" s="141">
        <f t="shared" si="27"/>
        <v>0</v>
      </c>
      <c r="BR64" s="141">
        <f t="shared" si="28"/>
        <v>0</v>
      </c>
      <c r="BS64" s="141">
        <f t="shared" si="29"/>
        <v>0</v>
      </c>
      <c r="BT64" s="141">
        <f t="shared" si="30"/>
        <v>0</v>
      </c>
      <c r="BU64" s="141">
        <f t="shared" si="31"/>
        <v>0</v>
      </c>
      <c r="BV64" s="141">
        <f t="shared" si="32"/>
        <v>105070</v>
      </c>
      <c r="BW64" s="141">
        <f t="shared" si="33"/>
        <v>1643</v>
      </c>
      <c r="BX64" s="141">
        <f t="shared" si="34"/>
        <v>67699</v>
      </c>
      <c r="BY64" s="141">
        <f t="shared" si="35"/>
        <v>35728</v>
      </c>
      <c r="BZ64" s="141">
        <f t="shared" si="36"/>
        <v>2720</v>
      </c>
      <c r="CA64" s="141">
        <f t="shared" si="37"/>
        <v>55715</v>
      </c>
      <c r="CB64" s="141">
        <f t="shared" si="38"/>
        <v>18486</v>
      </c>
      <c r="CC64" s="141">
        <f t="shared" si="39"/>
        <v>26222</v>
      </c>
      <c r="CD64" s="141">
        <f t="shared" si="40"/>
        <v>11007</v>
      </c>
      <c r="CE64" s="141">
        <f t="shared" si="41"/>
        <v>0</v>
      </c>
      <c r="CF64" s="141">
        <f t="shared" si="42"/>
        <v>8762</v>
      </c>
      <c r="CG64" s="141">
        <f t="shared" si="43"/>
        <v>0</v>
      </c>
      <c r="CH64" s="141">
        <f t="shared" si="44"/>
        <v>330</v>
      </c>
      <c r="CI64" s="141">
        <f t="shared" si="45"/>
        <v>201059</v>
      </c>
    </row>
    <row r="65" spans="1:87" ht="12" customHeight="1">
      <c r="A65" s="142" t="s">
        <v>91</v>
      </c>
      <c r="B65" s="140" t="s">
        <v>383</v>
      </c>
      <c r="C65" s="142" t="s">
        <v>446</v>
      </c>
      <c r="D65" s="141">
        <f t="shared" si="4"/>
        <v>32193</v>
      </c>
      <c r="E65" s="141">
        <f t="shared" si="5"/>
        <v>20118</v>
      </c>
      <c r="F65" s="141">
        <v>0</v>
      </c>
      <c r="G65" s="141">
        <v>20118</v>
      </c>
      <c r="H65" s="141">
        <v>0</v>
      </c>
      <c r="I65" s="141">
        <v>0</v>
      </c>
      <c r="J65" s="141">
        <v>12075</v>
      </c>
      <c r="K65" s="141">
        <v>0</v>
      </c>
      <c r="L65" s="141">
        <f t="shared" si="6"/>
        <v>80000</v>
      </c>
      <c r="M65" s="141">
        <f t="shared" si="7"/>
        <v>14317</v>
      </c>
      <c r="N65" s="141">
        <v>8494</v>
      </c>
      <c r="O65" s="141">
        <v>0</v>
      </c>
      <c r="P65" s="141">
        <v>0</v>
      </c>
      <c r="Q65" s="141">
        <v>5823</v>
      </c>
      <c r="R65" s="141">
        <f t="shared" si="8"/>
        <v>21938</v>
      </c>
      <c r="S65" s="141">
        <v>2791</v>
      </c>
      <c r="T65" s="141">
        <v>15323</v>
      </c>
      <c r="U65" s="141">
        <v>3824</v>
      </c>
      <c r="V65" s="141">
        <v>0</v>
      </c>
      <c r="W65" s="141">
        <f t="shared" si="9"/>
        <v>43745</v>
      </c>
      <c r="X65" s="141">
        <v>10243</v>
      </c>
      <c r="Y65" s="141">
        <v>29811</v>
      </c>
      <c r="Z65" s="141">
        <v>3691</v>
      </c>
      <c r="AA65" s="141">
        <v>0</v>
      </c>
      <c r="AB65" s="141">
        <v>5219</v>
      </c>
      <c r="AC65" s="141">
        <v>0</v>
      </c>
      <c r="AD65" s="141">
        <v>0</v>
      </c>
      <c r="AE65" s="141">
        <f t="shared" si="10"/>
        <v>112193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f t="shared" si="13"/>
        <v>43496</v>
      </c>
      <c r="AO65" s="141">
        <f t="shared" si="14"/>
        <v>6832</v>
      </c>
      <c r="AP65" s="141">
        <v>6832</v>
      </c>
      <c r="AQ65" s="141">
        <v>0</v>
      </c>
      <c r="AR65" s="141">
        <v>0</v>
      </c>
      <c r="AS65" s="141">
        <v>0</v>
      </c>
      <c r="AT65" s="141">
        <f t="shared" si="15"/>
        <v>11164</v>
      </c>
      <c r="AU65" s="141">
        <v>0</v>
      </c>
      <c r="AV65" s="141">
        <v>11164</v>
      </c>
      <c r="AW65" s="141">
        <v>0</v>
      </c>
      <c r="AX65" s="141">
        <v>6468</v>
      </c>
      <c r="AY65" s="141">
        <f t="shared" si="16"/>
        <v>19032</v>
      </c>
      <c r="AZ65" s="141">
        <v>6711</v>
      </c>
      <c r="BA65" s="141">
        <v>12321</v>
      </c>
      <c r="BB65" s="141">
        <v>0</v>
      </c>
      <c r="BC65" s="141">
        <v>0</v>
      </c>
      <c r="BD65" s="141">
        <v>0</v>
      </c>
      <c r="BE65" s="141">
        <v>0</v>
      </c>
      <c r="BF65" s="141">
        <v>0</v>
      </c>
      <c r="BG65" s="141">
        <f t="shared" si="17"/>
        <v>43496</v>
      </c>
      <c r="BH65" s="141">
        <f t="shared" si="18"/>
        <v>32193</v>
      </c>
      <c r="BI65" s="141">
        <f t="shared" si="19"/>
        <v>20118</v>
      </c>
      <c r="BJ65" s="141">
        <f t="shared" si="20"/>
        <v>0</v>
      </c>
      <c r="BK65" s="141">
        <f t="shared" si="21"/>
        <v>20118</v>
      </c>
      <c r="BL65" s="141">
        <f t="shared" si="22"/>
        <v>0</v>
      </c>
      <c r="BM65" s="141">
        <f t="shared" si="23"/>
        <v>0</v>
      </c>
      <c r="BN65" s="141">
        <f t="shared" si="24"/>
        <v>12075</v>
      </c>
      <c r="BO65" s="141">
        <f t="shared" si="25"/>
        <v>0</v>
      </c>
      <c r="BP65" s="141">
        <f t="shared" si="26"/>
        <v>123496</v>
      </c>
      <c r="BQ65" s="141">
        <f t="shared" si="27"/>
        <v>21149</v>
      </c>
      <c r="BR65" s="141">
        <f t="shared" si="28"/>
        <v>15326</v>
      </c>
      <c r="BS65" s="141">
        <f t="shared" si="29"/>
        <v>0</v>
      </c>
      <c r="BT65" s="141">
        <f t="shared" si="30"/>
        <v>0</v>
      </c>
      <c r="BU65" s="141">
        <f t="shared" si="31"/>
        <v>5823</v>
      </c>
      <c r="BV65" s="141">
        <f t="shared" si="32"/>
        <v>33102</v>
      </c>
      <c r="BW65" s="141">
        <f t="shared" si="33"/>
        <v>2791</v>
      </c>
      <c r="BX65" s="141">
        <f t="shared" si="34"/>
        <v>26487</v>
      </c>
      <c r="BY65" s="141">
        <f t="shared" si="35"/>
        <v>3824</v>
      </c>
      <c r="BZ65" s="141">
        <f t="shared" si="36"/>
        <v>6468</v>
      </c>
      <c r="CA65" s="141">
        <f t="shared" si="37"/>
        <v>62777</v>
      </c>
      <c r="CB65" s="141">
        <f t="shared" si="38"/>
        <v>16954</v>
      </c>
      <c r="CC65" s="141">
        <f t="shared" si="39"/>
        <v>42132</v>
      </c>
      <c r="CD65" s="141">
        <f t="shared" si="40"/>
        <v>3691</v>
      </c>
      <c r="CE65" s="141">
        <f t="shared" si="41"/>
        <v>0</v>
      </c>
      <c r="CF65" s="141">
        <f t="shared" si="42"/>
        <v>5219</v>
      </c>
      <c r="CG65" s="141">
        <f t="shared" si="43"/>
        <v>0</v>
      </c>
      <c r="CH65" s="141">
        <f t="shared" si="44"/>
        <v>0</v>
      </c>
      <c r="CI65" s="141">
        <f t="shared" si="45"/>
        <v>155689</v>
      </c>
    </row>
    <row r="66" spans="1:87" ht="12" customHeight="1">
      <c r="A66" s="142" t="s">
        <v>91</v>
      </c>
      <c r="B66" s="140" t="s">
        <v>384</v>
      </c>
      <c r="C66" s="142" t="s">
        <v>447</v>
      </c>
      <c r="D66" s="141">
        <f t="shared" si="4"/>
        <v>0</v>
      </c>
      <c r="E66" s="141">
        <f t="shared" si="5"/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f t="shared" si="6"/>
        <v>113878</v>
      </c>
      <c r="M66" s="141">
        <f t="shared" si="7"/>
        <v>29682</v>
      </c>
      <c r="N66" s="141">
        <v>13182</v>
      </c>
      <c r="O66" s="141">
        <v>16500</v>
      </c>
      <c r="P66" s="141">
        <v>0</v>
      </c>
      <c r="Q66" s="141">
        <v>0</v>
      </c>
      <c r="R66" s="141">
        <f t="shared" si="8"/>
        <v>32315</v>
      </c>
      <c r="S66" s="141">
        <v>12291</v>
      </c>
      <c r="T66" s="141">
        <v>20024</v>
      </c>
      <c r="U66" s="141">
        <v>0</v>
      </c>
      <c r="V66" s="141">
        <v>0</v>
      </c>
      <c r="W66" s="141">
        <f t="shared" si="9"/>
        <v>51881</v>
      </c>
      <c r="X66" s="141">
        <v>49346</v>
      </c>
      <c r="Y66" s="141">
        <v>0</v>
      </c>
      <c r="Z66" s="141">
        <v>0</v>
      </c>
      <c r="AA66" s="141">
        <v>2535</v>
      </c>
      <c r="AB66" s="141">
        <v>8268</v>
      </c>
      <c r="AC66" s="141">
        <v>0</v>
      </c>
      <c r="AD66" s="141">
        <v>0</v>
      </c>
      <c r="AE66" s="141">
        <f t="shared" si="10"/>
        <v>113878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f t="shared" si="13"/>
        <v>13932</v>
      </c>
      <c r="AO66" s="141">
        <f t="shared" si="14"/>
        <v>0</v>
      </c>
      <c r="AP66" s="141">
        <v>0</v>
      </c>
      <c r="AQ66" s="141">
        <v>0</v>
      </c>
      <c r="AR66" s="141">
        <v>0</v>
      </c>
      <c r="AS66" s="141">
        <v>0</v>
      </c>
      <c r="AT66" s="141">
        <f t="shared" si="15"/>
        <v>13932</v>
      </c>
      <c r="AU66" s="141">
        <v>13932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>
        <v>0</v>
      </c>
      <c r="BE66" s="141">
        <v>0</v>
      </c>
      <c r="BF66" s="141">
        <v>0</v>
      </c>
      <c r="BG66" s="141">
        <f t="shared" si="17"/>
        <v>13932</v>
      </c>
      <c r="BH66" s="141">
        <f t="shared" si="18"/>
        <v>0</v>
      </c>
      <c r="BI66" s="141">
        <f t="shared" si="19"/>
        <v>0</v>
      </c>
      <c r="BJ66" s="141">
        <f t="shared" si="20"/>
        <v>0</v>
      </c>
      <c r="BK66" s="141">
        <f t="shared" si="21"/>
        <v>0</v>
      </c>
      <c r="BL66" s="141">
        <f t="shared" si="22"/>
        <v>0</v>
      </c>
      <c r="BM66" s="141">
        <f t="shared" si="23"/>
        <v>0</v>
      </c>
      <c r="BN66" s="141">
        <f t="shared" si="24"/>
        <v>0</v>
      </c>
      <c r="BO66" s="141">
        <f t="shared" si="25"/>
        <v>0</v>
      </c>
      <c r="BP66" s="141">
        <f t="shared" si="26"/>
        <v>127810</v>
      </c>
      <c r="BQ66" s="141">
        <f t="shared" si="27"/>
        <v>29682</v>
      </c>
      <c r="BR66" s="141">
        <f t="shared" si="28"/>
        <v>13182</v>
      </c>
      <c r="BS66" s="141">
        <f t="shared" si="29"/>
        <v>16500</v>
      </c>
      <c r="BT66" s="141">
        <f t="shared" si="30"/>
        <v>0</v>
      </c>
      <c r="BU66" s="141">
        <f t="shared" si="31"/>
        <v>0</v>
      </c>
      <c r="BV66" s="141">
        <f t="shared" si="32"/>
        <v>46247</v>
      </c>
      <c r="BW66" s="141">
        <f t="shared" si="33"/>
        <v>26223</v>
      </c>
      <c r="BX66" s="141">
        <f t="shared" si="34"/>
        <v>20024</v>
      </c>
      <c r="BY66" s="141">
        <f t="shared" si="35"/>
        <v>0</v>
      </c>
      <c r="BZ66" s="141">
        <f t="shared" si="36"/>
        <v>0</v>
      </c>
      <c r="CA66" s="141">
        <f t="shared" si="37"/>
        <v>51881</v>
      </c>
      <c r="CB66" s="141">
        <f t="shared" si="38"/>
        <v>49346</v>
      </c>
      <c r="CC66" s="141">
        <f t="shared" si="39"/>
        <v>0</v>
      </c>
      <c r="CD66" s="141">
        <f t="shared" si="40"/>
        <v>0</v>
      </c>
      <c r="CE66" s="141">
        <f t="shared" si="41"/>
        <v>2535</v>
      </c>
      <c r="CF66" s="141">
        <f t="shared" si="42"/>
        <v>8268</v>
      </c>
      <c r="CG66" s="141">
        <f t="shared" si="43"/>
        <v>0</v>
      </c>
      <c r="CH66" s="141">
        <f t="shared" si="44"/>
        <v>0</v>
      </c>
      <c r="CI66" s="141">
        <f t="shared" si="45"/>
        <v>127810</v>
      </c>
    </row>
    <row r="67" spans="1:87" ht="12" customHeight="1">
      <c r="A67" s="142" t="s">
        <v>91</v>
      </c>
      <c r="B67" s="140" t="s">
        <v>385</v>
      </c>
      <c r="C67" s="142" t="s">
        <v>448</v>
      </c>
      <c r="D67" s="141">
        <f t="shared" si="4"/>
        <v>13061</v>
      </c>
      <c r="E67" s="141">
        <f t="shared" si="5"/>
        <v>8861</v>
      </c>
      <c r="F67" s="141">
        <v>0</v>
      </c>
      <c r="G67" s="141">
        <v>8861</v>
      </c>
      <c r="H67" s="141">
        <v>0</v>
      </c>
      <c r="I67" s="141">
        <v>0</v>
      </c>
      <c r="J67" s="141">
        <v>4200</v>
      </c>
      <c r="K67" s="141">
        <v>0</v>
      </c>
      <c r="L67" s="141">
        <f t="shared" si="6"/>
        <v>25512</v>
      </c>
      <c r="M67" s="141">
        <f t="shared" si="7"/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f t="shared" si="8"/>
        <v>6133</v>
      </c>
      <c r="S67" s="141">
        <v>1079</v>
      </c>
      <c r="T67" s="141">
        <v>5054</v>
      </c>
      <c r="U67" s="141">
        <v>0</v>
      </c>
      <c r="V67" s="141">
        <v>0</v>
      </c>
      <c r="W67" s="141">
        <f t="shared" si="9"/>
        <v>19379</v>
      </c>
      <c r="X67" s="141">
        <v>4833</v>
      </c>
      <c r="Y67" s="141">
        <v>5936</v>
      </c>
      <c r="Z67" s="141">
        <v>0</v>
      </c>
      <c r="AA67" s="141">
        <v>8610</v>
      </c>
      <c r="AB67" s="141">
        <v>1327</v>
      </c>
      <c r="AC67" s="141">
        <v>0</v>
      </c>
      <c r="AD67" s="141">
        <v>8755</v>
      </c>
      <c r="AE67" s="141">
        <f t="shared" si="10"/>
        <v>47328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f t="shared" si="13"/>
        <v>0</v>
      </c>
      <c r="AO67" s="141">
        <f t="shared" si="14"/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f t="shared" si="15"/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f t="shared" si="16"/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0</v>
      </c>
      <c r="BE67" s="141">
        <v>0</v>
      </c>
      <c r="BF67" s="141">
        <v>219</v>
      </c>
      <c r="BG67" s="141">
        <f t="shared" si="17"/>
        <v>219</v>
      </c>
      <c r="BH67" s="141">
        <f t="shared" si="18"/>
        <v>13061</v>
      </c>
      <c r="BI67" s="141">
        <f t="shared" si="19"/>
        <v>8861</v>
      </c>
      <c r="BJ67" s="141">
        <f t="shared" si="20"/>
        <v>0</v>
      </c>
      <c r="BK67" s="141">
        <f t="shared" si="21"/>
        <v>8861</v>
      </c>
      <c r="BL67" s="141">
        <f t="shared" si="22"/>
        <v>0</v>
      </c>
      <c r="BM67" s="141">
        <f t="shared" si="23"/>
        <v>0</v>
      </c>
      <c r="BN67" s="141">
        <f t="shared" si="24"/>
        <v>4200</v>
      </c>
      <c r="BO67" s="141">
        <f t="shared" si="25"/>
        <v>0</v>
      </c>
      <c r="BP67" s="141">
        <f t="shared" si="26"/>
        <v>25512</v>
      </c>
      <c r="BQ67" s="141">
        <f t="shared" si="27"/>
        <v>0</v>
      </c>
      <c r="BR67" s="141">
        <f t="shared" si="28"/>
        <v>0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6133</v>
      </c>
      <c r="BW67" s="141">
        <f t="shared" si="33"/>
        <v>1079</v>
      </c>
      <c r="BX67" s="141">
        <f t="shared" si="34"/>
        <v>5054</v>
      </c>
      <c r="BY67" s="141">
        <f t="shared" si="35"/>
        <v>0</v>
      </c>
      <c r="BZ67" s="141">
        <f t="shared" si="36"/>
        <v>0</v>
      </c>
      <c r="CA67" s="141">
        <f t="shared" si="37"/>
        <v>19379</v>
      </c>
      <c r="CB67" s="141">
        <f t="shared" si="38"/>
        <v>4833</v>
      </c>
      <c r="CC67" s="141">
        <f t="shared" si="39"/>
        <v>5936</v>
      </c>
      <c r="CD67" s="141">
        <f t="shared" si="40"/>
        <v>0</v>
      </c>
      <c r="CE67" s="141">
        <f t="shared" si="41"/>
        <v>8610</v>
      </c>
      <c r="CF67" s="141">
        <f t="shared" si="42"/>
        <v>1327</v>
      </c>
      <c r="CG67" s="141">
        <f t="shared" si="43"/>
        <v>0</v>
      </c>
      <c r="CH67" s="141">
        <f t="shared" si="44"/>
        <v>8974</v>
      </c>
      <c r="CI67" s="141">
        <f t="shared" si="45"/>
        <v>47547</v>
      </c>
    </row>
    <row r="68" spans="1:87" ht="12" customHeight="1">
      <c r="A68" s="142" t="s">
        <v>91</v>
      </c>
      <c r="B68" s="140" t="s">
        <v>386</v>
      </c>
      <c r="C68" s="142" t="s">
        <v>449</v>
      </c>
      <c r="D68" s="141">
        <f t="shared" si="4"/>
        <v>30515</v>
      </c>
      <c r="E68" s="141">
        <f t="shared" si="5"/>
        <v>30515</v>
      </c>
      <c r="F68" s="141">
        <v>0</v>
      </c>
      <c r="G68" s="141">
        <v>30515</v>
      </c>
      <c r="H68" s="141">
        <v>0</v>
      </c>
      <c r="I68" s="141">
        <v>0</v>
      </c>
      <c r="J68" s="141">
        <v>0</v>
      </c>
      <c r="K68" s="141">
        <v>0</v>
      </c>
      <c r="L68" s="141">
        <f t="shared" si="6"/>
        <v>175492</v>
      </c>
      <c r="M68" s="141">
        <f t="shared" si="7"/>
        <v>4642</v>
      </c>
      <c r="N68" s="141">
        <v>4642</v>
      </c>
      <c r="O68" s="141">
        <v>0</v>
      </c>
      <c r="P68" s="141">
        <v>0</v>
      </c>
      <c r="Q68" s="141">
        <v>0</v>
      </c>
      <c r="R68" s="141">
        <f t="shared" si="8"/>
        <v>64101</v>
      </c>
      <c r="S68" s="141">
        <v>18762</v>
      </c>
      <c r="T68" s="141">
        <v>45339</v>
      </c>
      <c r="U68" s="141">
        <v>0</v>
      </c>
      <c r="V68" s="141">
        <v>3150</v>
      </c>
      <c r="W68" s="141">
        <f t="shared" si="9"/>
        <v>103599</v>
      </c>
      <c r="X68" s="141">
        <v>36485</v>
      </c>
      <c r="Y68" s="141">
        <v>62210</v>
      </c>
      <c r="Z68" s="141">
        <v>4904</v>
      </c>
      <c r="AA68" s="141">
        <v>0</v>
      </c>
      <c r="AB68" s="141">
        <v>17513</v>
      </c>
      <c r="AC68" s="141">
        <v>0</v>
      </c>
      <c r="AD68" s="141">
        <v>966</v>
      </c>
      <c r="AE68" s="141">
        <f t="shared" si="10"/>
        <v>206973</v>
      </c>
      <c r="AF68" s="141">
        <f t="shared" si="11"/>
        <v>12420</v>
      </c>
      <c r="AG68" s="141">
        <f t="shared" si="12"/>
        <v>12420</v>
      </c>
      <c r="AH68" s="141">
        <v>0</v>
      </c>
      <c r="AI68" s="141">
        <v>0</v>
      </c>
      <c r="AJ68" s="141">
        <v>0</v>
      </c>
      <c r="AK68" s="141">
        <v>12420</v>
      </c>
      <c r="AL68" s="141">
        <v>0</v>
      </c>
      <c r="AM68" s="141">
        <v>0</v>
      </c>
      <c r="AN68" s="141">
        <f t="shared" si="13"/>
        <v>34417</v>
      </c>
      <c r="AO68" s="141">
        <f t="shared" si="14"/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f t="shared" si="15"/>
        <v>3928</v>
      </c>
      <c r="AU68" s="141">
        <v>3928</v>
      </c>
      <c r="AV68" s="141">
        <v>0</v>
      </c>
      <c r="AW68" s="141">
        <v>0</v>
      </c>
      <c r="AX68" s="141">
        <v>0</v>
      </c>
      <c r="AY68" s="141">
        <f t="shared" si="16"/>
        <v>30489</v>
      </c>
      <c r="AZ68" s="141">
        <v>30489</v>
      </c>
      <c r="BA68" s="141">
        <v>0</v>
      </c>
      <c r="BB68" s="141">
        <v>0</v>
      </c>
      <c r="BC68" s="141">
        <v>0</v>
      </c>
      <c r="BD68" s="141">
        <v>0</v>
      </c>
      <c r="BE68" s="141">
        <v>0</v>
      </c>
      <c r="BF68" s="141">
        <v>0</v>
      </c>
      <c r="BG68" s="141">
        <f t="shared" si="17"/>
        <v>46837</v>
      </c>
      <c r="BH68" s="141">
        <f t="shared" si="18"/>
        <v>42935</v>
      </c>
      <c r="BI68" s="141">
        <f t="shared" si="19"/>
        <v>42935</v>
      </c>
      <c r="BJ68" s="141">
        <f t="shared" si="20"/>
        <v>0</v>
      </c>
      <c r="BK68" s="141">
        <f t="shared" si="21"/>
        <v>30515</v>
      </c>
      <c r="BL68" s="141">
        <f t="shared" si="22"/>
        <v>0</v>
      </c>
      <c r="BM68" s="141">
        <f t="shared" si="23"/>
        <v>12420</v>
      </c>
      <c r="BN68" s="141">
        <f t="shared" si="24"/>
        <v>0</v>
      </c>
      <c r="BO68" s="141">
        <f t="shared" si="25"/>
        <v>0</v>
      </c>
      <c r="BP68" s="141">
        <f t="shared" si="26"/>
        <v>209909</v>
      </c>
      <c r="BQ68" s="141">
        <f t="shared" si="27"/>
        <v>4642</v>
      </c>
      <c r="BR68" s="141">
        <f t="shared" si="28"/>
        <v>4642</v>
      </c>
      <c r="BS68" s="141">
        <f t="shared" si="29"/>
        <v>0</v>
      </c>
      <c r="BT68" s="141">
        <f t="shared" si="30"/>
        <v>0</v>
      </c>
      <c r="BU68" s="141">
        <f t="shared" si="31"/>
        <v>0</v>
      </c>
      <c r="BV68" s="141">
        <f t="shared" si="32"/>
        <v>68029</v>
      </c>
      <c r="BW68" s="141">
        <f t="shared" si="33"/>
        <v>22690</v>
      </c>
      <c r="BX68" s="141">
        <f t="shared" si="34"/>
        <v>45339</v>
      </c>
      <c r="BY68" s="141">
        <f t="shared" si="35"/>
        <v>0</v>
      </c>
      <c r="BZ68" s="141">
        <f t="shared" si="36"/>
        <v>3150</v>
      </c>
      <c r="CA68" s="141">
        <f t="shared" si="37"/>
        <v>134088</v>
      </c>
      <c r="CB68" s="141">
        <f t="shared" si="38"/>
        <v>66974</v>
      </c>
      <c r="CC68" s="141">
        <f t="shared" si="39"/>
        <v>62210</v>
      </c>
      <c r="CD68" s="141">
        <f t="shared" si="40"/>
        <v>4904</v>
      </c>
      <c r="CE68" s="141">
        <f t="shared" si="41"/>
        <v>0</v>
      </c>
      <c r="CF68" s="141">
        <f t="shared" si="42"/>
        <v>17513</v>
      </c>
      <c r="CG68" s="141">
        <f t="shared" si="43"/>
        <v>0</v>
      </c>
      <c r="CH68" s="141">
        <f t="shared" si="44"/>
        <v>966</v>
      </c>
      <c r="CI68" s="141">
        <f t="shared" si="45"/>
        <v>253810</v>
      </c>
    </row>
    <row r="69" spans="1:87" ht="12" customHeight="1">
      <c r="A69" s="142" t="s">
        <v>91</v>
      </c>
      <c r="B69" s="140" t="s">
        <v>387</v>
      </c>
      <c r="C69" s="142" t="s">
        <v>450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f t="shared" si="6"/>
        <v>10266</v>
      </c>
      <c r="M69" s="141">
        <f t="shared" si="7"/>
        <v>3310</v>
      </c>
      <c r="N69" s="141">
        <v>0</v>
      </c>
      <c r="O69" s="141">
        <v>3310</v>
      </c>
      <c r="P69" s="141">
        <v>0</v>
      </c>
      <c r="Q69" s="141">
        <v>0</v>
      </c>
      <c r="R69" s="141">
        <f t="shared" si="8"/>
        <v>3837</v>
      </c>
      <c r="S69" s="141">
        <v>984</v>
      </c>
      <c r="T69" s="141">
        <v>2853</v>
      </c>
      <c r="U69" s="141">
        <v>0</v>
      </c>
      <c r="V69" s="141">
        <v>0</v>
      </c>
      <c r="W69" s="141">
        <f t="shared" si="9"/>
        <v>3119</v>
      </c>
      <c r="X69" s="141">
        <v>3119</v>
      </c>
      <c r="Y69" s="141">
        <v>0</v>
      </c>
      <c r="Z69" s="141">
        <v>0</v>
      </c>
      <c r="AA69" s="141">
        <v>0</v>
      </c>
      <c r="AB69" s="141">
        <v>1254</v>
      </c>
      <c r="AC69" s="141">
        <v>0</v>
      </c>
      <c r="AD69" s="141">
        <v>0</v>
      </c>
      <c r="AE69" s="141">
        <f t="shared" si="10"/>
        <v>10266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v>0</v>
      </c>
      <c r="AN69" s="141">
        <f t="shared" si="13"/>
        <v>0</v>
      </c>
      <c r="AO69" s="141">
        <f t="shared" si="14"/>
        <v>0</v>
      </c>
      <c r="AP69" s="141">
        <v>0</v>
      </c>
      <c r="AQ69" s="141">
        <v>0</v>
      </c>
      <c r="AR69" s="141">
        <v>0</v>
      </c>
      <c r="AS69" s="141">
        <v>0</v>
      </c>
      <c r="AT69" s="141">
        <f t="shared" si="15"/>
        <v>0</v>
      </c>
      <c r="AU69" s="141">
        <v>0</v>
      </c>
      <c r="AV69" s="141">
        <v>0</v>
      </c>
      <c r="AW69" s="141">
        <v>0</v>
      </c>
      <c r="AX69" s="141">
        <v>0</v>
      </c>
      <c r="AY69" s="141">
        <f t="shared" si="16"/>
        <v>0</v>
      </c>
      <c r="AZ69" s="141">
        <v>0</v>
      </c>
      <c r="BA69" s="141">
        <v>0</v>
      </c>
      <c r="BB69" s="141">
        <v>0</v>
      </c>
      <c r="BC69" s="141">
        <v>0</v>
      </c>
      <c r="BD69" s="141">
        <v>0</v>
      </c>
      <c r="BE69" s="141">
        <v>0</v>
      </c>
      <c r="BF69" s="141">
        <v>0</v>
      </c>
      <c r="BG69" s="141">
        <f t="shared" si="17"/>
        <v>0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10266</v>
      </c>
      <c r="BQ69" s="141">
        <f t="shared" si="27"/>
        <v>3310</v>
      </c>
      <c r="BR69" s="141">
        <f t="shared" si="28"/>
        <v>0</v>
      </c>
      <c r="BS69" s="141">
        <f t="shared" si="29"/>
        <v>3310</v>
      </c>
      <c r="BT69" s="141">
        <f t="shared" si="30"/>
        <v>0</v>
      </c>
      <c r="BU69" s="141">
        <f t="shared" si="31"/>
        <v>0</v>
      </c>
      <c r="BV69" s="141">
        <f t="shared" si="32"/>
        <v>3837</v>
      </c>
      <c r="BW69" s="141">
        <f t="shared" si="33"/>
        <v>984</v>
      </c>
      <c r="BX69" s="141">
        <f t="shared" si="34"/>
        <v>2853</v>
      </c>
      <c r="BY69" s="141">
        <f t="shared" si="35"/>
        <v>0</v>
      </c>
      <c r="BZ69" s="141">
        <f t="shared" si="36"/>
        <v>0</v>
      </c>
      <c r="CA69" s="141">
        <f t="shared" si="37"/>
        <v>3119</v>
      </c>
      <c r="CB69" s="141">
        <f t="shared" si="38"/>
        <v>3119</v>
      </c>
      <c r="CC69" s="141">
        <f t="shared" si="39"/>
        <v>0</v>
      </c>
      <c r="CD69" s="141">
        <f t="shared" si="40"/>
        <v>0</v>
      </c>
      <c r="CE69" s="141">
        <f t="shared" si="41"/>
        <v>0</v>
      </c>
      <c r="CF69" s="141">
        <f t="shared" si="42"/>
        <v>1254</v>
      </c>
      <c r="CG69" s="141">
        <f t="shared" si="43"/>
        <v>0</v>
      </c>
      <c r="CH69" s="141">
        <f t="shared" si="44"/>
        <v>0</v>
      </c>
      <c r="CI69" s="141">
        <f t="shared" si="45"/>
        <v>10266</v>
      </c>
    </row>
    <row r="70" spans="1:87" ht="12" customHeight="1">
      <c r="A70" s="142" t="s">
        <v>91</v>
      </c>
      <c r="B70" s="140" t="s">
        <v>388</v>
      </c>
      <c r="C70" s="142" t="s">
        <v>451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f t="shared" si="6"/>
        <v>170485</v>
      </c>
      <c r="M70" s="141">
        <f t="shared" si="7"/>
        <v>14264</v>
      </c>
      <c r="N70" s="141">
        <v>14264</v>
      </c>
      <c r="O70" s="141">
        <v>0</v>
      </c>
      <c r="P70" s="141">
        <v>0</v>
      </c>
      <c r="Q70" s="141">
        <v>0</v>
      </c>
      <c r="R70" s="141">
        <f t="shared" si="8"/>
        <v>78727</v>
      </c>
      <c r="S70" s="141">
        <v>12474</v>
      </c>
      <c r="T70" s="141">
        <v>64486</v>
      </c>
      <c r="U70" s="141">
        <v>1767</v>
      </c>
      <c r="V70" s="141">
        <v>2330</v>
      </c>
      <c r="W70" s="141">
        <f t="shared" si="9"/>
        <v>75164</v>
      </c>
      <c r="X70" s="141">
        <v>37199</v>
      </c>
      <c r="Y70" s="141">
        <v>32898</v>
      </c>
      <c r="Z70" s="141">
        <v>5067</v>
      </c>
      <c r="AA70" s="141">
        <v>0</v>
      </c>
      <c r="AB70" s="141">
        <v>0</v>
      </c>
      <c r="AC70" s="141">
        <v>0</v>
      </c>
      <c r="AD70" s="141">
        <v>0</v>
      </c>
      <c r="AE70" s="141">
        <f t="shared" si="10"/>
        <v>170485</v>
      </c>
      <c r="AF70" s="141">
        <f t="shared" si="11"/>
        <v>160587</v>
      </c>
      <c r="AG70" s="141">
        <f t="shared" si="12"/>
        <v>160587</v>
      </c>
      <c r="AH70" s="141">
        <v>0</v>
      </c>
      <c r="AI70" s="141">
        <v>0</v>
      </c>
      <c r="AJ70" s="141">
        <v>0</v>
      </c>
      <c r="AK70" s="141">
        <v>160587</v>
      </c>
      <c r="AL70" s="141">
        <v>0</v>
      </c>
      <c r="AM70" s="141">
        <v>0</v>
      </c>
      <c r="AN70" s="141">
        <f t="shared" si="13"/>
        <v>11826</v>
      </c>
      <c r="AO70" s="141">
        <f t="shared" si="14"/>
        <v>11826</v>
      </c>
      <c r="AP70" s="141">
        <v>11826</v>
      </c>
      <c r="AQ70" s="141">
        <v>0</v>
      </c>
      <c r="AR70" s="141">
        <v>0</v>
      </c>
      <c r="AS70" s="141">
        <v>0</v>
      </c>
      <c r="AT70" s="141">
        <f t="shared" si="15"/>
        <v>0</v>
      </c>
      <c r="AU70" s="141">
        <v>0</v>
      </c>
      <c r="AV70" s="141">
        <v>0</v>
      </c>
      <c r="AW70" s="141">
        <v>0</v>
      </c>
      <c r="AX70" s="141">
        <v>0</v>
      </c>
      <c r="AY70" s="141">
        <f t="shared" si="16"/>
        <v>0</v>
      </c>
      <c r="AZ70" s="141">
        <v>0</v>
      </c>
      <c r="BA70" s="141">
        <v>0</v>
      </c>
      <c r="BB70" s="141">
        <v>0</v>
      </c>
      <c r="BC70" s="141">
        <v>0</v>
      </c>
      <c r="BD70" s="141">
        <v>0</v>
      </c>
      <c r="BE70" s="141">
        <v>0</v>
      </c>
      <c r="BF70" s="141">
        <v>154819</v>
      </c>
      <c r="BG70" s="141">
        <f t="shared" si="17"/>
        <v>327232</v>
      </c>
      <c r="BH70" s="141">
        <f t="shared" si="18"/>
        <v>160587</v>
      </c>
      <c r="BI70" s="141">
        <f t="shared" si="19"/>
        <v>160587</v>
      </c>
      <c r="BJ70" s="141">
        <f t="shared" si="20"/>
        <v>0</v>
      </c>
      <c r="BK70" s="141">
        <f t="shared" si="21"/>
        <v>0</v>
      </c>
      <c r="BL70" s="141">
        <f t="shared" si="22"/>
        <v>0</v>
      </c>
      <c r="BM70" s="141">
        <f t="shared" si="23"/>
        <v>160587</v>
      </c>
      <c r="BN70" s="141">
        <f t="shared" si="24"/>
        <v>0</v>
      </c>
      <c r="BO70" s="141">
        <f t="shared" si="25"/>
        <v>0</v>
      </c>
      <c r="BP70" s="141">
        <f t="shared" si="26"/>
        <v>182311</v>
      </c>
      <c r="BQ70" s="141">
        <f t="shared" si="27"/>
        <v>26090</v>
      </c>
      <c r="BR70" s="141">
        <f t="shared" si="28"/>
        <v>26090</v>
      </c>
      <c r="BS70" s="141">
        <f t="shared" si="29"/>
        <v>0</v>
      </c>
      <c r="BT70" s="141">
        <f t="shared" si="30"/>
        <v>0</v>
      </c>
      <c r="BU70" s="141">
        <f t="shared" si="31"/>
        <v>0</v>
      </c>
      <c r="BV70" s="141">
        <f t="shared" si="32"/>
        <v>78727</v>
      </c>
      <c r="BW70" s="141">
        <f t="shared" si="33"/>
        <v>12474</v>
      </c>
      <c r="BX70" s="141">
        <f t="shared" si="34"/>
        <v>64486</v>
      </c>
      <c r="BY70" s="141">
        <f t="shared" si="35"/>
        <v>1767</v>
      </c>
      <c r="BZ70" s="141">
        <f t="shared" si="36"/>
        <v>2330</v>
      </c>
      <c r="CA70" s="141">
        <f t="shared" si="37"/>
        <v>75164</v>
      </c>
      <c r="CB70" s="141">
        <f t="shared" si="38"/>
        <v>37199</v>
      </c>
      <c r="CC70" s="141">
        <f t="shared" si="39"/>
        <v>32898</v>
      </c>
      <c r="CD70" s="141">
        <f t="shared" si="40"/>
        <v>5067</v>
      </c>
      <c r="CE70" s="141">
        <f t="shared" si="41"/>
        <v>0</v>
      </c>
      <c r="CF70" s="141">
        <f t="shared" si="42"/>
        <v>0</v>
      </c>
      <c r="CG70" s="141">
        <f t="shared" si="43"/>
        <v>0</v>
      </c>
      <c r="CH70" s="141">
        <f t="shared" si="44"/>
        <v>154819</v>
      </c>
      <c r="CI70" s="141">
        <f t="shared" si="45"/>
        <v>497717</v>
      </c>
    </row>
    <row r="71" spans="1:87" ht="12" customHeight="1">
      <c r="A71" s="142" t="s">
        <v>91</v>
      </c>
      <c r="B71" s="140" t="s">
        <v>454</v>
      </c>
      <c r="C71" s="142" t="s">
        <v>467</v>
      </c>
      <c r="D71" s="141">
        <f t="shared" si="4"/>
        <v>0</v>
      </c>
      <c r="E71" s="141">
        <f t="shared" si="5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/>
      <c r="L71" s="141">
        <f t="shared" si="6"/>
        <v>61668</v>
      </c>
      <c r="M71" s="141">
        <f t="shared" si="7"/>
        <v>12799</v>
      </c>
      <c r="N71" s="141">
        <v>12799</v>
      </c>
      <c r="O71" s="141">
        <v>0</v>
      </c>
      <c r="P71" s="141">
        <v>0</v>
      </c>
      <c r="Q71" s="141">
        <v>0</v>
      </c>
      <c r="R71" s="141">
        <f t="shared" si="8"/>
        <v>48869</v>
      </c>
      <c r="S71" s="141">
        <v>0</v>
      </c>
      <c r="T71" s="141">
        <v>0</v>
      </c>
      <c r="U71" s="141">
        <v>48869</v>
      </c>
      <c r="V71" s="141">
        <v>0</v>
      </c>
      <c r="W71" s="141">
        <f t="shared" si="9"/>
        <v>0</v>
      </c>
      <c r="X71" s="141">
        <v>0</v>
      </c>
      <c r="Y71" s="141">
        <v>0</v>
      </c>
      <c r="Z71" s="141">
        <v>0</v>
      </c>
      <c r="AA71" s="141">
        <v>0</v>
      </c>
      <c r="AB71" s="141"/>
      <c r="AC71" s="141">
        <v>0</v>
      </c>
      <c r="AD71" s="141">
        <v>0</v>
      </c>
      <c r="AE71" s="141">
        <f t="shared" si="10"/>
        <v>61668</v>
      </c>
      <c r="AF71" s="141">
        <f t="shared" si="11"/>
        <v>0</v>
      </c>
      <c r="AG71" s="141">
        <f t="shared" si="12"/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/>
      <c r="AN71" s="141">
        <f t="shared" si="13"/>
        <v>0</v>
      </c>
      <c r="AO71" s="141">
        <f t="shared" si="14"/>
        <v>0</v>
      </c>
      <c r="AP71" s="141">
        <v>0</v>
      </c>
      <c r="AQ71" s="141">
        <v>0</v>
      </c>
      <c r="AR71" s="141">
        <v>0</v>
      </c>
      <c r="AS71" s="141">
        <v>0</v>
      </c>
      <c r="AT71" s="141">
        <f t="shared" si="15"/>
        <v>0</v>
      </c>
      <c r="AU71" s="141">
        <v>0</v>
      </c>
      <c r="AV71" s="141">
        <v>0</v>
      </c>
      <c r="AW71" s="141">
        <v>0</v>
      </c>
      <c r="AX71" s="141">
        <v>0</v>
      </c>
      <c r="AY71" s="141">
        <f t="shared" si="16"/>
        <v>0</v>
      </c>
      <c r="AZ71" s="141">
        <v>0</v>
      </c>
      <c r="BA71" s="141">
        <v>0</v>
      </c>
      <c r="BB71" s="141">
        <v>0</v>
      </c>
      <c r="BC71" s="141">
        <v>0</v>
      </c>
      <c r="BD71" s="141"/>
      <c r="BE71" s="141">
        <v>0</v>
      </c>
      <c r="BF71" s="141">
        <v>0</v>
      </c>
      <c r="BG71" s="141">
        <f t="shared" si="17"/>
        <v>0</v>
      </c>
      <c r="BH71" s="141">
        <f t="shared" si="18"/>
        <v>0</v>
      </c>
      <c r="BI71" s="141">
        <f t="shared" si="19"/>
        <v>0</v>
      </c>
      <c r="BJ71" s="141">
        <f t="shared" si="20"/>
        <v>0</v>
      </c>
      <c r="BK71" s="141">
        <f t="shared" si="21"/>
        <v>0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61668</v>
      </c>
      <c r="BQ71" s="141">
        <f t="shared" si="27"/>
        <v>12799</v>
      </c>
      <c r="BR71" s="141">
        <f t="shared" si="28"/>
        <v>12799</v>
      </c>
      <c r="BS71" s="141">
        <f t="shared" si="29"/>
        <v>0</v>
      </c>
      <c r="BT71" s="141">
        <f t="shared" si="30"/>
        <v>0</v>
      </c>
      <c r="BU71" s="141">
        <f t="shared" si="31"/>
        <v>0</v>
      </c>
      <c r="BV71" s="141">
        <f t="shared" si="32"/>
        <v>48869</v>
      </c>
      <c r="BW71" s="141">
        <f t="shared" si="33"/>
        <v>0</v>
      </c>
      <c r="BX71" s="141">
        <f t="shared" si="34"/>
        <v>0</v>
      </c>
      <c r="BY71" s="141">
        <f t="shared" si="35"/>
        <v>48869</v>
      </c>
      <c r="BZ71" s="141">
        <f t="shared" si="36"/>
        <v>0</v>
      </c>
      <c r="CA71" s="141">
        <f t="shared" si="37"/>
        <v>0</v>
      </c>
      <c r="CB71" s="141">
        <f t="shared" si="38"/>
        <v>0</v>
      </c>
      <c r="CC71" s="141">
        <f t="shared" si="39"/>
        <v>0</v>
      </c>
      <c r="CD71" s="141">
        <f t="shared" si="40"/>
        <v>0</v>
      </c>
      <c r="CE71" s="141">
        <f t="shared" si="41"/>
        <v>0</v>
      </c>
      <c r="CF71" s="141">
        <f t="shared" si="42"/>
        <v>0</v>
      </c>
      <c r="CG71" s="141">
        <f t="shared" si="43"/>
        <v>0</v>
      </c>
      <c r="CH71" s="141">
        <f t="shared" si="44"/>
        <v>0</v>
      </c>
      <c r="CI71" s="141">
        <f t="shared" si="45"/>
        <v>61668</v>
      </c>
    </row>
    <row r="72" spans="1:87" ht="12" customHeight="1">
      <c r="A72" s="142" t="s">
        <v>91</v>
      </c>
      <c r="B72" s="140" t="s">
        <v>455</v>
      </c>
      <c r="C72" s="142" t="s">
        <v>468</v>
      </c>
      <c r="D72" s="141">
        <f t="shared" si="4"/>
        <v>0</v>
      </c>
      <c r="E72" s="141">
        <f t="shared" si="5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/>
      <c r="L72" s="141">
        <f t="shared" si="6"/>
        <v>65231</v>
      </c>
      <c r="M72" s="141">
        <f t="shared" si="7"/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f t="shared" si="8"/>
        <v>0</v>
      </c>
      <c r="S72" s="141">
        <v>0</v>
      </c>
      <c r="T72" s="141">
        <v>0</v>
      </c>
      <c r="U72" s="141">
        <v>0</v>
      </c>
      <c r="V72" s="141">
        <v>0</v>
      </c>
      <c r="W72" s="141">
        <f t="shared" si="9"/>
        <v>65231</v>
      </c>
      <c r="X72" s="141">
        <v>0</v>
      </c>
      <c r="Y72" s="141">
        <v>0</v>
      </c>
      <c r="Z72" s="141">
        <v>0</v>
      </c>
      <c r="AA72" s="141">
        <v>65231</v>
      </c>
      <c r="AB72" s="141"/>
      <c r="AC72" s="141">
        <v>0</v>
      </c>
      <c r="AD72" s="141">
        <v>0</v>
      </c>
      <c r="AE72" s="141">
        <f t="shared" si="10"/>
        <v>65231</v>
      </c>
      <c r="AF72" s="141">
        <f t="shared" si="11"/>
        <v>0</v>
      </c>
      <c r="AG72" s="141">
        <f t="shared" si="12"/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0</v>
      </c>
      <c r="AM72" s="141"/>
      <c r="AN72" s="141">
        <f t="shared" si="13"/>
        <v>0</v>
      </c>
      <c r="AO72" s="141">
        <f t="shared" si="14"/>
        <v>0</v>
      </c>
      <c r="AP72" s="141">
        <v>0</v>
      </c>
      <c r="AQ72" s="141">
        <v>0</v>
      </c>
      <c r="AR72" s="141">
        <v>0</v>
      </c>
      <c r="AS72" s="141">
        <v>0</v>
      </c>
      <c r="AT72" s="141">
        <f t="shared" si="15"/>
        <v>0</v>
      </c>
      <c r="AU72" s="141">
        <v>0</v>
      </c>
      <c r="AV72" s="141">
        <v>0</v>
      </c>
      <c r="AW72" s="141">
        <v>0</v>
      </c>
      <c r="AX72" s="141">
        <v>0</v>
      </c>
      <c r="AY72" s="141">
        <f t="shared" si="16"/>
        <v>0</v>
      </c>
      <c r="AZ72" s="141">
        <v>0</v>
      </c>
      <c r="BA72" s="141">
        <v>0</v>
      </c>
      <c r="BB72" s="141">
        <v>0</v>
      </c>
      <c r="BC72" s="141">
        <v>0</v>
      </c>
      <c r="BD72" s="141"/>
      <c r="BE72" s="141">
        <v>0</v>
      </c>
      <c r="BF72" s="141">
        <v>0</v>
      </c>
      <c r="BG72" s="141">
        <f t="shared" si="17"/>
        <v>0</v>
      </c>
      <c r="BH72" s="141">
        <f t="shared" si="18"/>
        <v>0</v>
      </c>
      <c r="BI72" s="141">
        <f t="shared" si="19"/>
        <v>0</v>
      </c>
      <c r="BJ72" s="141">
        <f t="shared" si="20"/>
        <v>0</v>
      </c>
      <c r="BK72" s="141">
        <f t="shared" si="21"/>
        <v>0</v>
      </c>
      <c r="BL72" s="141">
        <f t="shared" si="22"/>
        <v>0</v>
      </c>
      <c r="BM72" s="141">
        <f t="shared" si="23"/>
        <v>0</v>
      </c>
      <c r="BN72" s="141">
        <f t="shared" si="24"/>
        <v>0</v>
      </c>
      <c r="BO72" s="141">
        <f t="shared" si="25"/>
        <v>0</v>
      </c>
      <c r="BP72" s="141">
        <f t="shared" si="26"/>
        <v>65231</v>
      </c>
      <c r="BQ72" s="141">
        <f t="shared" si="27"/>
        <v>0</v>
      </c>
      <c r="BR72" s="141">
        <f t="shared" si="28"/>
        <v>0</v>
      </c>
      <c r="BS72" s="141">
        <f t="shared" si="29"/>
        <v>0</v>
      </c>
      <c r="BT72" s="141">
        <f t="shared" si="30"/>
        <v>0</v>
      </c>
      <c r="BU72" s="141">
        <f t="shared" si="31"/>
        <v>0</v>
      </c>
      <c r="BV72" s="141">
        <f t="shared" si="32"/>
        <v>0</v>
      </c>
      <c r="BW72" s="141">
        <f t="shared" si="33"/>
        <v>0</v>
      </c>
      <c r="BX72" s="141">
        <f t="shared" si="34"/>
        <v>0</v>
      </c>
      <c r="BY72" s="141">
        <f t="shared" si="35"/>
        <v>0</v>
      </c>
      <c r="BZ72" s="141">
        <f t="shared" si="36"/>
        <v>0</v>
      </c>
      <c r="CA72" s="141">
        <f t="shared" si="37"/>
        <v>65231</v>
      </c>
      <c r="CB72" s="141">
        <f t="shared" si="38"/>
        <v>0</v>
      </c>
      <c r="CC72" s="141">
        <f t="shared" si="39"/>
        <v>0</v>
      </c>
      <c r="CD72" s="141">
        <f t="shared" si="40"/>
        <v>0</v>
      </c>
      <c r="CE72" s="141">
        <f t="shared" si="41"/>
        <v>65231</v>
      </c>
      <c r="CF72" s="141">
        <f t="shared" si="42"/>
        <v>0</v>
      </c>
      <c r="CG72" s="141">
        <f t="shared" si="43"/>
        <v>0</v>
      </c>
      <c r="CH72" s="141">
        <f t="shared" si="44"/>
        <v>0</v>
      </c>
      <c r="CI72" s="141">
        <f t="shared" si="45"/>
        <v>65231</v>
      </c>
    </row>
    <row r="73" spans="1:87" ht="12" customHeight="1">
      <c r="A73" s="142" t="s">
        <v>91</v>
      </c>
      <c r="B73" s="140" t="s">
        <v>456</v>
      </c>
      <c r="C73" s="142" t="s">
        <v>469</v>
      </c>
      <c r="D73" s="141">
        <f aca="true" t="shared" si="46" ref="D73:D83">+SUM(E73,J73)</f>
        <v>75033</v>
      </c>
      <c r="E73" s="141">
        <f aca="true" t="shared" si="47" ref="E73:E83">+SUM(F73:I73)</f>
        <v>75033</v>
      </c>
      <c r="F73" s="141">
        <v>0</v>
      </c>
      <c r="G73" s="141">
        <v>75033</v>
      </c>
      <c r="H73" s="141">
        <v>0</v>
      </c>
      <c r="I73" s="141">
        <v>0</v>
      </c>
      <c r="J73" s="141">
        <v>0</v>
      </c>
      <c r="K73" s="141"/>
      <c r="L73" s="141">
        <f aca="true" t="shared" si="48" ref="L73:L83">+SUM(M73,R73,V73,W73,AC73)</f>
        <v>720097</v>
      </c>
      <c r="M73" s="141">
        <f aca="true" t="shared" si="49" ref="M73:M83">+SUM(N73:Q73)</f>
        <v>64475</v>
      </c>
      <c r="N73" s="141">
        <v>55901</v>
      </c>
      <c r="O73" s="141">
        <v>0</v>
      </c>
      <c r="P73" s="141">
        <v>8574</v>
      </c>
      <c r="Q73" s="141">
        <v>0</v>
      </c>
      <c r="R73" s="141">
        <f aca="true" t="shared" si="50" ref="R73:R83">+SUM(S73:U73)</f>
        <v>118021</v>
      </c>
      <c r="S73" s="141">
        <v>0</v>
      </c>
      <c r="T73" s="141">
        <v>118021</v>
      </c>
      <c r="U73" s="141">
        <v>0</v>
      </c>
      <c r="V73" s="141">
        <v>0</v>
      </c>
      <c r="W73" s="141">
        <f aca="true" t="shared" si="51" ref="W73:W83">+SUM(X73:AA73)</f>
        <v>537601</v>
      </c>
      <c r="X73" s="141">
        <v>0</v>
      </c>
      <c r="Y73" s="141">
        <v>537601</v>
      </c>
      <c r="Z73" s="141">
        <v>0</v>
      </c>
      <c r="AA73" s="141">
        <v>0</v>
      </c>
      <c r="AB73" s="141"/>
      <c r="AC73" s="141">
        <v>0</v>
      </c>
      <c r="AD73" s="141">
        <v>10555</v>
      </c>
      <c r="AE73" s="141">
        <f aca="true" t="shared" si="52" ref="AE73:AE83">+SUM(D73,L73,AD73)</f>
        <v>805685</v>
      </c>
      <c r="AF73" s="141">
        <f aca="true" t="shared" si="53" ref="AF73:AF83">+SUM(AG73,AL73)</f>
        <v>0</v>
      </c>
      <c r="AG73" s="141">
        <f aca="true" t="shared" si="54" ref="AG73:AG83">+SUM(AH73:AK73)</f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/>
      <c r="AN73" s="141">
        <f aca="true" t="shared" si="55" ref="AN73:AN83">+SUM(AO73,AT73,AX73,AY73,BE73)</f>
        <v>0</v>
      </c>
      <c r="AO73" s="141">
        <f aca="true" t="shared" si="56" ref="AO73:AO83">+SUM(AP73:AS73)</f>
        <v>0</v>
      </c>
      <c r="AP73" s="141">
        <v>0</v>
      </c>
      <c r="AQ73" s="141">
        <v>0</v>
      </c>
      <c r="AR73" s="141">
        <v>0</v>
      </c>
      <c r="AS73" s="141">
        <v>0</v>
      </c>
      <c r="AT73" s="141">
        <f aca="true" t="shared" si="57" ref="AT73:AT83">+SUM(AU73:AW73)</f>
        <v>0</v>
      </c>
      <c r="AU73" s="141">
        <v>0</v>
      </c>
      <c r="AV73" s="141">
        <v>0</v>
      </c>
      <c r="AW73" s="141">
        <v>0</v>
      </c>
      <c r="AX73" s="141">
        <v>0</v>
      </c>
      <c r="AY73" s="141">
        <f aca="true" t="shared" si="58" ref="AY73:AY83">+SUM(AZ73:BC73)</f>
        <v>0</v>
      </c>
      <c r="AZ73" s="141">
        <v>0</v>
      </c>
      <c r="BA73" s="141">
        <v>0</v>
      </c>
      <c r="BB73" s="141">
        <v>0</v>
      </c>
      <c r="BC73" s="141">
        <v>0</v>
      </c>
      <c r="BD73" s="141"/>
      <c r="BE73" s="141">
        <v>0</v>
      </c>
      <c r="BF73" s="141">
        <v>0</v>
      </c>
      <c r="BG73" s="141">
        <f aca="true" t="shared" si="59" ref="BG73:BG83">+SUM(BF73,AN73,AF73)</f>
        <v>0</v>
      </c>
      <c r="BH73" s="141">
        <f aca="true" t="shared" si="60" ref="BH73:BH83">SUM(D73,AF73)</f>
        <v>75033</v>
      </c>
      <c r="BI73" s="141">
        <f aca="true" t="shared" si="61" ref="BI73:BI83">SUM(E73,AG73)</f>
        <v>75033</v>
      </c>
      <c r="BJ73" s="141">
        <f aca="true" t="shared" si="62" ref="BJ73:BJ83">SUM(F73,AH73)</f>
        <v>0</v>
      </c>
      <c r="BK73" s="141">
        <f aca="true" t="shared" si="63" ref="BK73:BK83">SUM(G73,AI73)</f>
        <v>75033</v>
      </c>
      <c r="BL73" s="141">
        <f aca="true" t="shared" si="64" ref="BL73:BL83">SUM(H73,AJ73)</f>
        <v>0</v>
      </c>
      <c r="BM73" s="141">
        <f aca="true" t="shared" si="65" ref="BM73:BM83">SUM(I73,AK73)</f>
        <v>0</v>
      </c>
      <c r="BN73" s="141">
        <f aca="true" t="shared" si="66" ref="BN73:BN83">SUM(J73,AL73)</f>
        <v>0</v>
      </c>
      <c r="BO73" s="141">
        <f aca="true" t="shared" si="67" ref="BO73:BO83">SUM(K73,AM73)</f>
        <v>0</v>
      </c>
      <c r="BP73" s="141">
        <f aca="true" t="shared" si="68" ref="BP73:BP83">SUM(L73,AN73)</f>
        <v>720097</v>
      </c>
      <c r="BQ73" s="141">
        <f aca="true" t="shared" si="69" ref="BQ73:BQ83">SUM(M73,AO73)</f>
        <v>64475</v>
      </c>
      <c r="BR73" s="141">
        <f aca="true" t="shared" si="70" ref="BR73:BR83">SUM(N73,AP73)</f>
        <v>55901</v>
      </c>
      <c r="BS73" s="141">
        <f aca="true" t="shared" si="71" ref="BS73:BS83">SUM(O73,AQ73)</f>
        <v>0</v>
      </c>
      <c r="BT73" s="141">
        <f aca="true" t="shared" si="72" ref="BT73:BT83">SUM(P73,AR73)</f>
        <v>8574</v>
      </c>
      <c r="BU73" s="141">
        <f aca="true" t="shared" si="73" ref="BU73:BU83">SUM(Q73,AS73)</f>
        <v>0</v>
      </c>
      <c r="BV73" s="141">
        <f aca="true" t="shared" si="74" ref="BV73:BV83">SUM(R73,AT73)</f>
        <v>118021</v>
      </c>
      <c r="BW73" s="141">
        <f aca="true" t="shared" si="75" ref="BW73:BW83">SUM(S73,AU73)</f>
        <v>0</v>
      </c>
      <c r="BX73" s="141">
        <f aca="true" t="shared" si="76" ref="BX73:BX83">SUM(T73,AV73)</f>
        <v>118021</v>
      </c>
      <c r="BY73" s="141">
        <f aca="true" t="shared" si="77" ref="BY73:BY83">SUM(U73,AW73)</f>
        <v>0</v>
      </c>
      <c r="BZ73" s="141">
        <f aca="true" t="shared" si="78" ref="BZ73:BZ83">SUM(V73,AX73)</f>
        <v>0</v>
      </c>
      <c r="CA73" s="141">
        <f aca="true" t="shared" si="79" ref="CA73:CA83">SUM(W73,AY73)</f>
        <v>537601</v>
      </c>
      <c r="CB73" s="141">
        <f aca="true" t="shared" si="80" ref="CB73:CB83">SUM(X73,AZ73)</f>
        <v>0</v>
      </c>
      <c r="CC73" s="141">
        <f aca="true" t="shared" si="81" ref="CC73:CC83">SUM(Y73,BA73)</f>
        <v>537601</v>
      </c>
      <c r="CD73" s="141">
        <f aca="true" t="shared" si="82" ref="CD73:CD83">SUM(Z73,BB73)</f>
        <v>0</v>
      </c>
      <c r="CE73" s="141">
        <f aca="true" t="shared" si="83" ref="CE73:CE83">SUM(AA73,BC73)</f>
        <v>0</v>
      </c>
      <c r="CF73" s="141">
        <f aca="true" t="shared" si="84" ref="CF73:CF83">SUM(AB73,BD73)</f>
        <v>0</v>
      </c>
      <c r="CG73" s="141">
        <f aca="true" t="shared" si="85" ref="CG73:CG83">SUM(AC73,BE73)</f>
        <v>0</v>
      </c>
      <c r="CH73" s="141">
        <f aca="true" t="shared" si="86" ref="CH73:CH83">SUM(AD73,BF73)</f>
        <v>10555</v>
      </c>
      <c r="CI73" s="141">
        <f aca="true" t="shared" si="87" ref="CI73:CI83">SUM(AE73,BG73)</f>
        <v>805685</v>
      </c>
    </row>
    <row r="74" spans="1:87" ht="12" customHeight="1">
      <c r="A74" s="142" t="s">
        <v>91</v>
      </c>
      <c r="B74" s="140" t="s">
        <v>457</v>
      </c>
      <c r="C74" s="142" t="s">
        <v>470</v>
      </c>
      <c r="D74" s="141">
        <f t="shared" si="46"/>
        <v>0</v>
      </c>
      <c r="E74" s="141">
        <f t="shared" si="47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/>
      <c r="L74" s="141">
        <f t="shared" si="48"/>
        <v>1785785</v>
      </c>
      <c r="M74" s="141">
        <f t="shared" si="49"/>
        <v>593132</v>
      </c>
      <c r="N74" s="141">
        <v>593132</v>
      </c>
      <c r="O74" s="141">
        <v>0</v>
      </c>
      <c r="P74" s="141">
        <v>0</v>
      </c>
      <c r="Q74" s="141">
        <v>0</v>
      </c>
      <c r="R74" s="141">
        <f t="shared" si="50"/>
        <v>808871</v>
      </c>
      <c r="S74" s="141">
        <v>0</v>
      </c>
      <c r="T74" s="141">
        <v>808871</v>
      </c>
      <c r="U74" s="141">
        <v>0</v>
      </c>
      <c r="V74" s="141">
        <v>0</v>
      </c>
      <c r="W74" s="141">
        <f t="shared" si="51"/>
        <v>383782</v>
      </c>
      <c r="X74" s="141">
        <v>0</v>
      </c>
      <c r="Y74" s="141">
        <v>383782</v>
      </c>
      <c r="Z74" s="141">
        <v>0</v>
      </c>
      <c r="AA74" s="141">
        <v>0</v>
      </c>
      <c r="AB74" s="141"/>
      <c r="AC74" s="141">
        <v>0</v>
      </c>
      <c r="AD74" s="141">
        <v>550068</v>
      </c>
      <c r="AE74" s="141">
        <f t="shared" si="52"/>
        <v>2335853</v>
      </c>
      <c r="AF74" s="141">
        <f t="shared" si="53"/>
        <v>0</v>
      </c>
      <c r="AG74" s="141">
        <f t="shared" si="54"/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/>
      <c r="AN74" s="141">
        <f t="shared" si="55"/>
        <v>71286</v>
      </c>
      <c r="AO74" s="141">
        <f t="shared" si="56"/>
        <v>14390</v>
      </c>
      <c r="AP74" s="141">
        <v>14390</v>
      </c>
      <c r="AQ74" s="141">
        <v>0</v>
      </c>
      <c r="AR74" s="141">
        <v>0</v>
      </c>
      <c r="AS74" s="141">
        <v>0</v>
      </c>
      <c r="AT74" s="141">
        <f t="shared" si="57"/>
        <v>31919</v>
      </c>
      <c r="AU74" s="141">
        <v>0</v>
      </c>
      <c r="AV74" s="141">
        <v>31919</v>
      </c>
      <c r="AW74" s="141">
        <v>0</v>
      </c>
      <c r="AX74" s="141">
        <v>0</v>
      </c>
      <c r="AY74" s="141">
        <f t="shared" si="58"/>
        <v>24977</v>
      </c>
      <c r="AZ74" s="141">
        <v>0</v>
      </c>
      <c r="BA74" s="141">
        <v>24977</v>
      </c>
      <c r="BB74" s="141">
        <v>0</v>
      </c>
      <c r="BC74" s="141">
        <v>0</v>
      </c>
      <c r="BD74" s="141"/>
      <c r="BE74" s="141">
        <v>0</v>
      </c>
      <c r="BF74" s="141">
        <v>24554</v>
      </c>
      <c r="BG74" s="141">
        <f t="shared" si="59"/>
        <v>95840</v>
      </c>
      <c r="BH74" s="141">
        <f t="shared" si="60"/>
        <v>0</v>
      </c>
      <c r="BI74" s="141">
        <f t="shared" si="61"/>
        <v>0</v>
      </c>
      <c r="BJ74" s="141">
        <f t="shared" si="62"/>
        <v>0</v>
      </c>
      <c r="BK74" s="141">
        <f t="shared" si="63"/>
        <v>0</v>
      </c>
      <c r="BL74" s="141">
        <f t="shared" si="64"/>
        <v>0</v>
      </c>
      <c r="BM74" s="141">
        <f t="shared" si="65"/>
        <v>0</v>
      </c>
      <c r="BN74" s="141">
        <f t="shared" si="66"/>
        <v>0</v>
      </c>
      <c r="BO74" s="141">
        <f t="shared" si="67"/>
        <v>0</v>
      </c>
      <c r="BP74" s="141">
        <f t="shared" si="68"/>
        <v>1857071</v>
      </c>
      <c r="BQ74" s="141">
        <f t="shared" si="69"/>
        <v>607522</v>
      </c>
      <c r="BR74" s="141">
        <f t="shared" si="70"/>
        <v>607522</v>
      </c>
      <c r="BS74" s="141">
        <f t="shared" si="71"/>
        <v>0</v>
      </c>
      <c r="BT74" s="141">
        <f t="shared" si="72"/>
        <v>0</v>
      </c>
      <c r="BU74" s="141">
        <f t="shared" si="73"/>
        <v>0</v>
      </c>
      <c r="BV74" s="141">
        <f t="shared" si="74"/>
        <v>840790</v>
      </c>
      <c r="BW74" s="141">
        <f t="shared" si="75"/>
        <v>0</v>
      </c>
      <c r="BX74" s="141">
        <f t="shared" si="76"/>
        <v>840790</v>
      </c>
      <c r="BY74" s="141">
        <f t="shared" si="77"/>
        <v>0</v>
      </c>
      <c r="BZ74" s="141">
        <f t="shared" si="78"/>
        <v>0</v>
      </c>
      <c r="CA74" s="141">
        <f t="shared" si="79"/>
        <v>408759</v>
      </c>
      <c r="CB74" s="141">
        <f t="shared" si="80"/>
        <v>0</v>
      </c>
      <c r="CC74" s="141">
        <f t="shared" si="81"/>
        <v>408759</v>
      </c>
      <c r="CD74" s="141">
        <f t="shared" si="82"/>
        <v>0</v>
      </c>
      <c r="CE74" s="141">
        <f t="shared" si="83"/>
        <v>0</v>
      </c>
      <c r="CF74" s="141">
        <f t="shared" si="84"/>
        <v>0</v>
      </c>
      <c r="CG74" s="141">
        <f t="shared" si="85"/>
        <v>0</v>
      </c>
      <c r="CH74" s="141">
        <f t="shared" si="86"/>
        <v>574622</v>
      </c>
      <c r="CI74" s="141">
        <f t="shared" si="87"/>
        <v>2431693</v>
      </c>
    </row>
    <row r="75" spans="1:87" ht="12" customHeight="1">
      <c r="A75" s="142" t="s">
        <v>91</v>
      </c>
      <c r="B75" s="140" t="s">
        <v>458</v>
      </c>
      <c r="C75" s="142" t="s">
        <v>471</v>
      </c>
      <c r="D75" s="141">
        <f t="shared" si="46"/>
        <v>0</v>
      </c>
      <c r="E75" s="141">
        <f t="shared" si="47"/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/>
      <c r="L75" s="141">
        <f t="shared" si="48"/>
        <v>0</v>
      </c>
      <c r="M75" s="141">
        <f t="shared" si="49"/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f t="shared" si="50"/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f t="shared" si="51"/>
        <v>0</v>
      </c>
      <c r="X75" s="141">
        <v>0</v>
      </c>
      <c r="Y75" s="141">
        <v>0</v>
      </c>
      <c r="Z75" s="141">
        <v>0</v>
      </c>
      <c r="AA75" s="141">
        <v>0</v>
      </c>
      <c r="AB75" s="141"/>
      <c r="AC75" s="141">
        <v>0</v>
      </c>
      <c r="AD75" s="141">
        <v>0</v>
      </c>
      <c r="AE75" s="141">
        <f t="shared" si="52"/>
        <v>0</v>
      </c>
      <c r="AF75" s="141">
        <f t="shared" si="53"/>
        <v>0</v>
      </c>
      <c r="AG75" s="141">
        <f t="shared" si="54"/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/>
      <c r="AN75" s="141">
        <f t="shared" si="55"/>
        <v>98916</v>
      </c>
      <c r="AO75" s="141">
        <f t="shared" si="56"/>
        <v>40339</v>
      </c>
      <c r="AP75" s="141">
        <v>40339</v>
      </c>
      <c r="AQ75" s="141">
        <v>0</v>
      </c>
      <c r="AR75" s="141">
        <v>0</v>
      </c>
      <c r="AS75" s="141">
        <v>0</v>
      </c>
      <c r="AT75" s="141">
        <f t="shared" si="57"/>
        <v>31700</v>
      </c>
      <c r="AU75" s="141">
        <v>0</v>
      </c>
      <c r="AV75" s="141">
        <v>31700</v>
      </c>
      <c r="AW75" s="141">
        <v>0</v>
      </c>
      <c r="AX75" s="141">
        <v>0</v>
      </c>
      <c r="AY75" s="141">
        <f t="shared" si="58"/>
        <v>26877</v>
      </c>
      <c r="AZ75" s="141">
        <v>0</v>
      </c>
      <c r="BA75" s="141">
        <v>26877</v>
      </c>
      <c r="BB75" s="141">
        <v>0</v>
      </c>
      <c r="BC75" s="141">
        <v>0</v>
      </c>
      <c r="BD75" s="141"/>
      <c r="BE75" s="141">
        <v>0</v>
      </c>
      <c r="BF75" s="141">
        <v>86440</v>
      </c>
      <c r="BG75" s="141">
        <f t="shared" si="59"/>
        <v>185356</v>
      </c>
      <c r="BH75" s="141">
        <f t="shared" si="60"/>
        <v>0</v>
      </c>
      <c r="BI75" s="141">
        <f t="shared" si="61"/>
        <v>0</v>
      </c>
      <c r="BJ75" s="141">
        <f t="shared" si="62"/>
        <v>0</v>
      </c>
      <c r="BK75" s="141">
        <f t="shared" si="63"/>
        <v>0</v>
      </c>
      <c r="BL75" s="141">
        <f t="shared" si="64"/>
        <v>0</v>
      </c>
      <c r="BM75" s="141">
        <f t="shared" si="65"/>
        <v>0</v>
      </c>
      <c r="BN75" s="141">
        <f t="shared" si="66"/>
        <v>0</v>
      </c>
      <c r="BO75" s="141">
        <f t="shared" si="67"/>
        <v>0</v>
      </c>
      <c r="BP75" s="141">
        <f t="shared" si="68"/>
        <v>98916</v>
      </c>
      <c r="BQ75" s="141">
        <f t="shared" si="69"/>
        <v>40339</v>
      </c>
      <c r="BR75" s="141">
        <f t="shared" si="70"/>
        <v>40339</v>
      </c>
      <c r="BS75" s="141">
        <f t="shared" si="71"/>
        <v>0</v>
      </c>
      <c r="BT75" s="141">
        <f t="shared" si="72"/>
        <v>0</v>
      </c>
      <c r="BU75" s="141">
        <f t="shared" si="73"/>
        <v>0</v>
      </c>
      <c r="BV75" s="141">
        <f t="shared" si="74"/>
        <v>31700</v>
      </c>
      <c r="BW75" s="141">
        <f t="shared" si="75"/>
        <v>0</v>
      </c>
      <c r="BX75" s="141">
        <f t="shared" si="76"/>
        <v>31700</v>
      </c>
      <c r="BY75" s="141">
        <f t="shared" si="77"/>
        <v>0</v>
      </c>
      <c r="BZ75" s="141">
        <f t="shared" si="78"/>
        <v>0</v>
      </c>
      <c r="CA75" s="141">
        <f t="shared" si="79"/>
        <v>26877</v>
      </c>
      <c r="CB75" s="141">
        <f t="shared" si="80"/>
        <v>0</v>
      </c>
      <c r="CC75" s="141">
        <f t="shared" si="81"/>
        <v>26877</v>
      </c>
      <c r="CD75" s="141">
        <f t="shared" si="82"/>
        <v>0</v>
      </c>
      <c r="CE75" s="141">
        <f t="shared" si="83"/>
        <v>0</v>
      </c>
      <c r="CF75" s="141">
        <f t="shared" si="84"/>
        <v>0</v>
      </c>
      <c r="CG75" s="141">
        <f t="shared" si="85"/>
        <v>0</v>
      </c>
      <c r="CH75" s="141">
        <f t="shared" si="86"/>
        <v>86440</v>
      </c>
      <c r="CI75" s="141">
        <f t="shared" si="87"/>
        <v>185356</v>
      </c>
    </row>
    <row r="76" spans="1:87" ht="12" customHeight="1">
      <c r="A76" s="142" t="s">
        <v>91</v>
      </c>
      <c r="B76" s="140" t="s">
        <v>459</v>
      </c>
      <c r="C76" s="142" t="s">
        <v>472</v>
      </c>
      <c r="D76" s="141">
        <f t="shared" si="46"/>
        <v>0</v>
      </c>
      <c r="E76" s="141">
        <f t="shared" si="47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/>
      <c r="L76" s="141">
        <f t="shared" si="48"/>
        <v>1834829</v>
      </c>
      <c r="M76" s="141">
        <f t="shared" si="49"/>
        <v>266347</v>
      </c>
      <c r="N76" s="141">
        <v>249376</v>
      </c>
      <c r="O76" s="141">
        <v>0</v>
      </c>
      <c r="P76" s="141">
        <v>16971</v>
      </c>
      <c r="Q76" s="141">
        <v>0</v>
      </c>
      <c r="R76" s="141">
        <f t="shared" si="50"/>
        <v>1429533</v>
      </c>
      <c r="S76" s="141">
        <v>0</v>
      </c>
      <c r="T76" s="141">
        <v>1429533</v>
      </c>
      <c r="U76" s="141">
        <v>0</v>
      </c>
      <c r="V76" s="141">
        <v>0</v>
      </c>
      <c r="W76" s="141">
        <f t="shared" si="51"/>
        <v>138949</v>
      </c>
      <c r="X76" s="141">
        <v>0</v>
      </c>
      <c r="Y76" s="141">
        <v>120582</v>
      </c>
      <c r="Z76" s="141">
        <v>0</v>
      </c>
      <c r="AA76" s="141">
        <v>18367</v>
      </c>
      <c r="AB76" s="141"/>
      <c r="AC76" s="141">
        <v>0</v>
      </c>
      <c r="AD76" s="141">
        <v>0</v>
      </c>
      <c r="AE76" s="141">
        <f t="shared" si="52"/>
        <v>1834829</v>
      </c>
      <c r="AF76" s="141">
        <f t="shared" si="53"/>
        <v>0</v>
      </c>
      <c r="AG76" s="141">
        <f t="shared" si="54"/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/>
      <c r="AN76" s="141">
        <f t="shared" si="55"/>
        <v>0</v>
      </c>
      <c r="AO76" s="141">
        <f t="shared" si="56"/>
        <v>0</v>
      </c>
      <c r="AP76" s="141">
        <v>0</v>
      </c>
      <c r="AQ76" s="141">
        <v>0</v>
      </c>
      <c r="AR76" s="141">
        <v>0</v>
      </c>
      <c r="AS76" s="141">
        <v>0</v>
      </c>
      <c r="AT76" s="141">
        <f t="shared" si="57"/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f t="shared" si="58"/>
        <v>0</v>
      </c>
      <c r="AZ76" s="141">
        <v>0</v>
      </c>
      <c r="BA76" s="141">
        <v>0</v>
      </c>
      <c r="BB76" s="141">
        <v>0</v>
      </c>
      <c r="BC76" s="141">
        <v>0</v>
      </c>
      <c r="BD76" s="141"/>
      <c r="BE76" s="141">
        <v>0</v>
      </c>
      <c r="BF76" s="141">
        <v>0</v>
      </c>
      <c r="BG76" s="141">
        <f t="shared" si="59"/>
        <v>0</v>
      </c>
      <c r="BH76" s="141">
        <f t="shared" si="60"/>
        <v>0</v>
      </c>
      <c r="BI76" s="141">
        <f t="shared" si="61"/>
        <v>0</v>
      </c>
      <c r="BJ76" s="141">
        <f t="shared" si="62"/>
        <v>0</v>
      </c>
      <c r="BK76" s="141">
        <f t="shared" si="63"/>
        <v>0</v>
      </c>
      <c r="BL76" s="141">
        <f t="shared" si="64"/>
        <v>0</v>
      </c>
      <c r="BM76" s="141">
        <f t="shared" si="65"/>
        <v>0</v>
      </c>
      <c r="BN76" s="141">
        <f t="shared" si="66"/>
        <v>0</v>
      </c>
      <c r="BO76" s="141">
        <f t="shared" si="67"/>
        <v>0</v>
      </c>
      <c r="BP76" s="141">
        <f t="shared" si="68"/>
        <v>1834829</v>
      </c>
      <c r="BQ76" s="141">
        <f t="shared" si="69"/>
        <v>266347</v>
      </c>
      <c r="BR76" s="141">
        <f t="shared" si="70"/>
        <v>249376</v>
      </c>
      <c r="BS76" s="141">
        <f t="shared" si="71"/>
        <v>0</v>
      </c>
      <c r="BT76" s="141">
        <f t="shared" si="72"/>
        <v>16971</v>
      </c>
      <c r="BU76" s="141">
        <f t="shared" si="73"/>
        <v>0</v>
      </c>
      <c r="BV76" s="141">
        <f t="shared" si="74"/>
        <v>1429533</v>
      </c>
      <c r="BW76" s="141">
        <f t="shared" si="75"/>
        <v>0</v>
      </c>
      <c r="BX76" s="141">
        <f t="shared" si="76"/>
        <v>1429533</v>
      </c>
      <c r="BY76" s="141">
        <f t="shared" si="77"/>
        <v>0</v>
      </c>
      <c r="BZ76" s="141">
        <f t="shared" si="78"/>
        <v>0</v>
      </c>
      <c r="CA76" s="141">
        <f t="shared" si="79"/>
        <v>138949</v>
      </c>
      <c r="CB76" s="141">
        <f t="shared" si="80"/>
        <v>0</v>
      </c>
      <c r="CC76" s="141">
        <f t="shared" si="81"/>
        <v>120582</v>
      </c>
      <c r="CD76" s="141">
        <f t="shared" si="82"/>
        <v>0</v>
      </c>
      <c r="CE76" s="141">
        <f t="shared" si="83"/>
        <v>18367</v>
      </c>
      <c r="CF76" s="141">
        <f t="shared" si="84"/>
        <v>0</v>
      </c>
      <c r="CG76" s="141">
        <f t="shared" si="85"/>
        <v>0</v>
      </c>
      <c r="CH76" s="141">
        <f t="shared" si="86"/>
        <v>0</v>
      </c>
      <c r="CI76" s="141">
        <f t="shared" si="87"/>
        <v>1834829</v>
      </c>
    </row>
    <row r="77" spans="1:87" ht="12" customHeight="1">
      <c r="A77" s="142" t="s">
        <v>91</v>
      </c>
      <c r="B77" s="140" t="s">
        <v>460</v>
      </c>
      <c r="C77" s="142" t="s">
        <v>473</v>
      </c>
      <c r="D77" s="141">
        <f t="shared" si="46"/>
        <v>0</v>
      </c>
      <c r="E77" s="141">
        <f t="shared" si="47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/>
      <c r="L77" s="141">
        <f t="shared" si="48"/>
        <v>2280675</v>
      </c>
      <c r="M77" s="141">
        <f t="shared" si="49"/>
        <v>224775</v>
      </c>
      <c r="N77" s="141">
        <v>222239</v>
      </c>
      <c r="O77" s="141">
        <v>0</v>
      </c>
      <c r="P77" s="141">
        <v>2536</v>
      </c>
      <c r="Q77" s="141">
        <v>0</v>
      </c>
      <c r="R77" s="141">
        <f t="shared" si="50"/>
        <v>1449214</v>
      </c>
      <c r="S77" s="141">
        <v>0</v>
      </c>
      <c r="T77" s="141">
        <v>1449214</v>
      </c>
      <c r="U77" s="141">
        <v>0</v>
      </c>
      <c r="V77" s="141">
        <v>0</v>
      </c>
      <c r="W77" s="141">
        <f t="shared" si="51"/>
        <v>606686</v>
      </c>
      <c r="X77" s="141">
        <v>0</v>
      </c>
      <c r="Y77" s="141">
        <v>606686</v>
      </c>
      <c r="Z77" s="141">
        <v>0</v>
      </c>
      <c r="AA77" s="141">
        <v>0</v>
      </c>
      <c r="AB77" s="141"/>
      <c r="AC77" s="141">
        <v>0</v>
      </c>
      <c r="AD77" s="141">
        <v>2592</v>
      </c>
      <c r="AE77" s="141">
        <f t="shared" si="52"/>
        <v>2283267</v>
      </c>
      <c r="AF77" s="141">
        <f t="shared" si="53"/>
        <v>0</v>
      </c>
      <c r="AG77" s="141">
        <f t="shared" si="54"/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/>
      <c r="AN77" s="141">
        <f t="shared" si="55"/>
        <v>85266</v>
      </c>
      <c r="AO77" s="141">
        <f t="shared" si="56"/>
        <v>17711</v>
      </c>
      <c r="AP77" s="141">
        <v>17711</v>
      </c>
      <c r="AQ77" s="141">
        <v>0</v>
      </c>
      <c r="AR77" s="141">
        <v>0</v>
      </c>
      <c r="AS77" s="141">
        <v>0</v>
      </c>
      <c r="AT77" s="141">
        <f t="shared" si="57"/>
        <v>41772</v>
      </c>
      <c r="AU77" s="141">
        <v>0</v>
      </c>
      <c r="AV77" s="141">
        <v>41772</v>
      </c>
      <c r="AW77" s="141">
        <v>0</v>
      </c>
      <c r="AX77" s="141">
        <v>0</v>
      </c>
      <c r="AY77" s="141">
        <f t="shared" si="58"/>
        <v>25783</v>
      </c>
      <c r="AZ77" s="141">
        <v>0</v>
      </c>
      <c r="BA77" s="141">
        <v>25783</v>
      </c>
      <c r="BB77" s="141">
        <v>0</v>
      </c>
      <c r="BC77" s="141">
        <v>0</v>
      </c>
      <c r="BD77" s="141"/>
      <c r="BE77" s="141">
        <v>0</v>
      </c>
      <c r="BF77" s="141">
        <v>288</v>
      </c>
      <c r="BG77" s="141">
        <f t="shared" si="59"/>
        <v>85554</v>
      </c>
      <c r="BH77" s="141">
        <f t="shared" si="60"/>
        <v>0</v>
      </c>
      <c r="BI77" s="141">
        <f t="shared" si="61"/>
        <v>0</v>
      </c>
      <c r="BJ77" s="141">
        <f t="shared" si="62"/>
        <v>0</v>
      </c>
      <c r="BK77" s="141">
        <f t="shared" si="63"/>
        <v>0</v>
      </c>
      <c r="BL77" s="141">
        <f t="shared" si="64"/>
        <v>0</v>
      </c>
      <c r="BM77" s="141">
        <f t="shared" si="65"/>
        <v>0</v>
      </c>
      <c r="BN77" s="141">
        <f t="shared" si="66"/>
        <v>0</v>
      </c>
      <c r="BO77" s="141">
        <f t="shared" si="67"/>
        <v>0</v>
      </c>
      <c r="BP77" s="141">
        <f t="shared" si="68"/>
        <v>2365941</v>
      </c>
      <c r="BQ77" s="141">
        <f t="shared" si="69"/>
        <v>242486</v>
      </c>
      <c r="BR77" s="141">
        <f t="shared" si="70"/>
        <v>239950</v>
      </c>
      <c r="BS77" s="141">
        <f t="shared" si="71"/>
        <v>0</v>
      </c>
      <c r="BT77" s="141">
        <f t="shared" si="72"/>
        <v>2536</v>
      </c>
      <c r="BU77" s="141">
        <f t="shared" si="73"/>
        <v>0</v>
      </c>
      <c r="BV77" s="141">
        <f t="shared" si="74"/>
        <v>1490986</v>
      </c>
      <c r="BW77" s="141">
        <f t="shared" si="75"/>
        <v>0</v>
      </c>
      <c r="BX77" s="141">
        <f t="shared" si="76"/>
        <v>1490986</v>
      </c>
      <c r="BY77" s="141">
        <f t="shared" si="77"/>
        <v>0</v>
      </c>
      <c r="BZ77" s="141">
        <f t="shared" si="78"/>
        <v>0</v>
      </c>
      <c r="CA77" s="141">
        <f t="shared" si="79"/>
        <v>632469</v>
      </c>
      <c r="CB77" s="141">
        <f t="shared" si="80"/>
        <v>0</v>
      </c>
      <c r="CC77" s="141">
        <f t="shared" si="81"/>
        <v>632469</v>
      </c>
      <c r="CD77" s="141">
        <f t="shared" si="82"/>
        <v>0</v>
      </c>
      <c r="CE77" s="141">
        <f t="shared" si="83"/>
        <v>0</v>
      </c>
      <c r="CF77" s="141">
        <f t="shared" si="84"/>
        <v>0</v>
      </c>
      <c r="CG77" s="141">
        <f t="shared" si="85"/>
        <v>0</v>
      </c>
      <c r="CH77" s="141">
        <f t="shared" si="86"/>
        <v>2880</v>
      </c>
      <c r="CI77" s="141">
        <f t="shared" si="87"/>
        <v>2368821</v>
      </c>
    </row>
    <row r="78" spans="1:87" ht="12" customHeight="1">
      <c r="A78" s="142" t="s">
        <v>91</v>
      </c>
      <c r="B78" s="140" t="s">
        <v>461</v>
      </c>
      <c r="C78" s="142" t="s">
        <v>474</v>
      </c>
      <c r="D78" s="141">
        <f t="shared" si="46"/>
        <v>0</v>
      </c>
      <c r="E78" s="141">
        <f t="shared" si="47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/>
      <c r="L78" s="141">
        <f t="shared" si="48"/>
        <v>1553771</v>
      </c>
      <c r="M78" s="141">
        <f t="shared" si="49"/>
        <v>189522</v>
      </c>
      <c r="N78" s="141">
        <v>186480</v>
      </c>
      <c r="O78" s="141">
        <v>0</v>
      </c>
      <c r="P78" s="141">
        <v>3042</v>
      </c>
      <c r="Q78" s="141">
        <v>0</v>
      </c>
      <c r="R78" s="141">
        <f t="shared" si="50"/>
        <v>726632</v>
      </c>
      <c r="S78" s="141">
        <v>0</v>
      </c>
      <c r="T78" s="141">
        <v>726632</v>
      </c>
      <c r="U78" s="141">
        <v>0</v>
      </c>
      <c r="V78" s="141">
        <v>0</v>
      </c>
      <c r="W78" s="141">
        <f t="shared" si="51"/>
        <v>637617</v>
      </c>
      <c r="X78" s="141">
        <v>0</v>
      </c>
      <c r="Y78" s="141">
        <v>358865</v>
      </c>
      <c r="Z78" s="141">
        <v>0</v>
      </c>
      <c r="AA78" s="141">
        <v>278752</v>
      </c>
      <c r="AB78" s="141"/>
      <c r="AC78" s="141">
        <v>0</v>
      </c>
      <c r="AD78" s="141">
        <v>0</v>
      </c>
      <c r="AE78" s="141">
        <f t="shared" si="52"/>
        <v>1553771</v>
      </c>
      <c r="AF78" s="141">
        <f t="shared" si="53"/>
        <v>0</v>
      </c>
      <c r="AG78" s="141">
        <f t="shared" si="54"/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/>
      <c r="AN78" s="141">
        <f t="shared" si="55"/>
        <v>0</v>
      </c>
      <c r="AO78" s="141">
        <f t="shared" si="56"/>
        <v>0</v>
      </c>
      <c r="AP78" s="141">
        <v>0</v>
      </c>
      <c r="AQ78" s="141">
        <v>0</v>
      </c>
      <c r="AR78" s="141">
        <v>0</v>
      </c>
      <c r="AS78" s="141">
        <v>0</v>
      </c>
      <c r="AT78" s="141">
        <f t="shared" si="57"/>
        <v>0</v>
      </c>
      <c r="AU78" s="141">
        <v>0</v>
      </c>
      <c r="AV78" s="141">
        <v>0</v>
      </c>
      <c r="AW78" s="141">
        <v>0</v>
      </c>
      <c r="AX78" s="141">
        <v>0</v>
      </c>
      <c r="AY78" s="141">
        <f t="shared" si="58"/>
        <v>0</v>
      </c>
      <c r="AZ78" s="141">
        <v>0</v>
      </c>
      <c r="BA78" s="141">
        <v>0</v>
      </c>
      <c r="BB78" s="141">
        <v>0</v>
      </c>
      <c r="BC78" s="141">
        <v>0</v>
      </c>
      <c r="BD78" s="141"/>
      <c r="BE78" s="141">
        <v>0</v>
      </c>
      <c r="BF78" s="141">
        <v>0</v>
      </c>
      <c r="BG78" s="141">
        <f t="shared" si="59"/>
        <v>0</v>
      </c>
      <c r="BH78" s="141">
        <f t="shared" si="60"/>
        <v>0</v>
      </c>
      <c r="BI78" s="141">
        <f t="shared" si="61"/>
        <v>0</v>
      </c>
      <c r="BJ78" s="141">
        <f t="shared" si="62"/>
        <v>0</v>
      </c>
      <c r="BK78" s="141">
        <f t="shared" si="63"/>
        <v>0</v>
      </c>
      <c r="BL78" s="141">
        <f t="shared" si="64"/>
        <v>0</v>
      </c>
      <c r="BM78" s="141">
        <f t="shared" si="65"/>
        <v>0</v>
      </c>
      <c r="BN78" s="141">
        <f t="shared" si="66"/>
        <v>0</v>
      </c>
      <c r="BO78" s="141">
        <f t="shared" si="67"/>
        <v>0</v>
      </c>
      <c r="BP78" s="141">
        <f t="shared" si="68"/>
        <v>1553771</v>
      </c>
      <c r="BQ78" s="141">
        <f t="shared" si="69"/>
        <v>189522</v>
      </c>
      <c r="BR78" s="141">
        <f t="shared" si="70"/>
        <v>186480</v>
      </c>
      <c r="BS78" s="141">
        <f t="shared" si="71"/>
        <v>0</v>
      </c>
      <c r="BT78" s="141">
        <f t="shared" si="72"/>
        <v>3042</v>
      </c>
      <c r="BU78" s="141">
        <f t="shared" si="73"/>
        <v>0</v>
      </c>
      <c r="BV78" s="141">
        <f t="shared" si="74"/>
        <v>726632</v>
      </c>
      <c r="BW78" s="141">
        <f t="shared" si="75"/>
        <v>0</v>
      </c>
      <c r="BX78" s="141">
        <f t="shared" si="76"/>
        <v>726632</v>
      </c>
      <c r="BY78" s="141">
        <f t="shared" si="77"/>
        <v>0</v>
      </c>
      <c r="BZ78" s="141">
        <f t="shared" si="78"/>
        <v>0</v>
      </c>
      <c r="CA78" s="141">
        <f t="shared" si="79"/>
        <v>637617</v>
      </c>
      <c r="CB78" s="141">
        <f t="shared" si="80"/>
        <v>0</v>
      </c>
      <c r="CC78" s="141">
        <f t="shared" si="81"/>
        <v>358865</v>
      </c>
      <c r="CD78" s="141">
        <f t="shared" si="82"/>
        <v>0</v>
      </c>
      <c r="CE78" s="141">
        <f t="shared" si="83"/>
        <v>278752</v>
      </c>
      <c r="CF78" s="141">
        <f t="shared" si="84"/>
        <v>0</v>
      </c>
      <c r="CG78" s="141">
        <f t="shared" si="85"/>
        <v>0</v>
      </c>
      <c r="CH78" s="141">
        <f t="shared" si="86"/>
        <v>0</v>
      </c>
      <c r="CI78" s="141">
        <f t="shared" si="87"/>
        <v>1553771</v>
      </c>
    </row>
    <row r="79" spans="1:87" ht="12" customHeight="1">
      <c r="A79" s="142" t="s">
        <v>91</v>
      </c>
      <c r="B79" s="140" t="s">
        <v>462</v>
      </c>
      <c r="C79" s="142" t="s">
        <v>475</v>
      </c>
      <c r="D79" s="141">
        <f t="shared" si="46"/>
        <v>0</v>
      </c>
      <c r="E79" s="141">
        <f t="shared" si="47"/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/>
      <c r="L79" s="141">
        <f t="shared" si="48"/>
        <v>0</v>
      </c>
      <c r="M79" s="141">
        <f t="shared" si="49"/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f t="shared" si="50"/>
        <v>0</v>
      </c>
      <c r="S79" s="141">
        <v>0</v>
      </c>
      <c r="T79" s="141">
        <v>0</v>
      </c>
      <c r="U79" s="141">
        <v>0</v>
      </c>
      <c r="V79" s="141">
        <v>0</v>
      </c>
      <c r="W79" s="141">
        <f t="shared" si="51"/>
        <v>0</v>
      </c>
      <c r="X79" s="141">
        <v>0</v>
      </c>
      <c r="Y79" s="141">
        <v>0</v>
      </c>
      <c r="Z79" s="141">
        <v>0</v>
      </c>
      <c r="AA79" s="141">
        <v>0</v>
      </c>
      <c r="AB79" s="141"/>
      <c r="AC79" s="141">
        <v>0</v>
      </c>
      <c r="AD79" s="141">
        <v>0</v>
      </c>
      <c r="AE79" s="141">
        <f t="shared" si="52"/>
        <v>0</v>
      </c>
      <c r="AF79" s="141">
        <f t="shared" si="53"/>
        <v>14913</v>
      </c>
      <c r="AG79" s="141">
        <f t="shared" si="54"/>
        <v>14913</v>
      </c>
      <c r="AH79" s="141">
        <v>0</v>
      </c>
      <c r="AI79" s="141">
        <v>14913</v>
      </c>
      <c r="AJ79" s="141">
        <v>0</v>
      </c>
      <c r="AK79" s="141">
        <v>0</v>
      </c>
      <c r="AL79" s="141">
        <v>0</v>
      </c>
      <c r="AM79" s="141"/>
      <c r="AN79" s="141">
        <f t="shared" si="55"/>
        <v>193447</v>
      </c>
      <c r="AO79" s="141">
        <f t="shared" si="56"/>
        <v>31714</v>
      </c>
      <c r="AP79" s="141">
        <v>23700</v>
      </c>
      <c r="AQ79" s="141">
        <v>0</v>
      </c>
      <c r="AR79" s="141">
        <v>8014</v>
      </c>
      <c r="AS79" s="141">
        <v>0</v>
      </c>
      <c r="AT79" s="141">
        <f t="shared" si="57"/>
        <v>91924</v>
      </c>
      <c r="AU79" s="141">
        <v>0</v>
      </c>
      <c r="AV79" s="141">
        <v>91924</v>
      </c>
      <c r="AW79" s="141">
        <v>0</v>
      </c>
      <c r="AX79" s="141">
        <v>0</v>
      </c>
      <c r="AY79" s="141">
        <f t="shared" si="58"/>
        <v>69809</v>
      </c>
      <c r="AZ79" s="141">
        <v>0</v>
      </c>
      <c r="BA79" s="141">
        <v>69809</v>
      </c>
      <c r="BB79" s="141">
        <v>0</v>
      </c>
      <c r="BC79" s="141">
        <v>0</v>
      </c>
      <c r="BD79" s="141"/>
      <c r="BE79" s="141">
        <v>0</v>
      </c>
      <c r="BF79" s="141">
        <v>0</v>
      </c>
      <c r="BG79" s="141">
        <f t="shared" si="59"/>
        <v>208360</v>
      </c>
      <c r="BH79" s="141">
        <f t="shared" si="60"/>
        <v>14913</v>
      </c>
      <c r="BI79" s="141">
        <f t="shared" si="61"/>
        <v>14913</v>
      </c>
      <c r="BJ79" s="141">
        <f t="shared" si="62"/>
        <v>0</v>
      </c>
      <c r="BK79" s="141">
        <f t="shared" si="63"/>
        <v>14913</v>
      </c>
      <c r="BL79" s="141">
        <f t="shared" si="64"/>
        <v>0</v>
      </c>
      <c r="BM79" s="141">
        <f t="shared" si="65"/>
        <v>0</v>
      </c>
      <c r="BN79" s="141">
        <f t="shared" si="66"/>
        <v>0</v>
      </c>
      <c r="BO79" s="141">
        <f t="shared" si="67"/>
        <v>0</v>
      </c>
      <c r="BP79" s="141">
        <f t="shared" si="68"/>
        <v>193447</v>
      </c>
      <c r="BQ79" s="141">
        <f t="shared" si="69"/>
        <v>31714</v>
      </c>
      <c r="BR79" s="141">
        <f t="shared" si="70"/>
        <v>23700</v>
      </c>
      <c r="BS79" s="141">
        <f t="shared" si="71"/>
        <v>0</v>
      </c>
      <c r="BT79" s="141">
        <f t="shared" si="72"/>
        <v>8014</v>
      </c>
      <c r="BU79" s="141">
        <f t="shared" si="73"/>
        <v>0</v>
      </c>
      <c r="BV79" s="141">
        <f t="shared" si="74"/>
        <v>91924</v>
      </c>
      <c r="BW79" s="141">
        <f t="shared" si="75"/>
        <v>0</v>
      </c>
      <c r="BX79" s="141">
        <f t="shared" si="76"/>
        <v>91924</v>
      </c>
      <c r="BY79" s="141">
        <f t="shared" si="77"/>
        <v>0</v>
      </c>
      <c r="BZ79" s="141">
        <f t="shared" si="78"/>
        <v>0</v>
      </c>
      <c r="CA79" s="141">
        <f t="shared" si="79"/>
        <v>69809</v>
      </c>
      <c r="CB79" s="141">
        <f t="shared" si="80"/>
        <v>0</v>
      </c>
      <c r="CC79" s="141">
        <f t="shared" si="81"/>
        <v>69809</v>
      </c>
      <c r="CD79" s="141">
        <f t="shared" si="82"/>
        <v>0</v>
      </c>
      <c r="CE79" s="141">
        <f t="shared" si="83"/>
        <v>0</v>
      </c>
      <c r="CF79" s="141">
        <f t="shared" si="84"/>
        <v>0</v>
      </c>
      <c r="CG79" s="141">
        <f t="shared" si="85"/>
        <v>0</v>
      </c>
      <c r="CH79" s="141">
        <f t="shared" si="86"/>
        <v>0</v>
      </c>
      <c r="CI79" s="141">
        <f t="shared" si="87"/>
        <v>208360</v>
      </c>
    </row>
    <row r="80" spans="1:87" ht="12" customHeight="1">
      <c r="A80" s="142" t="s">
        <v>91</v>
      </c>
      <c r="B80" s="140" t="s">
        <v>463</v>
      </c>
      <c r="C80" s="142" t="s">
        <v>476</v>
      </c>
      <c r="D80" s="141">
        <f t="shared" si="46"/>
        <v>69641</v>
      </c>
      <c r="E80" s="141">
        <f t="shared" si="47"/>
        <v>69641</v>
      </c>
      <c r="F80" s="141">
        <v>0</v>
      </c>
      <c r="G80" s="141">
        <v>69641</v>
      </c>
      <c r="H80" s="141">
        <v>0</v>
      </c>
      <c r="I80" s="141">
        <v>0</v>
      </c>
      <c r="J80" s="141">
        <v>0</v>
      </c>
      <c r="K80" s="141"/>
      <c r="L80" s="141">
        <f t="shared" si="48"/>
        <v>722538</v>
      </c>
      <c r="M80" s="141">
        <f t="shared" si="49"/>
        <v>238210</v>
      </c>
      <c r="N80" s="141">
        <v>126251</v>
      </c>
      <c r="O80" s="141">
        <v>0</v>
      </c>
      <c r="P80" s="141">
        <v>111959</v>
      </c>
      <c r="Q80" s="141">
        <v>0</v>
      </c>
      <c r="R80" s="141">
        <f t="shared" si="50"/>
        <v>235796</v>
      </c>
      <c r="S80" s="141">
        <v>0</v>
      </c>
      <c r="T80" s="141">
        <v>225607</v>
      </c>
      <c r="U80" s="141">
        <v>10189</v>
      </c>
      <c r="V80" s="141">
        <v>0</v>
      </c>
      <c r="W80" s="141">
        <f t="shared" si="51"/>
        <v>248532</v>
      </c>
      <c r="X80" s="141">
        <v>0</v>
      </c>
      <c r="Y80" s="141">
        <v>210147</v>
      </c>
      <c r="Z80" s="141">
        <v>38385</v>
      </c>
      <c r="AA80" s="141">
        <v>0</v>
      </c>
      <c r="AB80" s="141"/>
      <c r="AC80" s="141">
        <v>0</v>
      </c>
      <c r="AD80" s="141">
        <v>46786</v>
      </c>
      <c r="AE80" s="141">
        <f t="shared" si="52"/>
        <v>838965</v>
      </c>
      <c r="AF80" s="141">
        <f t="shared" si="53"/>
        <v>0</v>
      </c>
      <c r="AG80" s="141">
        <f t="shared" si="54"/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/>
      <c r="AN80" s="141">
        <f t="shared" si="55"/>
        <v>0</v>
      </c>
      <c r="AO80" s="141">
        <f t="shared" si="56"/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f t="shared" si="57"/>
        <v>0</v>
      </c>
      <c r="AU80" s="141">
        <v>0</v>
      </c>
      <c r="AV80" s="141">
        <v>0</v>
      </c>
      <c r="AW80" s="141">
        <v>0</v>
      </c>
      <c r="AX80" s="141">
        <v>0</v>
      </c>
      <c r="AY80" s="141">
        <f t="shared" si="58"/>
        <v>0</v>
      </c>
      <c r="AZ80" s="141">
        <v>0</v>
      </c>
      <c r="BA80" s="141">
        <v>0</v>
      </c>
      <c r="BB80" s="141">
        <v>0</v>
      </c>
      <c r="BC80" s="141">
        <v>0</v>
      </c>
      <c r="BD80" s="141"/>
      <c r="BE80" s="141">
        <v>0</v>
      </c>
      <c r="BF80" s="141">
        <v>0</v>
      </c>
      <c r="BG80" s="141">
        <f t="shared" si="59"/>
        <v>0</v>
      </c>
      <c r="BH80" s="141">
        <f t="shared" si="60"/>
        <v>69641</v>
      </c>
      <c r="BI80" s="141">
        <f t="shared" si="61"/>
        <v>69641</v>
      </c>
      <c r="BJ80" s="141">
        <f t="shared" si="62"/>
        <v>0</v>
      </c>
      <c r="BK80" s="141">
        <f t="shared" si="63"/>
        <v>69641</v>
      </c>
      <c r="BL80" s="141">
        <f t="shared" si="64"/>
        <v>0</v>
      </c>
      <c r="BM80" s="141">
        <f t="shared" si="65"/>
        <v>0</v>
      </c>
      <c r="BN80" s="141">
        <f t="shared" si="66"/>
        <v>0</v>
      </c>
      <c r="BO80" s="141">
        <f t="shared" si="67"/>
        <v>0</v>
      </c>
      <c r="BP80" s="141">
        <f t="shared" si="68"/>
        <v>722538</v>
      </c>
      <c r="BQ80" s="141">
        <f t="shared" si="69"/>
        <v>238210</v>
      </c>
      <c r="BR80" s="141">
        <f t="shared" si="70"/>
        <v>126251</v>
      </c>
      <c r="BS80" s="141">
        <f t="shared" si="71"/>
        <v>0</v>
      </c>
      <c r="BT80" s="141">
        <f t="shared" si="72"/>
        <v>111959</v>
      </c>
      <c r="BU80" s="141">
        <f t="shared" si="73"/>
        <v>0</v>
      </c>
      <c r="BV80" s="141">
        <f t="shared" si="74"/>
        <v>235796</v>
      </c>
      <c r="BW80" s="141">
        <f t="shared" si="75"/>
        <v>0</v>
      </c>
      <c r="BX80" s="141">
        <f t="shared" si="76"/>
        <v>225607</v>
      </c>
      <c r="BY80" s="141">
        <f t="shared" si="77"/>
        <v>10189</v>
      </c>
      <c r="BZ80" s="141">
        <f t="shared" si="78"/>
        <v>0</v>
      </c>
      <c r="CA80" s="141">
        <f t="shared" si="79"/>
        <v>248532</v>
      </c>
      <c r="CB80" s="141">
        <f t="shared" si="80"/>
        <v>0</v>
      </c>
      <c r="CC80" s="141">
        <f t="shared" si="81"/>
        <v>210147</v>
      </c>
      <c r="CD80" s="141">
        <f t="shared" si="82"/>
        <v>38385</v>
      </c>
      <c r="CE80" s="141">
        <f t="shared" si="83"/>
        <v>0</v>
      </c>
      <c r="CF80" s="141">
        <f t="shared" si="84"/>
        <v>0</v>
      </c>
      <c r="CG80" s="141">
        <f t="shared" si="85"/>
        <v>0</v>
      </c>
      <c r="CH80" s="141">
        <f t="shared" si="86"/>
        <v>46786</v>
      </c>
      <c r="CI80" s="141">
        <f t="shared" si="87"/>
        <v>838965</v>
      </c>
    </row>
    <row r="81" spans="1:87" ht="12" customHeight="1">
      <c r="A81" s="142" t="s">
        <v>91</v>
      </c>
      <c r="B81" s="140" t="s">
        <v>464</v>
      </c>
      <c r="C81" s="142" t="s">
        <v>477</v>
      </c>
      <c r="D81" s="141">
        <f t="shared" si="46"/>
        <v>137216</v>
      </c>
      <c r="E81" s="141">
        <f t="shared" si="47"/>
        <v>128247</v>
      </c>
      <c r="F81" s="141">
        <v>0</v>
      </c>
      <c r="G81" s="141">
        <v>0</v>
      </c>
      <c r="H81" s="141">
        <v>128247</v>
      </c>
      <c r="I81" s="141">
        <v>0</v>
      </c>
      <c r="J81" s="141">
        <v>8969</v>
      </c>
      <c r="K81" s="141"/>
      <c r="L81" s="141">
        <f t="shared" si="48"/>
        <v>8306566</v>
      </c>
      <c r="M81" s="141">
        <f t="shared" si="49"/>
        <v>281304</v>
      </c>
      <c r="N81" s="141">
        <v>281304</v>
      </c>
      <c r="O81" s="141">
        <v>0</v>
      </c>
      <c r="P81" s="141">
        <v>0</v>
      </c>
      <c r="Q81" s="141">
        <v>0</v>
      </c>
      <c r="R81" s="141">
        <f t="shared" si="50"/>
        <v>7195114</v>
      </c>
      <c r="S81" s="141">
        <v>0</v>
      </c>
      <c r="T81" s="141">
        <v>0</v>
      </c>
      <c r="U81" s="141">
        <v>7195114</v>
      </c>
      <c r="V81" s="141">
        <v>0</v>
      </c>
      <c r="W81" s="141">
        <f t="shared" si="51"/>
        <v>830148</v>
      </c>
      <c r="X81" s="141">
        <v>0</v>
      </c>
      <c r="Y81" s="141">
        <v>0</v>
      </c>
      <c r="Z81" s="141">
        <v>309060</v>
      </c>
      <c r="AA81" s="141">
        <v>521088</v>
      </c>
      <c r="AB81" s="141"/>
      <c r="AC81" s="141">
        <v>0</v>
      </c>
      <c r="AD81" s="141">
        <v>0</v>
      </c>
      <c r="AE81" s="141">
        <f t="shared" si="52"/>
        <v>8443782</v>
      </c>
      <c r="AF81" s="141">
        <f t="shared" si="53"/>
        <v>0</v>
      </c>
      <c r="AG81" s="141">
        <f t="shared" si="54"/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/>
      <c r="AN81" s="141">
        <f t="shared" si="55"/>
        <v>0</v>
      </c>
      <c r="AO81" s="141">
        <f t="shared" si="56"/>
        <v>0</v>
      </c>
      <c r="AP81" s="141">
        <v>0</v>
      </c>
      <c r="AQ81" s="141">
        <v>0</v>
      </c>
      <c r="AR81" s="141">
        <v>0</v>
      </c>
      <c r="AS81" s="141">
        <v>0</v>
      </c>
      <c r="AT81" s="141">
        <f t="shared" si="57"/>
        <v>0</v>
      </c>
      <c r="AU81" s="141">
        <v>0</v>
      </c>
      <c r="AV81" s="141">
        <v>0</v>
      </c>
      <c r="AW81" s="141">
        <v>0</v>
      </c>
      <c r="AX81" s="141">
        <v>0</v>
      </c>
      <c r="AY81" s="141">
        <f t="shared" si="58"/>
        <v>0</v>
      </c>
      <c r="AZ81" s="141">
        <v>0</v>
      </c>
      <c r="BA81" s="141">
        <v>0</v>
      </c>
      <c r="BB81" s="141">
        <v>0</v>
      </c>
      <c r="BC81" s="141">
        <v>0</v>
      </c>
      <c r="BD81" s="141"/>
      <c r="BE81" s="141">
        <v>0</v>
      </c>
      <c r="BF81" s="141">
        <v>0</v>
      </c>
      <c r="BG81" s="141">
        <f t="shared" si="59"/>
        <v>0</v>
      </c>
      <c r="BH81" s="141">
        <f t="shared" si="60"/>
        <v>137216</v>
      </c>
      <c r="BI81" s="141">
        <f t="shared" si="61"/>
        <v>128247</v>
      </c>
      <c r="BJ81" s="141">
        <f t="shared" si="62"/>
        <v>0</v>
      </c>
      <c r="BK81" s="141">
        <f t="shared" si="63"/>
        <v>0</v>
      </c>
      <c r="BL81" s="141">
        <f t="shared" si="64"/>
        <v>128247</v>
      </c>
      <c r="BM81" s="141">
        <f t="shared" si="65"/>
        <v>0</v>
      </c>
      <c r="BN81" s="141">
        <f t="shared" si="66"/>
        <v>8969</v>
      </c>
      <c r="BO81" s="141">
        <f t="shared" si="67"/>
        <v>0</v>
      </c>
      <c r="BP81" s="141">
        <f t="shared" si="68"/>
        <v>8306566</v>
      </c>
      <c r="BQ81" s="141">
        <f t="shared" si="69"/>
        <v>281304</v>
      </c>
      <c r="BR81" s="141">
        <f t="shared" si="70"/>
        <v>281304</v>
      </c>
      <c r="BS81" s="141">
        <f t="shared" si="71"/>
        <v>0</v>
      </c>
      <c r="BT81" s="141">
        <f t="shared" si="72"/>
        <v>0</v>
      </c>
      <c r="BU81" s="141">
        <f t="shared" si="73"/>
        <v>0</v>
      </c>
      <c r="BV81" s="141">
        <f t="shared" si="74"/>
        <v>7195114</v>
      </c>
      <c r="BW81" s="141">
        <f t="shared" si="75"/>
        <v>0</v>
      </c>
      <c r="BX81" s="141">
        <f t="shared" si="76"/>
        <v>0</v>
      </c>
      <c r="BY81" s="141">
        <f t="shared" si="77"/>
        <v>7195114</v>
      </c>
      <c r="BZ81" s="141">
        <f t="shared" si="78"/>
        <v>0</v>
      </c>
      <c r="CA81" s="141">
        <f t="shared" si="79"/>
        <v>830148</v>
      </c>
      <c r="CB81" s="141">
        <f t="shared" si="80"/>
        <v>0</v>
      </c>
      <c r="CC81" s="141">
        <f t="shared" si="81"/>
        <v>0</v>
      </c>
      <c r="CD81" s="141">
        <f t="shared" si="82"/>
        <v>309060</v>
      </c>
      <c r="CE81" s="141">
        <f t="shared" si="83"/>
        <v>521088</v>
      </c>
      <c r="CF81" s="141">
        <f t="shared" si="84"/>
        <v>0</v>
      </c>
      <c r="CG81" s="141">
        <f t="shared" si="85"/>
        <v>0</v>
      </c>
      <c r="CH81" s="141">
        <f t="shared" si="86"/>
        <v>0</v>
      </c>
      <c r="CI81" s="141">
        <f t="shared" si="87"/>
        <v>8443782</v>
      </c>
    </row>
    <row r="82" spans="1:87" ht="12" customHeight="1">
      <c r="A82" s="142" t="s">
        <v>91</v>
      </c>
      <c r="B82" s="140" t="s">
        <v>465</v>
      </c>
      <c r="C82" s="142" t="s">
        <v>478</v>
      </c>
      <c r="D82" s="141">
        <f t="shared" si="46"/>
        <v>0</v>
      </c>
      <c r="E82" s="141">
        <f t="shared" si="47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/>
      <c r="L82" s="141">
        <f t="shared" si="48"/>
        <v>1264302</v>
      </c>
      <c r="M82" s="141">
        <f t="shared" si="49"/>
        <v>165603</v>
      </c>
      <c r="N82" s="141">
        <v>165603</v>
      </c>
      <c r="O82" s="141">
        <v>0</v>
      </c>
      <c r="P82" s="141">
        <v>0</v>
      </c>
      <c r="Q82" s="141">
        <v>0</v>
      </c>
      <c r="R82" s="141">
        <f t="shared" si="50"/>
        <v>1098699</v>
      </c>
      <c r="S82" s="141">
        <v>0</v>
      </c>
      <c r="T82" s="141">
        <v>1098699</v>
      </c>
      <c r="U82" s="141">
        <v>0</v>
      </c>
      <c r="V82" s="141">
        <v>0</v>
      </c>
      <c r="W82" s="141">
        <f t="shared" si="51"/>
        <v>0</v>
      </c>
      <c r="X82" s="141">
        <v>0</v>
      </c>
      <c r="Y82" s="141">
        <v>0</v>
      </c>
      <c r="Z82" s="141">
        <v>0</v>
      </c>
      <c r="AA82" s="141">
        <v>0</v>
      </c>
      <c r="AB82" s="141"/>
      <c r="AC82" s="141">
        <v>0</v>
      </c>
      <c r="AD82" s="141">
        <v>365819</v>
      </c>
      <c r="AE82" s="141">
        <f t="shared" si="52"/>
        <v>1630121</v>
      </c>
      <c r="AF82" s="141">
        <f t="shared" si="53"/>
        <v>0</v>
      </c>
      <c r="AG82" s="141">
        <f t="shared" si="54"/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/>
      <c r="AN82" s="141">
        <f t="shared" si="55"/>
        <v>0</v>
      </c>
      <c r="AO82" s="141">
        <f t="shared" si="56"/>
        <v>0</v>
      </c>
      <c r="AP82" s="141">
        <v>0</v>
      </c>
      <c r="AQ82" s="141">
        <v>0</v>
      </c>
      <c r="AR82" s="141">
        <v>0</v>
      </c>
      <c r="AS82" s="141">
        <v>0</v>
      </c>
      <c r="AT82" s="141">
        <f t="shared" si="57"/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f t="shared" si="58"/>
        <v>0</v>
      </c>
      <c r="AZ82" s="141">
        <v>0</v>
      </c>
      <c r="BA82" s="141">
        <v>0</v>
      </c>
      <c r="BB82" s="141">
        <v>0</v>
      </c>
      <c r="BC82" s="141">
        <v>0</v>
      </c>
      <c r="BD82" s="141"/>
      <c r="BE82" s="141">
        <v>0</v>
      </c>
      <c r="BF82" s="141">
        <v>0</v>
      </c>
      <c r="BG82" s="141">
        <f t="shared" si="59"/>
        <v>0</v>
      </c>
      <c r="BH82" s="141">
        <f t="shared" si="60"/>
        <v>0</v>
      </c>
      <c r="BI82" s="141">
        <f t="shared" si="61"/>
        <v>0</v>
      </c>
      <c r="BJ82" s="141">
        <f t="shared" si="62"/>
        <v>0</v>
      </c>
      <c r="BK82" s="141">
        <f t="shared" si="63"/>
        <v>0</v>
      </c>
      <c r="BL82" s="141">
        <f t="shared" si="64"/>
        <v>0</v>
      </c>
      <c r="BM82" s="141">
        <f t="shared" si="65"/>
        <v>0</v>
      </c>
      <c r="BN82" s="141">
        <f t="shared" si="66"/>
        <v>0</v>
      </c>
      <c r="BO82" s="141">
        <f t="shared" si="67"/>
        <v>0</v>
      </c>
      <c r="BP82" s="141">
        <f t="shared" si="68"/>
        <v>1264302</v>
      </c>
      <c r="BQ82" s="141">
        <f t="shared" si="69"/>
        <v>165603</v>
      </c>
      <c r="BR82" s="141">
        <f t="shared" si="70"/>
        <v>165603</v>
      </c>
      <c r="BS82" s="141">
        <f t="shared" si="71"/>
        <v>0</v>
      </c>
      <c r="BT82" s="141">
        <f t="shared" si="72"/>
        <v>0</v>
      </c>
      <c r="BU82" s="141">
        <f t="shared" si="73"/>
        <v>0</v>
      </c>
      <c r="BV82" s="141">
        <f t="shared" si="74"/>
        <v>1098699</v>
      </c>
      <c r="BW82" s="141">
        <f t="shared" si="75"/>
        <v>0</v>
      </c>
      <c r="BX82" s="141">
        <f t="shared" si="76"/>
        <v>1098699</v>
      </c>
      <c r="BY82" s="141">
        <f t="shared" si="77"/>
        <v>0</v>
      </c>
      <c r="BZ82" s="141">
        <f t="shared" si="78"/>
        <v>0</v>
      </c>
      <c r="CA82" s="141">
        <f t="shared" si="79"/>
        <v>0</v>
      </c>
      <c r="CB82" s="141">
        <f t="shared" si="80"/>
        <v>0</v>
      </c>
      <c r="CC82" s="141">
        <f t="shared" si="81"/>
        <v>0</v>
      </c>
      <c r="CD82" s="141">
        <f t="shared" si="82"/>
        <v>0</v>
      </c>
      <c r="CE82" s="141">
        <f t="shared" si="83"/>
        <v>0</v>
      </c>
      <c r="CF82" s="141">
        <f t="shared" si="84"/>
        <v>0</v>
      </c>
      <c r="CG82" s="141">
        <f t="shared" si="85"/>
        <v>0</v>
      </c>
      <c r="CH82" s="141">
        <f t="shared" si="86"/>
        <v>365819</v>
      </c>
      <c r="CI82" s="141">
        <f t="shared" si="87"/>
        <v>1630121</v>
      </c>
    </row>
    <row r="83" spans="1:87" ht="12" customHeight="1">
      <c r="A83" s="142" t="s">
        <v>91</v>
      </c>
      <c r="B83" s="140" t="s">
        <v>466</v>
      </c>
      <c r="C83" s="142" t="s">
        <v>479</v>
      </c>
      <c r="D83" s="141">
        <f t="shared" si="46"/>
        <v>3558162</v>
      </c>
      <c r="E83" s="141">
        <f t="shared" si="47"/>
        <v>3430756</v>
      </c>
      <c r="F83" s="141">
        <v>0</v>
      </c>
      <c r="G83" s="141">
        <v>3430756</v>
      </c>
      <c r="H83" s="141">
        <v>0</v>
      </c>
      <c r="I83" s="141">
        <v>0</v>
      </c>
      <c r="J83" s="141">
        <v>127406</v>
      </c>
      <c r="K83" s="141"/>
      <c r="L83" s="141">
        <f t="shared" si="48"/>
        <v>49427127</v>
      </c>
      <c r="M83" s="141">
        <f t="shared" si="49"/>
        <v>14036345</v>
      </c>
      <c r="N83" s="141">
        <v>8712213</v>
      </c>
      <c r="O83" s="141">
        <v>0</v>
      </c>
      <c r="P83" s="141">
        <v>5324132</v>
      </c>
      <c r="Q83" s="141">
        <v>0</v>
      </c>
      <c r="R83" s="141">
        <f t="shared" si="50"/>
        <v>22747963</v>
      </c>
      <c r="S83" s="141">
        <v>0</v>
      </c>
      <c r="T83" s="141">
        <v>22747963</v>
      </c>
      <c r="U83" s="141">
        <v>0</v>
      </c>
      <c r="V83" s="141">
        <v>0</v>
      </c>
      <c r="W83" s="141">
        <f t="shared" si="51"/>
        <v>12450565</v>
      </c>
      <c r="X83" s="141">
        <v>0</v>
      </c>
      <c r="Y83" s="141">
        <v>10853825</v>
      </c>
      <c r="Z83" s="141">
        <v>1596740</v>
      </c>
      <c r="AA83" s="141">
        <v>0</v>
      </c>
      <c r="AB83" s="141"/>
      <c r="AC83" s="141">
        <v>192254</v>
      </c>
      <c r="AD83" s="141">
        <v>13193484</v>
      </c>
      <c r="AE83" s="141">
        <f t="shared" si="52"/>
        <v>66178773</v>
      </c>
      <c r="AF83" s="141">
        <f t="shared" si="53"/>
        <v>0</v>
      </c>
      <c r="AG83" s="141">
        <f t="shared" si="54"/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/>
      <c r="AN83" s="141">
        <f t="shared" si="55"/>
        <v>175461</v>
      </c>
      <c r="AO83" s="141">
        <f t="shared" si="56"/>
        <v>9648</v>
      </c>
      <c r="AP83" s="141">
        <v>9648</v>
      </c>
      <c r="AQ83" s="141">
        <v>0</v>
      </c>
      <c r="AR83" s="141">
        <v>0</v>
      </c>
      <c r="AS83" s="141">
        <v>0</v>
      </c>
      <c r="AT83" s="141">
        <f t="shared" si="57"/>
        <v>29321</v>
      </c>
      <c r="AU83" s="141">
        <v>0</v>
      </c>
      <c r="AV83" s="141">
        <v>29321</v>
      </c>
      <c r="AW83" s="141">
        <v>0</v>
      </c>
      <c r="AX83" s="141">
        <v>0</v>
      </c>
      <c r="AY83" s="141">
        <f t="shared" si="58"/>
        <v>136492</v>
      </c>
      <c r="AZ83" s="141">
        <v>0</v>
      </c>
      <c r="BA83" s="141">
        <v>136350</v>
      </c>
      <c r="BB83" s="141">
        <v>142</v>
      </c>
      <c r="BC83" s="141">
        <v>0</v>
      </c>
      <c r="BD83" s="141"/>
      <c r="BE83" s="141">
        <v>0</v>
      </c>
      <c r="BF83" s="141">
        <v>43691</v>
      </c>
      <c r="BG83" s="141">
        <f t="shared" si="59"/>
        <v>219152</v>
      </c>
      <c r="BH83" s="141">
        <f t="shared" si="60"/>
        <v>3558162</v>
      </c>
      <c r="BI83" s="141">
        <f t="shared" si="61"/>
        <v>3430756</v>
      </c>
      <c r="BJ83" s="141">
        <f t="shared" si="62"/>
        <v>0</v>
      </c>
      <c r="BK83" s="141">
        <f t="shared" si="63"/>
        <v>3430756</v>
      </c>
      <c r="BL83" s="141">
        <f t="shared" si="64"/>
        <v>0</v>
      </c>
      <c r="BM83" s="141">
        <f t="shared" si="65"/>
        <v>0</v>
      </c>
      <c r="BN83" s="141">
        <f t="shared" si="66"/>
        <v>127406</v>
      </c>
      <c r="BO83" s="141">
        <f t="shared" si="67"/>
        <v>0</v>
      </c>
      <c r="BP83" s="141">
        <f t="shared" si="68"/>
        <v>49602588</v>
      </c>
      <c r="BQ83" s="141">
        <f t="shared" si="69"/>
        <v>14045993</v>
      </c>
      <c r="BR83" s="141">
        <f t="shared" si="70"/>
        <v>8721861</v>
      </c>
      <c r="BS83" s="141">
        <f t="shared" si="71"/>
        <v>0</v>
      </c>
      <c r="BT83" s="141">
        <f t="shared" si="72"/>
        <v>5324132</v>
      </c>
      <c r="BU83" s="141">
        <f t="shared" si="73"/>
        <v>0</v>
      </c>
      <c r="BV83" s="141">
        <f t="shared" si="74"/>
        <v>22777284</v>
      </c>
      <c r="BW83" s="141">
        <f t="shared" si="75"/>
        <v>0</v>
      </c>
      <c r="BX83" s="141">
        <f t="shared" si="76"/>
        <v>22777284</v>
      </c>
      <c r="BY83" s="141">
        <f t="shared" si="77"/>
        <v>0</v>
      </c>
      <c r="BZ83" s="141">
        <f t="shared" si="78"/>
        <v>0</v>
      </c>
      <c r="CA83" s="141">
        <f t="shared" si="79"/>
        <v>12587057</v>
      </c>
      <c r="CB83" s="141">
        <f t="shared" si="80"/>
        <v>0</v>
      </c>
      <c r="CC83" s="141">
        <f t="shared" si="81"/>
        <v>10990175</v>
      </c>
      <c r="CD83" s="141">
        <f t="shared" si="82"/>
        <v>1596882</v>
      </c>
      <c r="CE83" s="141">
        <f t="shared" si="83"/>
        <v>0</v>
      </c>
      <c r="CF83" s="141">
        <f t="shared" si="84"/>
        <v>0</v>
      </c>
      <c r="CG83" s="141">
        <f t="shared" si="85"/>
        <v>192254</v>
      </c>
      <c r="CH83" s="141">
        <f t="shared" si="86"/>
        <v>13237175</v>
      </c>
      <c r="CI83" s="141">
        <f t="shared" si="87"/>
        <v>66397925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498</v>
      </c>
      <c r="B7" s="140" t="s">
        <v>452</v>
      </c>
      <c r="C7" s="139" t="s">
        <v>497</v>
      </c>
      <c r="D7" s="141">
        <f aca="true" t="shared" si="0" ref="D7:I7">SUM(D8:D70)</f>
        <v>3784876</v>
      </c>
      <c r="E7" s="141">
        <f t="shared" si="0"/>
        <v>42586358</v>
      </c>
      <c r="F7" s="141">
        <f t="shared" si="0"/>
        <v>46371234</v>
      </c>
      <c r="G7" s="141">
        <f t="shared" si="0"/>
        <v>14913</v>
      </c>
      <c r="H7" s="141">
        <f t="shared" si="0"/>
        <v>623379</v>
      </c>
      <c r="I7" s="141">
        <f t="shared" si="0"/>
        <v>638292</v>
      </c>
      <c r="J7" s="143" t="s">
        <v>490</v>
      </c>
      <c r="K7" s="143" t="s">
        <v>490</v>
      </c>
      <c r="L7" s="141">
        <f aca="true" t="shared" si="1" ref="L7:Q7">SUM(L8:L70)</f>
        <v>3647309</v>
      </c>
      <c r="M7" s="141">
        <f t="shared" si="1"/>
        <v>36003119</v>
      </c>
      <c r="N7" s="141">
        <f t="shared" si="1"/>
        <v>39650428</v>
      </c>
      <c r="O7" s="141">
        <f t="shared" si="1"/>
        <v>14913</v>
      </c>
      <c r="P7" s="141">
        <f t="shared" si="1"/>
        <v>523018</v>
      </c>
      <c r="Q7" s="141">
        <f t="shared" si="1"/>
        <v>537931</v>
      </c>
      <c r="R7" s="143" t="s">
        <v>490</v>
      </c>
      <c r="S7" s="143" t="s">
        <v>490</v>
      </c>
      <c r="T7" s="141">
        <f aca="true" t="shared" si="2" ref="T7:Y7">SUM(T8:T70)</f>
        <v>127827</v>
      </c>
      <c r="U7" s="141">
        <f t="shared" si="2"/>
        <v>5531933</v>
      </c>
      <c r="V7" s="141">
        <f t="shared" si="2"/>
        <v>5659760</v>
      </c>
      <c r="W7" s="141">
        <f t="shared" si="2"/>
        <v>0</v>
      </c>
      <c r="X7" s="141">
        <f t="shared" si="2"/>
        <v>37422</v>
      </c>
      <c r="Y7" s="141">
        <f t="shared" si="2"/>
        <v>37422</v>
      </c>
      <c r="Z7" s="143" t="s">
        <v>490</v>
      </c>
      <c r="AA7" s="143" t="s">
        <v>490</v>
      </c>
      <c r="AB7" s="141">
        <f>SUM(AB8:AB70)</f>
        <v>9740</v>
      </c>
      <c r="AC7" s="141">
        <f>SUM(AC8:AC70)</f>
        <v>1051306</v>
      </c>
      <c r="AD7" s="141">
        <f>SUM(AD8:AD70)</f>
        <v>1061046</v>
      </c>
      <c r="AE7" s="141"/>
      <c r="AF7" s="141"/>
      <c r="AG7" s="141"/>
      <c r="AH7" s="143" t="s">
        <v>490</v>
      </c>
      <c r="AI7" s="143" t="s">
        <v>490</v>
      </c>
      <c r="AJ7" s="141">
        <f aca="true" t="shared" si="3" ref="AJ7:AO7">SUM(AJ8:AJ70)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490</v>
      </c>
      <c r="AQ7" s="143" t="s">
        <v>490</v>
      </c>
      <c r="AR7" s="141">
        <f aca="true" t="shared" si="4" ref="AR7:AW7">SUM(AR8:AR70)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490</v>
      </c>
      <c r="AY7" s="143" t="s">
        <v>490</v>
      </c>
      <c r="AZ7" s="141">
        <f aca="true" t="shared" si="5" ref="AZ7:BE7">SUM(AZ8:AZ70)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91</v>
      </c>
      <c r="B8" s="140" t="s">
        <v>326</v>
      </c>
      <c r="C8" s="142" t="s">
        <v>389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91</v>
      </c>
      <c r="B9" s="140" t="s">
        <v>327</v>
      </c>
      <c r="C9" s="142" t="s">
        <v>390</v>
      </c>
      <c r="D9" s="141">
        <f aca="true" t="shared" si="6" ref="D9:D70">SUM(L9,T9,AB9,AJ9,AR9,AZ9)</f>
        <v>34796</v>
      </c>
      <c r="E9" s="141">
        <f aca="true" t="shared" si="7" ref="E9:E70">SUM(M9,U9,AC9,AK9,AS9,BA9)</f>
        <v>283642</v>
      </c>
      <c r="F9" s="141">
        <f aca="true" t="shared" si="8" ref="F9:F70">SUM(D9:E9)</f>
        <v>318438</v>
      </c>
      <c r="G9" s="141">
        <f aca="true" t="shared" si="9" ref="G9:G70">SUM(O9,W9,AE9,AM9,AU9,BC9)</f>
        <v>0</v>
      </c>
      <c r="H9" s="141">
        <f aca="true" t="shared" si="10" ref="H9:H70">SUM(P9,X9,AF9,AN9,AV9,BD9)</f>
        <v>2174</v>
      </c>
      <c r="I9" s="141">
        <f aca="true" t="shared" si="11" ref="I9:I70">SUM(G9:H9)</f>
        <v>2174</v>
      </c>
      <c r="J9" s="143"/>
      <c r="K9" s="143" t="s">
        <v>479</v>
      </c>
      <c r="L9" s="141">
        <v>34796</v>
      </c>
      <c r="M9" s="141">
        <v>283642</v>
      </c>
      <c r="N9" s="141">
        <f aca="true" t="shared" si="12" ref="N9:N70">SUM(L9,+M9)</f>
        <v>318438</v>
      </c>
      <c r="O9" s="141">
        <v>0</v>
      </c>
      <c r="P9" s="141">
        <v>2174</v>
      </c>
      <c r="Q9" s="141">
        <f aca="true" t="shared" si="13" ref="Q9:Q70">SUM(O9,+P9)</f>
        <v>2174</v>
      </c>
      <c r="R9" s="143"/>
      <c r="S9" s="143"/>
      <c r="T9" s="141">
        <v>0</v>
      </c>
      <c r="U9" s="141">
        <v>0</v>
      </c>
      <c r="V9" s="141">
        <f aca="true" t="shared" si="14" ref="V9:V70">+SUM(T9,U9)</f>
        <v>0</v>
      </c>
      <c r="W9" s="141">
        <v>0</v>
      </c>
      <c r="X9" s="141">
        <v>0</v>
      </c>
      <c r="Y9" s="141">
        <f aca="true" t="shared" si="15" ref="Y9:Y70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70">+SUM(AB9,AC9)</f>
        <v>0</v>
      </c>
      <c r="AE9" s="141">
        <v>0</v>
      </c>
      <c r="AF9" s="141">
        <v>0</v>
      </c>
      <c r="AG9" s="141">
        <f aca="true" t="shared" si="17" ref="AG9:AG70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70">SUM(AJ9,+AK9)</f>
        <v>0</v>
      </c>
      <c r="AM9" s="141">
        <v>0</v>
      </c>
      <c r="AN9" s="141">
        <v>0</v>
      </c>
      <c r="AO9" s="141">
        <f aca="true" t="shared" si="19" ref="AO9:AO70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70">SUM(AR9,+AS9)</f>
        <v>0</v>
      </c>
      <c r="AU9" s="141">
        <v>0</v>
      </c>
      <c r="AV9" s="141">
        <v>0</v>
      </c>
      <c r="AW9" s="141">
        <f aca="true" t="shared" si="21" ref="AW9:AW70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70">SUM(AZ9,BA9)</f>
        <v>0</v>
      </c>
      <c r="BC9" s="141">
        <v>0</v>
      </c>
      <c r="BD9" s="141">
        <v>0</v>
      </c>
      <c r="BE9" s="141">
        <f aca="true" t="shared" si="23" ref="BE9:BE70">SUM(BC9,+BD9)</f>
        <v>0</v>
      </c>
    </row>
    <row r="10" spans="1:57" ht="12" customHeight="1">
      <c r="A10" s="142" t="s">
        <v>91</v>
      </c>
      <c r="B10" s="140" t="s">
        <v>328</v>
      </c>
      <c r="C10" s="142" t="s">
        <v>391</v>
      </c>
      <c r="D10" s="141">
        <f t="shared" si="6"/>
        <v>62521</v>
      </c>
      <c r="E10" s="141">
        <f t="shared" si="7"/>
        <v>509640</v>
      </c>
      <c r="F10" s="141">
        <f t="shared" si="8"/>
        <v>572161</v>
      </c>
      <c r="G10" s="141">
        <f t="shared" si="9"/>
        <v>0</v>
      </c>
      <c r="H10" s="141">
        <f t="shared" si="10"/>
        <v>3906</v>
      </c>
      <c r="I10" s="141">
        <f t="shared" si="11"/>
        <v>3906</v>
      </c>
      <c r="J10" s="143" t="s">
        <v>466</v>
      </c>
      <c r="K10" s="143" t="s">
        <v>479</v>
      </c>
      <c r="L10" s="141">
        <v>62521</v>
      </c>
      <c r="M10" s="141">
        <v>509640</v>
      </c>
      <c r="N10" s="141">
        <f t="shared" si="12"/>
        <v>572161</v>
      </c>
      <c r="O10" s="141">
        <v>0</v>
      </c>
      <c r="P10" s="141">
        <v>3906</v>
      </c>
      <c r="Q10" s="141">
        <f t="shared" si="13"/>
        <v>3906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91</v>
      </c>
      <c r="B11" s="140" t="s">
        <v>329</v>
      </c>
      <c r="C11" s="142" t="s">
        <v>392</v>
      </c>
      <c r="D11" s="141">
        <f t="shared" si="6"/>
        <v>106733</v>
      </c>
      <c r="E11" s="141">
        <f t="shared" si="7"/>
        <v>870029</v>
      </c>
      <c r="F11" s="141">
        <f t="shared" si="8"/>
        <v>976762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466</v>
      </c>
      <c r="K11" s="143" t="s">
        <v>479</v>
      </c>
      <c r="L11" s="141">
        <v>106733</v>
      </c>
      <c r="M11" s="141">
        <v>870029</v>
      </c>
      <c r="N11" s="141">
        <f t="shared" si="12"/>
        <v>976762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91</v>
      </c>
      <c r="B12" s="140" t="s">
        <v>330</v>
      </c>
      <c r="C12" s="142" t="s">
        <v>393</v>
      </c>
      <c r="D12" s="141">
        <f t="shared" si="6"/>
        <v>143205</v>
      </c>
      <c r="E12" s="141">
        <f t="shared" si="7"/>
        <v>1167331</v>
      </c>
      <c r="F12" s="141">
        <f t="shared" si="8"/>
        <v>1310536</v>
      </c>
      <c r="G12" s="141">
        <f t="shared" si="9"/>
        <v>0</v>
      </c>
      <c r="H12" s="141">
        <f t="shared" si="10"/>
        <v>8946</v>
      </c>
      <c r="I12" s="141">
        <f t="shared" si="11"/>
        <v>8946</v>
      </c>
      <c r="J12" s="143" t="s">
        <v>466</v>
      </c>
      <c r="K12" s="143" t="s">
        <v>481</v>
      </c>
      <c r="L12" s="141">
        <v>143205</v>
      </c>
      <c r="M12" s="141">
        <v>1167331</v>
      </c>
      <c r="N12" s="141">
        <f t="shared" si="12"/>
        <v>1310536</v>
      </c>
      <c r="O12" s="141">
        <v>0</v>
      </c>
      <c r="P12" s="141">
        <v>8946</v>
      </c>
      <c r="Q12" s="141">
        <f t="shared" si="13"/>
        <v>8946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91</v>
      </c>
      <c r="B13" s="140" t="s">
        <v>331</v>
      </c>
      <c r="C13" s="142" t="s">
        <v>394</v>
      </c>
      <c r="D13" s="141">
        <f t="shared" si="6"/>
        <v>79633</v>
      </c>
      <c r="E13" s="141">
        <f t="shared" si="7"/>
        <v>649122</v>
      </c>
      <c r="F13" s="141">
        <f t="shared" si="8"/>
        <v>728755</v>
      </c>
      <c r="G13" s="141">
        <f t="shared" si="9"/>
        <v>0</v>
      </c>
      <c r="H13" s="141">
        <f t="shared" si="10"/>
        <v>4975</v>
      </c>
      <c r="I13" s="141">
        <f t="shared" si="11"/>
        <v>4975</v>
      </c>
      <c r="J13" s="143" t="s">
        <v>466</v>
      </c>
      <c r="K13" s="143" t="s">
        <v>479</v>
      </c>
      <c r="L13" s="141">
        <v>79633</v>
      </c>
      <c r="M13" s="141">
        <v>649122</v>
      </c>
      <c r="N13" s="141">
        <f t="shared" si="12"/>
        <v>728755</v>
      </c>
      <c r="O13" s="141">
        <v>0</v>
      </c>
      <c r="P13" s="141">
        <v>4975</v>
      </c>
      <c r="Q13" s="141">
        <f t="shared" si="13"/>
        <v>4975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91</v>
      </c>
      <c r="B14" s="140" t="s">
        <v>332</v>
      </c>
      <c r="C14" s="142" t="s">
        <v>395</v>
      </c>
      <c r="D14" s="141">
        <f t="shared" si="6"/>
        <v>87715</v>
      </c>
      <c r="E14" s="141">
        <f t="shared" si="7"/>
        <v>715003</v>
      </c>
      <c r="F14" s="141">
        <f t="shared" si="8"/>
        <v>802718</v>
      </c>
      <c r="G14" s="141">
        <f t="shared" si="9"/>
        <v>0</v>
      </c>
      <c r="H14" s="141">
        <f t="shared" si="10"/>
        <v>5479</v>
      </c>
      <c r="I14" s="141">
        <f t="shared" si="11"/>
        <v>5479</v>
      </c>
      <c r="J14" s="143" t="s">
        <v>466</v>
      </c>
      <c r="K14" s="143" t="s">
        <v>479</v>
      </c>
      <c r="L14" s="141">
        <v>87715</v>
      </c>
      <c r="M14" s="141">
        <v>715003</v>
      </c>
      <c r="N14" s="141">
        <f t="shared" si="12"/>
        <v>802718</v>
      </c>
      <c r="O14" s="141">
        <v>0</v>
      </c>
      <c r="P14" s="141">
        <v>5479</v>
      </c>
      <c r="Q14" s="141">
        <f t="shared" si="13"/>
        <v>5479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91</v>
      </c>
      <c r="B15" s="140" t="s">
        <v>333</v>
      </c>
      <c r="C15" s="142" t="s">
        <v>396</v>
      </c>
      <c r="D15" s="141">
        <f t="shared" si="6"/>
        <v>98045</v>
      </c>
      <c r="E15" s="141">
        <f t="shared" si="7"/>
        <v>799211</v>
      </c>
      <c r="F15" s="141">
        <f t="shared" si="8"/>
        <v>897256</v>
      </c>
      <c r="G15" s="141">
        <f t="shared" si="9"/>
        <v>0</v>
      </c>
      <c r="H15" s="141">
        <f t="shared" si="10"/>
        <v>6125</v>
      </c>
      <c r="I15" s="141">
        <f t="shared" si="11"/>
        <v>6125</v>
      </c>
      <c r="J15" s="143" t="s">
        <v>466</v>
      </c>
      <c r="K15" s="143" t="s">
        <v>479</v>
      </c>
      <c r="L15" s="141">
        <v>98045</v>
      </c>
      <c r="M15" s="141">
        <v>799211</v>
      </c>
      <c r="N15" s="141">
        <f t="shared" si="12"/>
        <v>897256</v>
      </c>
      <c r="O15" s="141">
        <v>0</v>
      </c>
      <c r="P15" s="141">
        <v>6125</v>
      </c>
      <c r="Q15" s="141">
        <f t="shared" si="13"/>
        <v>6125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91</v>
      </c>
      <c r="B16" s="140" t="s">
        <v>334</v>
      </c>
      <c r="C16" s="142" t="s">
        <v>397</v>
      </c>
      <c r="D16" s="141">
        <f t="shared" si="6"/>
        <v>175786</v>
      </c>
      <c r="E16" s="141">
        <f t="shared" si="7"/>
        <v>1432910</v>
      </c>
      <c r="F16" s="141">
        <f t="shared" si="8"/>
        <v>1608696</v>
      </c>
      <c r="G16" s="141">
        <f t="shared" si="9"/>
        <v>0</v>
      </c>
      <c r="H16" s="141">
        <f t="shared" si="10"/>
        <v>10981</v>
      </c>
      <c r="I16" s="141">
        <f t="shared" si="11"/>
        <v>10981</v>
      </c>
      <c r="J16" s="143" t="s">
        <v>466</v>
      </c>
      <c r="K16" s="143" t="s">
        <v>479</v>
      </c>
      <c r="L16" s="141">
        <v>175786</v>
      </c>
      <c r="M16" s="141">
        <v>1432910</v>
      </c>
      <c r="N16" s="141">
        <f t="shared" si="12"/>
        <v>1608696</v>
      </c>
      <c r="O16" s="141">
        <v>0</v>
      </c>
      <c r="P16" s="141">
        <v>10981</v>
      </c>
      <c r="Q16" s="141">
        <f t="shared" si="13"/>
        <v>10981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91</v>
      </c>
      <c r="B17" s="140" t="s">
        <v>335</v>
      </c>
      <c r="C17" s="142" t="s">
        <v>398</v>
      </c>
      <c r="D17" s="141">
        <f t="shared" si="6"/>
        <v>134725</v>
      </c>
      <c r="E17" s="141">
        <f t="shared" si="7"/>
        <v>1098209</v>
      </c>
      <c r="F17" s="141">
        <f t="shared" si="8"/>
        <v>1232934</v>
      </c>
      <c r="G17" s="141">
        <f t="shared" si="9"/>
        <v>0</v>
      </c>
      <c r="H17" s="141">
        <f t="shared" si="10"/>
        <v>8416</v>
      </c>
      <c r="I17" s="141">
        <f t="shared" si="11"/>
        <v>8416</v>
      </c>
      <c r="J17" s="143" t="s">
        <v>466</v>
      </c>
      <c r="K17" s="143" t="s">
        <v>479</v>
      </c>
      <c r="L17" s="141">
        <v>134725</v>
      </c>
      <c r="M17" s="141">
        <v>1098209</v>
      </c>
      <c r="N17" s="141">
        <f t="shared" si="12"/>
        <v>1232934</v>
      </c>
      <c r="O17" s="141">
        <v>0</v>
      </c>
      <c r="P17" s="141">
        <v>8416</v>
      </c>
      <c r="Q17" s="141">
        <f t="shared" si="13"/>
        <v>8416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91</v>
      </c>
      <c r="B18" s="140" t="s">
        <v>336</v>
      </c>
      <c r="C18" s="142" t="s">
        <v>399</v>
      </c>
      <c r="D18" s="141">
        <f t="shared" si="6"/>
        <v>145158</v>
      </c>
      <c r="E18" s="141">
        <f t="shared" si="7"/>
        <v>1141826</v>
      </c>
      <c r="F18" s="141">
        <f t="shared" si="8"/>
        <v>1286984</v>
      </c>
      <c r="G18" s="141">
        <f t="shared" si="9"/>
        <v>0</v>
      </c>
      <c r="H18" s="141">
        <f t="shared" si="10"/>
        <v>9073</v>
      </c>
      <c r="I18" s="141">
        <f t="shared" si="11"/>
        <v>9073</v>
      </c>
      <c r="J18" s="143" t="s">
        <v>466</v>
      </c>
      <c r="K18" s="143" t="s">
        <v>482</v>
      </c>
      <c r="L18" s="141">
        <v>145158</v>
      </c>
      <c r="M18" s="141">
        <v>1141826</v>
      </c>
      <c r="N18" s="141">
        <f t="shared" si="12"/>
        <v>1286984</v>
      </c>
      <c r="O18" s="141">
        <v>0</v>
      </c>
      <c r="P18" s="141">
        <v>9073</v>
      </c>
      <c r="Q18" s="141">
        <f t="shared" si="13"/>
        <v>9073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91</v>
      </c>
      <c r="B19" s="140" t="s">
        <v>337</v>
      </c>
      <c r="C19" s="142" t="s">
        <v>400</v>
      </c>
      <c r="D19" s="141">
        <f t="shared" si="6"/>
        <v>257546</v>
      </c>
      <c r="E19" s="141">
        <f t="shared" si="7"/>
        <v>2099376</v>
      </c>
      <c r="F19" s="141">
        <f t="shared" si="8"/>
        <v>2356922</v>
      </c>
      <c r="G19" s="141">
        <f t="shared" si="9"/>
        <v>0</v>
      </c>
      <c r="H19" s="141">
        <f t="shared" si="10"/>
        <v>16089</v>
      </c>
      <c r="I19" s="141">
        <f t="shared" si="11"/>
        <v>16089</v>
      </c>
      <c r="J19" s="143" t="s">
        <v>466</v>
      </c>
      <c r="K19" s="143" t="s">
        <v>479</v>
      </c>
      <c r="L19" s="141">
        <v>257546</v>
      </c>
      <c r="M19" s="141">
        <v>2099376</v>
      </c>
      <c r="N19" s="141">
        <f t="shared" si="12"/>
        <v>2356922</v>
      </c>
      <c r="O19" s="141">
        <v>0</v>
      </c>
      <c r="P19" s="141">
        <v>16089</v>
      </c>
      <c r="Q19" s="141">
        <f t="shared" si="13"/>
        <v>16089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91</v>
      </c>
      <c r="B20" s="140" t="s">
        <v>338</v>
      </c>
      <c r="C20" s="142" t="s">
        <v>401</v>
      </c>
      <c r="D20" s="141">
        <f t="shared" si="6"/>
        <v>329660</v>
      </c>
      <c r="E20" s="141">
        <f t="shared" si="7"/>
        <v>2687210</v>
      </c>
      <c r="F20" s="141">
        <f t="shared" si="8"/>
        <v>3016870</v>
      </c>
      <c r="G20" s="141">
        <f t="shared" si="9"/>
        <v>0</v>
      </c>
      <c r="H20" s="141">
        <f t="shared" si="10"/>
        <v>20594</v>
      </c>
      <c r="I20" s="141">
        <f t="shared" si="11"/>
        <v>20594</v>
      </c>
      <c r="J20" s="143" t="s">
        <v>480</v>
      </c>
      <c r="K20" s="143" t="s">
        <v>479</v>
      </c>
      <c r="L20" s="141">
        <v>329660</v>
      </c>
      <c r="M20" s="141">
        <v>2687210</v>
      </c>
      <c r="N20" s="141">
        <f t="shared" si="12"/>
        <v>3016870</v>
      </c>
      <c r="O20" s="141">
        <v>0</v>
      </c>
      <c r="P20" s="141">
        <v>20594</v>
      </c>
      <c r="Q20" s="141">
        <f t="shared" si="13"/>
        <v>20594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91</v>
      </c>
      <c r="B21" s="140" t="s">
        <v>339</v>
      </c>
      <c r="C21" s="142" t="s">
        <v>402</v>
      </c>
      <c r="D21" s="141">
        <f t="shared" si="6"/>
        <v>103887</v>
      </c>
      <c r="E21" s="141">
        <f t="shared" si="7"/>
        <v>846831</v>
      </c>
      <c r="F21" s="141">
        <f t="shared" si="8"/>
        <v>950718</v>
      </c>
      <c r="G21" s="141">
        <f t="shared" si="9"/>
        <v>0</v>
      </c>
      <c r="H21" s="141">
        <f t="shared" si="10"/>
        <v>6490</v>
      </c>
      <c r="I21" s="141">
        <f t="shared" si="11"/>
        <v>6490</v>
      </c>
      <c r="J21" s="143" t="s">
        <v>466</v>
      </c>
      <c r="K21" s="143" t="s">
        <v>479</v>
      </c>
      <c r="L21" s="141">
        <v>103887</v>
      </c>
      <c r="M21" s="141">
        <v>846831</v>
      </c>
      <c r="N21" s="141">
        <f t="shared" si="12"/>
        <v>950718</v>
      </c>
      <c r="O21" s="141">
        <v>0</v>
      </c>
      <c r="P21" s="141">
        <v>6490</v>
      </c>
      <c r="Q21" s="141">
        <f t="shared" si="13"/>
        <v>6490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91</v>
      </c>
      <c r="B22" s="140" t="s">
        <v>340</v>
      </c>
      <c r="C22" s="142" t="s">
        <v>403</v>
      </c>
      <c r="D22" s="141">
        <f t="shared" si="6"/>
        <v>121316</v>
      </c>
      <c r="E22" s="141">
        <f t="shared" si="7"/>
        <v>988906</v>
      </c>
      <c r="F22" s="141">
        <f t="shared" si="8"/>
        <v>1110222</v>
      </c>
      <c r="G22" s="141">
        <f t="shared" si="9"/>
        <v>0</v>
      </c>
      <c r="H22" s="141">
        <f t="shared" si="10"/>
        <v>7579</v>
      </c>
      <c r="I22" s="141">
        <f t="shared" si="11"/>
        <v>7579</v>
      </c>
      <c r="J22" s="143"/>
      <c r="K22" s="143" t="s">
        <v>479</v>
      </c>
      <c r="L22" s="141">
        <v>121316</v>
      </c>
      <c r="M22" s="141">
        <v>988906</v>
      </c>
      <c r="N22" s="141">
        <f t="shared" si="12"/>
        <v>1110222</v>
      </c>
      <c r="O22" s="141">
        <v>0</v>
      </c>
      <c r="P22" s="141">
        <v>7579</v>
      </c>
      <c r="Q22" s="141">
        <f t="shared" si="13"/>
        <v>7579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91</v>
      </c>
      <c r="B23" s="140" t="s">
        <v>341</v>
      </c>
      <c r="C23" s="142" t="s">
        <v>404</v>
      </c>
      <c r="D23" s="141">
        <f t="shared" si="6"/>
        <v>201053</v>
      </c>
      <c r="E23" s="141">
        <f t="shared" si="7"/>
        <v>1638877</v>
      </c>
      <c r="F23" s="141">
        <f t="shared" si="8"/>
        <v>1839930</v>
      </c>
      <c r="G23" s="141">
        <f t="shared" si="9"/>
        <v>0</v>
      </c>
      <c r="H23" s="141">
        <f t="shared" si="10"/>
        <v>12560</v>
      </c>
      <c r="I23" s="141">
        <f t="shared" si="11"/>
        <v>12560</v>
      </c>
      <c r="J23" s="143" t="s">
        <v>466</v>
      </c>
      <c r="K23" s="143" t="s">
        <v>479</v>
      </c>
      <c r="L23" s="141">
        <v>201053</v>
      </c>
      <c r="M23" s="141">
        <v>1638877</v>
      </c>
      <c r="N23" s="141">
        <f t="shared" si="12"/>
        <v>1839930</v>
      </c>
      <c r="O23" s="141">
        <v>0</v>
      </c>
      <c r="P23" s="141">
        <v>12560</v>
      </c>
      <c r="Q23" s="141">
        <f t="shared" si="13"/>
        <v>12560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91</v>
      </c>
      <c r="B24" s="140" t="s">
        <v>342</v>
      </c>
      <c r="C24" s="142" t="s">
        <v>405</v>
      </c>
      <c r="D24" s="141">
        <f t="shared" si="6"/>
        <v>114345</v>
      </c>
      <c r="E24" s="141">
        <f t="shared" si="7"/>
        <v>932078</v>
      </c>
      <c r="F24" s="141">
        <f t="shared" si="8"/>
        <v>1046423</v>
      </c>
      <c r="G24" s="141">
        <f t="shared" si="9"/>
        <v>0</v>
      </c>
      <c r="H24" s="141">
        <f t="shared" si="10"/>
        <v>7143</v>
      </c>
      <c r="I24" s="141">
        <f t="shared" si="11"/>
        <v>7143</v>
      </c>
      <c r="J24" s="143" t="s">
        <v>466</v>
      </c>
      <c r="K24" s="143" t="s">
        <v>479</v>
      </c>
      <c r="L24" s="141">
        <v>114345</v>
      </c>
      <c r="M24" s="141">
        <v>932078</v>
      </c>
      <c r="N24" s="141">
        <f t="shared" si="12"/>
        <v>1046423</v>
      </c>
      <c r="O24" s="141">
        <v>0</v>
      </c>
      <c r="P24" s="141">
        <v>7143</v>
      </c>
      <c r="Q24" s="141">
        <f t="shared" si="13"/>
        <v>7143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91</v>
      </c>
      <c r="B25" s="140" t="s">
        <v>343</v>
      </c>
      <c r="C25" s="142" t="s">
        <v>406</v>
      </c>
      <c r="D25" s="141">
        <f t="shared" si="6"/>
        <v>130579</v>
      </c>
      <c r="E25" s="141">
        <f t="shared" si="7"/>
        <v>1064406</v>
      </c>
      <c r="F25" s="141">
        <f t="shared" si="8"/>
        <v>1194985</v>
      </c>
      <c r="G25" s="141">
        <f t="shared" si="9"/>
        <v>0</v>
      </c>
      <c r="H25" s="141">
        <f t="shared" si="10"/>
        <v>8157</v>
      </c>
      <c r="I25" s="141">
        <f t="shared" si="11"/>
        <v>8157</v>
      </c>
      <c r="J25" s="143"/>
      <c r="K25" s="143" t="s">
        <v>483</v>
      </c>
      <c r="L25" s="141">
        <v>130579</v>
      </c>
      <c r="M25" s="141">
        <v>1064406</v>
      </c>
      <c r="N25" s="141">
        <f t="shared" si="12"/>
        <v>1194985</v>
      </c>
      <c r="O25" s="141">
        <v>0</v>
      </c>
      <c r="P25" s="141">
        <v>8157</v>
      </c>
      <c r="Q25" s="141">
        <f t="shared" si="13"/>
        <v>8157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91</v>
      </c>
      <c r="B26" s="140" t="s">
        <v>344</v>
      </c>
      <c r="C26" s="142" t="s">
        <v>407</v>
      </c>
      <c r="D26" s="141">
        <f t="shared" si="6"/>
        <v>82805</v>
      </c>
      <c r="E26" s="141">
        <f t="shared" si="7"/>
        <v>674981</v>
      </c>
      <c r="F26" s="141">
        <f t="shared" si="8"/>
        <v>757786</v>
      </c>
      <c r="G26" s="141">
        <f t="shared" si="9"/>
        <v>0</v>
      </c>
      <c r="H26" s="141">
        <f t="shared" si="10"/>
        <v>5173</v>
      </c>
      <c r="I26" s="141">
        <f t="shared" si="11"/>
        <v>5173</v>
      </c>
      <c r="J26" s="143" t="s">
        <v>454</v>
      </c>
      <c r="K26" s="143" t="s">
        <v>479</v>
      </c>
      <c r="L26" s="141">
        <v>82805</v>
      </c>
      <c r="M26" s="141">
        <v>674981</v>
      </c>
      <c r="N26" s="141">
        <f t="shared" si="12"/>
        <v>757786</v>
      </c>
      <c r="O26" s="141">
        <v>0</v>
      </c>
      <c r="P26" s="141">
        <v>5173</v>
      </c>
      <c r="Q26" s="141">
        <f t="shared" si="13"/>
        <v>5173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91</v>
      </c>
      <c r="B27" s="140" t="s">
        <v>345</v>
      </c>
      <c r="C27" s="142" t="s">
        <v>408</v>
      </c>
      <c r="D27" s="141">
        <f t="shared" si="6"/>
        <v>200766</v>
      </c>
      <c r="E27" s="141">
        <f t="shared" si="7"/>
        <v>1636538</v>
      </c>
      <c r="F27" s="141">
        <f t="shared" si="8"/>
        <v>1837304</v>
      </c>
      <c r="G27" s="141">
        <f t="shared" si="9"/>
        <v>0</v>
      </c>
      <c r="H27" s="141">
        <f t="shared" si="10"/>
        <v>12542</v>
      </c>
      <c r="I27" s="141">
        <f t="shared" si="11"/>
        <v>12542</v>
      </c>
      <c r="J27" s="143" t="s">
        <v>345</v>
      </c>
      <c r="K27" s="143" t="s">
        <v>479</v>
      </c>
      <c r="L27" s="141">
        <v>200766</v>
      </c>
      <c r="M27" s="141">
        <v>1636538</v>
      </c>
      <c r="N27" s="141">
        <f t="shared" si="12"/>
        <v>1837304</v>
      </c>
      <c r="O27" s="141">
        <v>0</v>
      </c>
      <c r="P27" s="141">
        <v>12542</v>
      </c>
      <c r="Q27" s="141">
        <f t="shared" si="13"/>
        <v>12542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91</v>
      </c>
      <c r="B28" s="140" t="s">
        <v>346</v>
      </c>
      <c r="C28" s="142" t="s">
        <v>409</v>
      </c>
      <c r="D28" s="141">
        <f t="shared" si="6"/>
        <v>266478</v>
      </c>
      <c r="E28" s="141">
        <f t="shared" si="7"/>
        <v>2172189</v>
      </c>
      <c r="F28" s="141">
        <f t="shared" si="8"/>
        <v>2438667</v>
      </c>
      <c r="G28" s="141">
        <f t="shared" si="9"/>
        <v>0</v>
      </c>
      <c r="H28" s="141">
        <f t="shared" si="10"/>
        <v>16647</v>
      </c>
      <c r="I28" s="141">
        <f t="shared" si="11"/>
        <v>16647</v>
      </c>
      <c r="J28" s="143" t="s">
        <v>346</v>
      </c>
      <c r="K28" s="143" t="s">
        <v>479</v>
      </c>
      <c r="L28" s="141">
        <v>266478</v>
      </c>
      <c r="M28" s="141">
        <v>2172189</v>
      </c>
      <c r="N28" s="141">
        <f t="shared" si="12"/>
        <v>2438667</v>
      </c>
      <c r="O28" s="141">
        <v>0</v>
      </c>
      <c r="P28" s="141">
        <v>16647</v>
      </c>
      <c r="Q28" s="141">
        <f t="shared" si="13"/>
        <v>16647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91</v>
      </c>
      <c r="B29" s="140" t="s">
        <v>347</v>
      </c>
      <c r="C29" s="142" t="s">
        <v>410</v>
      </c>
      <c r="D29" s="141">
        <f t="shared" si="6"/>
        <v>255362</v>
      </c>
      <c r="E29" s="141">
        <f t="shared" si="7"/>
        <v>2081575</v>
      </c>
      <c r="F29" s="141">
        <f t="shared" si="8"/>
        <v>2336937</v>
      </c>
      <c r="G29" s="141">
        <f t="shared" si="9"/>
        <v>0</v>
      </c>
      <c r="H29" s="141">
        <f t="shared" si="10"/>
        <v>15952</v>
      </c>
      <c r="I29" s="141">
        <f t="shared" si="11"/>
        <v>15952</v>
      </c>
      <c r="J29" s="143" t="s">
        <v>466</v>
      </c>
      <c r="K29" s="143" t="s">
        <v>479</v>
      </c>
      <c r="L29" s="141">
        <v>255362</v>
      </c>
      <c r="M29" s="141">
        <v>2081575</v>
      </c>
      <c r="N29" s="141">
        <f t="shared" si="12"/>
        <v>2336937</v>
      </c>
      <c r="O29" s="141">
        <v>0</v>
      </c>
      <c r="P29" s="141">
        <v>15952</v>
      </c>
      <c r="Q29" s="141">
        <f t="shared" si="13"/>
        <v>15952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91</v>
      </c>
      <c r="B30" s="140" t="s">
        <v>348</v>
      </c>
      <c r="C30" s="142" t="s">
        <v>411</v>
      </c>
      <c r="D30" s="141">
        <f t="shared" si="6"/>
        <v>168249</v>
      </c>
      <c r="E30" s="141">
        <f t="shared" si="7"/>
        <v>1371471</v>
      </c>
      <c r="F30" s="141">
        <f t="shared" si="8"/>
        <v>1539720</v>
      </c>
      <c r="G30" s="141">
        <f t="shared" si="9"/>
        <v>0</v>
      </c>
      <c r="H30" s="141">
        <f t="shared" si="10"/>
        <v>10510</v>
      </c>
      <c r="I30" s="141">
        <f t="shared" si="11"/>
        <v>10510</v>
      </c>
      <c r="J30" s="143" t="s">
        <v>466</v>
      </c>
      <c r="K30" s="143" t="s">
        <v>483</v>
      </c>
      <c r="L30" s="141">
        <v>168249</v>
      </c>
      <c r="M30" s="141">
        <v>1371471</v>
      </c>
      <c r="N30" s="141">
        <f t="shared" si="12"/>
        <v>1539720</v>
      </c>
      <c r="O30" s="141">
        <v>0</v>
      </c>
      <c r="P30" s="141">
        <v>10510</v>
      </c>
      <c r="Q30" s="141">
        <f t="shared" si="13"/>
        <v>10510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91</v>
      </c>
      <c r="B31" s="140" t="s">
        <v>349</v>
      </c>
      <c r="C31" s="142" t="s">
        <v>412</v>
      </c>
      <c r="D31" s="141">
        <f t="shared" si="6"/>
        <v>249748</v>
      </c>
      <c r="E31" s="141">
        <f t="shared" si="7"/>
        <v>2035814</v>
      </c>
      <c r="F31" s="141">
        <f t="shared" si="8"/>
        <v>2285562</v>
      </c>
      <c r="G31" s="141">
        <f t="shared" si="9"/>
        <v>0</v>
      </c>
      <c r="H31" s="141">
        <f t="shared" si="10"/>
        <v>15602</v>
      </c>
      <c r="I31" s="141">
        <f t="shared" si="11"/>
        <v>15602</v>
      </c>
      <c r="J31" s="143" t="s">
        <v>466</v>
      </c>
      <c r="K31" s="143" t="s">
        <v>479</v>
      </c>
      <c r="L31" s="141">
        <v>249748</v>
      </c>
      <c r="M31" s="141">
        <v>2035814</v>
      </c>
      <c r="N31" s="141">
        <f t="shared" si="12"/>
        <v>2285562</v>
      </c>
      <c r="O31" s="141">
        <v>0</v>
      </c>
      <c r="P31" s="141">
        <v>15602</v>
      </c>
      <c r="Q31" s="141">
        <f t="shared" si="13"/>
        <v>15602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91</v>
      </c>
      <c r="B32" s="140" t="s">
        <v>350</v>
      </c>
      <c r="C32" s="142" t="s">
        <v>413</v>
      </c>
      <c r="D32" s="141">
        <f t="shared" si="6"/>
        <v>17131</v>
      </c>
      <c r="E32" s="141">
        <f t="shared" si="7"/>
        <v>1002948</v>
      </c>
      <c r="F32" s="141">
        <f t="shared" si="8"/>
        <v>1020079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3" t="s">
        <v>465</v>
      </c>
      <c r="K32" s="143" t="s">
        <v>478</v>
      </c>
      <c r="L32" s="141">
        <v>0</v>
      </c>
      <c r="M32" s="141">
        <v>268411</v>
      </c>
      <c r="N32" s="141">
        <f t="shared" si="12"/>
        <v>268411</v>
      </c>
      <c r="O32" s="141">
        <v>0</v>
      </c>
      <c r="P32" s="141">
        <v>0</v>
      </c>
      <c r="Q32" s="141">
        <f t="shared" si="13"/>
        <v>0</v>
      </c>
      <c r="R32" s="143" t="s">
        <v>464</v>
      </c>
      <c r="S32" s="143" t="s">
        <v>477</v>
      </c>
      <c r="T32" s="141">
        <v>17131</v>
      </c>
      <c r="U32" s="141">
        <v>734537</v>
      </c>
      <c r="V32" s="141">
        <f t="shared" si="14"/>
        <v>751668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91</v>
      </c>
      <c r="B33" s="140" t="s">
        <v>351</v>
      </c>
      <c r="C33" s="142" t="s">
        <v>414</v>
      </c>
      <c r="D33" s="141">
        <f t="shared" si="6"/>
        <v>7704</v>
      </c>
      <c r="E33" s="141">
        <f t="shared" si="7"/>
        <v>326721</v>
      </c>
      <c r="F33" s="141">
        <f t="shared" si="8"/>
        <v>334425</v>
      </c>
      <c r="G33" s="141">
        <f t="shared" si="9"/>
        <v>0</v>
      </c>
      <c r="H33" s="141">
        <f t="shared" si="10"/>
        <v>0</v>
      </c>
      <c r="I33" s="141">
        <f t="shared" si="11"/>
        <v>0</v>
      </c>
      <c r="J33" s="143" t="s">
        <v>464</v>
      </c>
      <c r="K33" s="143" t="s">
        <v>484</v>
      </c>
      <c r="L33" s="141">
        <v>7704</v>
      </c>
      <c r="M33" s="141">
        <v>326721</v>
      </c>
      <c r="N33" s="141">
        <f t="shared" si="12"/>
        <v>334425</v>
      </c>
      <c r="O33" s="141">
        <v>0</v>
      </c>
      <c r="P33" s="141">
        <v>0</v>
      </c>
      <c r="Q33" s="141">
        <f t="shared" si="13"/>
        <v>0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91</v>
      </c>
      <c r="B34" s="140" t="s">
        <v>352</v>
      </c>
      <c r="C34" s="142" t="s">
        <v>415</v>
      </c>
      <c r="D34" s="141">
        <f t="shared" si="6"/>
        <v>5950</v>
      </c>
      <c r="E34" s="141">
        <f t="shared" si="7"/>
        <v>253357</v>
      </c>
      <c r="F34" s="141">
        <f t="shared" si="8"/>
        <v>259307</v>
      </c>
      <c r="G34" s="141">
        <f t="shared" si="9"/>
        <v>0</v>
      </c>
      <c r="H34" s="141">
        <f t="shared" si="10"/>
        <v>12331</v>
      </c>
      <c r="I34" s="141">
        <f t="shared" si="11"/>
        <v>12331</v>
      </c>
      <c r="J34" s="143"/>
      <c r="K34" s="143" t="s">
        <v>477</v>
      </c>
      <c r="L34" s="141">
        <v>5950</v>
      </c>
      <c r="M34" s="141">
        <v>253357</v>
      </c>
      <c r="N34" s="141">
        <f t="shared" si="12"/>
        <v>259307</v>
      </c>
      <c r="O34" s="141">
        <v>0</v>
      </c>
      <c r="P34" s="141">
        <v>0</v>
      </c>
      <c r="Q34" s="141">
        <f t="shared" si="13"/>
        <v>0</v>
      </c>
      <c r="R34" s="143"/>
      <c r="S34" s="143" t="s">
        <v>471</v>
      </c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12331</v>
      </c>
      <c r="Y34" s="141">
        <f t="shared" si="15"/>
        <v>12331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91</v>
      </c>
      <c r="B35" s="140" t="s">
        <v>353</v>
      </c>
      <c r="C35" s="142" t="s">
        <v>416</v>
      </c>
      <c r="D35" s="141">
        <f t="shared" si="6"/>
        <v>48644</v>
      </c>
      <c r="E35" s="141">
        <f t="shared" si="7"/>
        <v>429667</v>
      </c>
      <c r="F35" s="141">
        <f t="shared" si="8"/>
        <v>478311</v>
      </c>
      <c r="G35" s="141">
        <f t="shared" si="9"/>
        <v>0</v>
      </c>
      <c r="H35" s="141">
        <f t="shared" si="10"/>
        <v>0</v>
      </c>
      <c r="I35" s="141">
        <f t="shared" si="11"/>
        <v>0</v>
      </c>
      <c r="J35" s="143" t="s">
        <v>456</v>
      </c>
      <c r="K35" s="143" t="s">
        <v>469</v>
      </c>
      <c r="L35" s="141">
        <v>43816</v>
      </c>
      <c r="M35" s="141">
        <v>217863</v>
      </c>
      <c r="N35" s="141">
        <f t="shared" si="12"/>
        <v>261679</v>
      </c>
      <c r="O35" s="141">
        <v>0</v>
      </c>
      <c r="P35" s="141">
        <v>0</v>
      </c>
      <c r="Q35" s="141">
        <f t="shared" si="13"/>
        <v>0</v>
      </c>
      <c r="R35" s="143" t="s">
        <v>464</v>
      </c>
      <c r="S35" s="143" t="s">
        <v>477</v>
      </c>
      <c r="T35" s="141">
        <v>4828</v>
      </c>
      <c r="U35" s="141">
        <v>211804</v>
      </c>
      <c r="V35" s="141">
        <f t="shared" si="14"/>
        <v>216632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91</v>
      </c>
      <c r="B36" s="140" t="s">
        <v>354</v>
      </c>
      <c r="C36" s="142" t="s">
        <v>417</v>
      </c>
      <c r="D36" s="141">
        <f t="shared" si="6"/>
        <v>5051</v>
      </c>
      <c r="E36" s="141">
        <f t="shared" si="7"/>
        <v>814516</v>
      </c>
      <c r="F36" s="141">
        <f t="shared" si="8"/>
        <v>819567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 t="s">
        <v>459</v>
      </c>
      <c r="K36" s="143" t="s">
        <v>472</v>
      </c>
      <c r="L36" s="141">
        <v>0</v>
      </c>
      <c r="M36" s="141">
        <v>596818</v>
      </c>
      <c r="N36" s="141">
        <f t="shared" si="12"/>
        <v>596818</v>
      </c>
      <c r="O36" s="141">
        <v>0</v>
      </c>
      <c r="P36" s="141">
        <v>0</v>
      </c>
      <c r="Q36" s="141">
        <f t="shared" si="13"/>
        <v>0</v>
      </c>
      <c r="R36" s="143" t="s">
        <v>464</v>
      </c>
      <c r="S36" s="143" t="s">
        <v>477</v>
      </c>
      <c r="T36" s="141">
        <v>5051</v>
      </c>
      <c r="U36" s="141">
        <v>217698</v>
      </c>
      <c r="V36" s="141">
        <f t="shared" si="14"/>
        <v>222749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91</v>
      </c>
      <c r="B37" s="140" t="s">
        <v>355</v>
      </c>
      <c r="C37" s="142" t="s">
        <v>418</v>
      </c>
      <c r="D37" s="141">
        <f t="shared" si="6"/>
        <v>5865</v>
      </c>
      <c r="E37" s="141">
        <f t="shared" si="7"/>
        <v>1304852</v>
      </c>
      <c r="F37" s="141">
        <f t="shared" si="8"/>
        <v>1310717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3" t="s">
        <v>455</v>
      </c>
      <c r="K37" s="143" t="s">
        <v>468</v>
      </c>
      <c r="L37" s="141">
        <v>0</v>
      </c>
      <c r="M37" s="141">
        <v>21391</v>
      </c>
      <c r="N37" s="141">
        <f t="shared" si="12"/>
        <v>21391</v>
      </c>
      <c r="O37" s="141">
        <v>0</v>
      </c>
      <c r="P37" s="141">
        <v>0</v>
      </c>
      <c r="Q37" s="141">
        <f t="shared" si="13"/>
        <v>0</v>
      </c>
      <c r="R37" s="143" t="s">
        <v>460</v>
      </c>
      <c r="S37" s="143" t="s">
        <v>473</v>
      </c>
      <c r="T37" s="141">
        <v>0</v>
      </c>
      <c r="U37" s="141">
        <v>1024683</v>
      </c>
      <c r="V37" s="141">
        <f t="shared" si="14"/>
        <v>1024683</v>
      </c>
      <c r="W37" s="141">
        <v>0</v>
      </c>
      <c r="X37" s="141">
        <v>0</v>
      </c>
      <c r="Y37" s="141">
        <f t="shared" si="15"/>
        <v>0</v>
      </c>
      <c r="Z37" s="143" t="s">
        <v>464</v>
      </c>
      <c r="AA37" s="141" t="s">
        <v>477</v>
      </c>
      <c r="AB37" s="141">
        <v>5865</v>
      </c>
      <c r="AC37" s="141">
        <v>258778</v>
      </c>
      <c r="AD37" s="141">
        <f t="shared" si="16"/>
        <v>264643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91</v>
      </c>
      <c r="B38" s="140" t="s">
        <v>356</v>
      </c>
      <c r="C38" s="142" t="s">
        <v>419</v>
      </c>
      <c r="D38" s="141">
        <f t="shared" si="6"/>
        <v>4442</v>
      </c>
      <c r="E38" s="141">
        <f t="shared" si="7"/>
        <v>191073</v>
      </c>
      <c r="F38" s="141">
        <f t="shared" si="8"/>
        <v>195515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 t="s">
        <v>356</v>
      </c>
      <c r="K38" s="143" t="s">
        <v>477</v>
      </c>
      <c r="L38" s="141">
        <v>4442</v>
      </c>
      <c r="M38" s="141">
        <v>191073</v>
      </c>
      <c r="N38" s="141">
        <f t="shared" si="12"/>
        <v>195515</v>
      </c>
      <c r="O38" s="141">
        <v>0</v>
      </c>
      <c r="P38" s="141">
        <v>0</v>
      </c>
      <c r="Q38" s="141">
        <f t="shared" si="13"/>
        <v>0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91</v>
      </c>
      <c r="B39" s="140" t="s">
        <v>357</v>
      </c>
      <c r="C39" s="142" t="s">
        <v>420</v>
      </c>
      <c r="D39" s="141">
        <f t="shared" si="6"/>
        <v>0</v>
      </c>
      <c r="E39" s="141">
        <f t="shared" si="7"/>
        <v>550169</v>
      </c>
      <c r="F39" s="141">
        <f t="shared" si="8"/>
        <v>550169</v>
      </c>
      <c r="G39" s="141">
        <f t="shared" si="9"/>
        <v>0</v>
      </c>
      <c r="H39" s="141">
        <f t="shared" si="10"/>
        <v>0</v>
      </c>
      <c r="I39" s="141">
        <f t="shared" si="11"/>
        <v>0</v>
      </c>
      <c r="J39" s="143" t="s">
        <v>455</v>
      </c>
      <c r="K39" s="143" t="s">
        <v>468</v>
      </c>
      <c r="L39" s="141">
        <v>0</v>
      </c>
      <c r="M39" s="141">
        <v>21391</v>
      </c>
      <c r="N39" s="141">
        <f t="shared" si="12"/>
        <v>21391</v>
      </c>
      <c r="O39" s="141">
        <v>0</v>
      </c>
      <c r="P39" s="141">
        <v>0</v>
      </c>
      <c r="Q39" s="141">
        <f t="shared" si="13"/>
        <v>0</v>
      </c>
      <c r="R39" s="143" t="s">
        <v>456</v>
      </c>
      <c r="S39" s="143" t="s">
        <v>469</v>
      </c>
      <c r="T39" s="141">
        <v>0</v>
      </c>
      <c r="U39" s="141">
        <v>246435</v>
      </c>
      <c r="V39" s="141">
        <f t="shared" si="14"/>
        <v>246435</v>
      </c>
      <c r="W39" s="141">
        <v>0</v>
      </c>
      <c r="X39" s="141">
        <v>0</v>
      </c>
      <c r="Y39" s="141">
        <f t="shared" si="15"/>
        <v>0</v>
      </c>
      <c r="Z39" s="143" t="s">
        <v>464</v>
      </c>
      <c r="AA39" s="141" t="s">
        <v>488</v>
      </c>
      <c r="AB39" s="141">
        <v>0</v>
      </c>
      <c r="AC39" s="141">
        <v>282343</v>
      </c>
      <c r="AD39" s="141">
        <f t="shared" si="16"/>
        <v>282343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91</v>
      </c>
      <c r="B40" s="140" t="s">
        <v>358</v>
      </c>
      <c r="C40" s="142" t="s">
        <v>421</v>
      </c>
      <c r="D40" s="141">
        <f t="shared" si="6"/>
        <v>12940</v>
      </c>
      <c r="E40" s="141">
        <f t="shared" si="7"/>
        <v>590145</v>
      </c>
      <c r="F40" s="141">
        <f t="shared" si="8"/>
        <v>603085</v>
      </c>
      <c r="G40" s="141">
        <f t="shared" si="9"/>
        <v>0</v>
      </c>
      <c r="H40" s="141">
        <f t="shared" si="10"/>
        <v>0</v>
      </c>
      <c r="I40" s="141">
        <f t="shared" si="11"/>
        <v>0</v>
      </c>
      <c r="J40" s="143" t="s">
        <v>464</v>
      </c>
      <c r="K40" s="143" t="s">
        <v>477</v>
      </c>
      <c r="L40" s="141">
        <v>12940</v>
      </c>
      <c r="M40" s="141">
        <v>555741</v>
      </c>
      <c r="N40" s="141">
        <f t="shared" si="12"/>
        <v>568681</v>
      </c>
      <c r="O40" s="141">
        <v>0</v>
      </c>
      <c r="P40" s="141">
        <v>0</v>
      </c>
      <c r="Q40" s="141">
        <f t="shared" si="13"/>
        <v>0</v>
      </c>
      <c r="R40" s="143" t="s">
        <v>465</v>
      </c>
      <c r="S40" s="143" t="s">
        <v>478</v>
      </c>
      <c r="T40" s="141">
        <v>0</v>
      </c>
      <c r="U40" s="141">
        <v>34404</v>
      </c>
      <c r="V40" s="141">
        <f t="shared" si="14"/>
        <v>34404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91</v>
      </c>
      <c r="B41" s="140" t="s">
        <v>359</v>
      </c>
      <c r="C41" s="142" t="s">
        <v>422</v>
      </c>
      <c r="D41" s="141">
        <f t="shared" si="6"/>
        <v>3875</v>
      </c>
      <c r="E41" s="141">
        <f t="shared" si="7"/>
        <v>189758</v>
      </c>
      <c r="F41" s="141">
        <f t="shared" si="8"/>
        <v>193633</v>
      </c>
      <c r="G41" s="141">
        <f t="shared" si="9"/>
        <v>0</v>
      </c>
      <c r="H41" s="141">
        <f t="shared" si="10"/>
        <v>5849</v>
      </c>
      <c r="I41" s="141">
        <f t="shared" si="11"/>
        <v>5849</v>
      </c>
      <c r="J41" s="143" t="s">
        <v>455</v>
      </c>
      <c r="K41" s="143" t="s">
        <v>468</v>
      </c>
      <c r="L41" s="141">
        <v>0</v>
      </c>
      <c r="M41" s="141">
        <v>21391</v>
      </c>
      <c r="N41" s="141">
        <f t="shared" si="12"/>
        <v>21391</v>
      </c>
      <c r="O41" s="141">
        <v>0</v>
      </c>
      <c r="P41" s="141">
        <v>0</v>
      </c>
      <c r="Q41" s="141">
        <f t="shared" si="13"/>
        <v>0</v>
      </c>
      <c r="R41" s="143" t="s">
        <v>458</v>
      </c>
      <c r="S41" s="143" t="s">
        <v>471</v>
      </c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5849</v>
      </c>
      <c r="Y41" s="141">
        <f t="shared" si="15"/>
        <v>5849</v>
      </c>
      <c r="Z41" s="143" t="s">
        <v>464</v>
      </c>
      <c r="AA41" s="141" t="s">
        <v>477</v>
      </c>
      <c r="AB41" s="141">
        <v>3875</v>
      </c>
      <c r="AC41" s="141">
        <v>168367</v>
      </c>
      <c r="AD41" s="141">
        <f t="shared" si="16"/>
        <v>172242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91</v>
      </c>
      <c r="B42" s="140" t="s">
        <v>360</v>
      </c>
      <c r="C42" s="142" t="s">
        <v>423</v>
      </c>
      <c r="D42" s="141">
        <f t="shared" si="6"/>
        <v>6669</v>
      </c>
      <c r="E42" s="141">
        <f t="shared" si="7"/>
        <v>1079623</v>
      </c>
      <c r="F42" s="141">
        <f t="shared" si="8"/>
        <v>1086292</v>
      </c>
      <c r="G42" s="141">
        <f t="shared" si="9"/>
        <v>0</v>
      </c>
      <c r="H42" s="141">
        <f t="shared" si="10"/>
        <v>28638</v>
      </c>
      <c r="I42" s="141">
        <f t="shared" si="11"/>
        <v>28638</v>
      </c>
      <c r="J42" s="143"/>
      <c r="K42" s="143" t="s">
        <v>474</v>
      </c>
      <c r="L42" s="141">
        <v>0</v>
      </c>
      <c r="M42" s="141">
        <v>793781</v>
      </c>
      <c r="N42" s="141">
        <f t="shared" si="12"/>
        <v>793781</v>
      </c>
      <c r="O42" s="141">
        <v>0</v>
      </c>
      <c r="P42" s="141">
        <v>0</v>
      </c>
      <c r="Q42" s="141">
        <f t="shared" si="13"/>
        <v>0</v>
      </c>
      <c r="R42" s="143"/>
      <c r="S42" s="143" t="s">
        <v>477</v>
      </c>
      <c r="T42" s="141">
        <v>6669</v>
      </c>
      <c r="U42" s="141">
        <v>285842</v>
      </c>
      <c r="V42" s="141">
        <f t="shared" si="14"/>
        <v>292511</v>
      </c>
      <c r="W42" s="141">
        <v>0</v>
      </c>
      <c r="X42" s="141">
        <v>0</v>
      </c>
      <c r="Y42" s="141">
        <f t="shared" si="15"/>
        <v>0</v>
      </c>
      <c r="Z42" s="143"/>
      <c r="AA42" s="141" t="s">
        <v>471</v>
      </c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28638</v>
      </c>
      <c r="AG42" s="141">
        <f t="shared" si="17"/>
        <v>28638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91</v>
      </c>
      <c r="B43" s="140" t="s">
        <v>361</v>
      </c>
      <c r="C43" s="142" t="s">
        <v>424</v>
      </c>
      <c r="D43" s="141">
        <f t="shared" si="6"/>
        <v>6188</v>
      </c>
      <c r="E43" s="141">
        <f t="shared" si="7"/>
        <v>265999</v>
      </c>
      <c r="F43" s="141">
        <f t="shared" si="8"/>
        <v>272187</v>
      </c>
      <c r="G43" s="141">
        <f t="shared" si="9"/>
        <v>0</v>
      </c>
      <c r="H43" s="141">
        <f t="shared" si="10"/>
        <v>0</v>
      </c>
      <c r="I43" s="141">
        <f t="shared" si="11"/>
        <v>0</v>
      </c>
      <c r="J43" s="143" t="s">
        <v>464</v>
      </c>
      <c r="K43" s="143" t="s">
        <v>477</v>
      </c>
      <c r="L43" s="141">
        <v>6188</v>
      </c>
      <c r="M43" s="141">
        <v>265999</v>
      </c>
      <c r="N43" s="141">
        <f t="shared" si="12"/>
        <v>272187</v>
      </c>
      <c r="O43" s="141">
        <v>0</v>
      </c>
      <c r="P43" s="141">
        <v>0</v>
      </c>
      <c r="Q43" s="141">
        <f t="shared" si="13"/>
        <v>0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91</v>
      </c>
      <c r="B44" s="140" t="s">
        <v>362</v>
      </c>
      <c r="C44" s="142" t="s">
        <v>425</v>
      </c>
      <c r="D44" s="141">
        <f t="shared" si="6"/>
        <v>5885</v>
      </c>
      <c r="E44" s="141">
        <f t="shared" si="7"/>
        <v>251693</v>
      </c>
      <c r="F44" s="141">
        <f t="shared" si="8"/>
        <v>257578</v>
      </c>
      <c r="G44" s="141">
        <f t="shared" si="9"/>
        <v>0</v>
      </c>
      <c r="H44" s="141">
        <f t="shared" si="10"/>
        <v>0</v>
      </c>
      <c r="I44" s="141">
        <f t="shared" si="11"/>
        <v>0</v>
      </c>
      <c r="J44" s="143" t="s">
        <v>464</v>
      </c>
      <c r="K44" s="143" t="s">
        <v>477</v>
      </c>
      <c r="L44" s="141">
        <v>5885</v>
      </c>
      <c r="M44" s="141">
        <v>251693</v>
      </c>
      <c r="N44" s="141">
        <f t="shared" si="12"/>
        <v>257578</v>
      </c>
      <c r="O44" s="141">
        <v>0</v>
      </c>
      <c r="P44" s="141">
        <v>0</v>
      </c>
      <c r="Q44" s="141">
        <f t="shared" si="13"/>
        <v>0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91</v>
      </c>
      <c r="B45" s="140" t="s">
        <v>363</v>
      </c>
      <c r="C45" s="142" t="s">
        <v>426</v>
      </c>
      <c r="D45" s="141">
        <f t="shared" si="6"/>
        <v>4351</v>
      </c>
      <c r="E45" s="141">
        <f t="shared" si="7"/>
        <v>187750</v>
      </c>
      <c r="F45" s="141">
        <f t="shared" si="8"/>
        <v>192101</v>
      </c>
      <c r="G45" s="141">
        <f t="shared" si="9"/>
        <v>0</v>
      </c>
      <c r="H45" s="141">
        <f t="shared" si="10"/>
        <v>0</v>
      </c>
      <c r="I45" s="141">
        <f t="shared" si="11"/>
        <v>0</v>
      </c>
      <c r="J45" s="143" t="s">
        <v>464</v>
      </c>
      <c r="K45" s="143" t="s">
        <v>477</v>
      </c>
      <c r="L45" s="141">
        <v>4351</v>
      </c>
      <c r="M45" s="141">
        <v>187750</v>
      </c>
      <c r="N45" s="141">
        <f t="shared" si="12"/>
        <v>192101</v>
      </c>
      <c r="O45" s="141">
        <v>0</v>
      </c>
      <c r="P45" s="141">
        <v>0</v>
      </c>
      <c r="Q45" s="141">
        <f t="shared" si="13"/>
        <v>0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91</v>
      </c>
      <c r="B46" s="140" t="s">
        <v>364</v>
      </c>
      <c r="C46" s="142" t="s">
        <v>427</v>
      </c>
      <c r="D46" s="141">
        <f t="shared" si="6"/>
        <v>2047</v>
      </c>
      <c r="E46" s="141">
        <f t="shared" si="7"/>
        <v>380416</v>
      </c>
      <c r="F46" s="141">
        <f t="shared" si="8"/>
        <v>382463</v>
      </c>
      <c r="G46" s="141">
        <f t="shared" si="9"/>
        <v>0</v>
      </c>
      <c r="H46" s="141">
        <f t="shared" si="10"/>
        <v>0</v>
      </c>
      <c r="I46" s="141">
        <f t="shared" si="11"/>
        <v>0</v>
      </c>
      <c r="J46" s="143" t="s">
        <v>460</v>
      </c>
      <c r="K46" s="143" t="s">
        <v>473</v>
      </c>
      <c r="L46" s="141">
        <v>0</v>
      </c>
      <c r="M46" s="141">
        <v>288297</v>
      </c>
      <c r="N46" s="141">
        <f t="shared" si="12"/>
        <v>288297</v>
      </c>
      <c r="O46" s="141">
        <v>0</v>
      </c>
      <c r="P46" s="141">
        <v>0</v>
      </c>
      <c r="Q46" s="141">
        <f t="shared" si="13"/>
        <v>0</v>
      </c>
      <c r="R46" s="143" t="s">
        <v>464</v>
      </c>
      <c r="S46" s="143" t="s">
        <v>477</v>
      </c>
      <c r="T46" s="141">
        <v>2047</v>
      </c>
      <c r="U46" s="141">
        <v>92119</v>
      </c>
      <c r="V46" s="141">
        <f t="shared" si="14"/>
        <v>94166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91</v>
      </c>
      <c r="B47" s="140" t="s">
        <v>365</v>
      </c>
      <c r="C47" s="142" t="s">
        <v>428</v>
      </c>
      <c r="D47" s="141">
        <f t="shared" si="6"/>
        <v>2074</v>
      </c>
      <c r="E47" s="141">
        <f t="shared" si="7"/>
        <v>361692</v>
      </c>
      <c r="F47" s="141">
        <f t="shared" si="8"/>
        <v>363766</v>
      </c>
      <c r="G47" s="141">
        <f t="shared" si="9"/>
        <v>0</v>
      </c>
      <c r="H47" s="141">
        <f t="shared" si="10"/>
        <v>0</v>
      </c>
      <c r="I47" s="141">
        <f t="shared" si="11"/>
        <v>0</v>
      </c>
      <c r="J47" s="143" t="s">
        <v>459</v>
      </c>
      <c r="K47" s="143" t="s">
        <v>472</v>
      </c>
      <c r="L47" s="141">
        <v>0</v>
      </c>
      <c r="M47" s="141">
        <v>269568</v>
      </c>
      <c r="N47" s="141">
        <f t="shared" si="12"/>
        <v>269568</v>
      </c>
      <c r="O47" s="141">
        <v>0</v>
      </c>
      <c r="P47" s="141">
        <v>0</v>
      </c>
      <c r="Q47" s="141">
        <f t="shared" si="13"/>
        <v>0</v>
      </c>
      <c r="R47" s="143" t="s">
        <v>464</v>
      </c>
      <c r="S47" s="143" t="s">
        <v>477</v>
      </c>
      <c r="T47" s="141">
        <v>2074</v>
      </c>
      <c r="U47" s="141">
        <v>92124</v>
      </c>
      <c r="V47" s="141">
        <f t="shared" si="14"/>
        <v>94198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91</v>
      </c>
      <c r="B48" s="140" t="s">
        <v>366</v>
      </c>
      <c r="C48" s="142" t="s">
        <v>429</v>
      </c>
      <c r="D48" s="141">
        <f t="shared" si="6"/>
        <v>1519</v>
      </c>
      <c r="E48" s="141">
        <f t="shared" si="7"/>
        <v>375838</v>
      </c>
      <c r="F48" s="141">
        <f t="shared" si="8"/>
        <v>377357</v>
      </c>
      <c r="G48" s="141">
        <f t="shared" si="9"/>
        <v>0</v>
      </c>
      <c r="H48" s="141">
        <f t="shared" si="10"/>
        <v>1225</v>
      </c>
      <c r="I48" s="141">
        <f t="shared" si="11"/>
        <v>1225</v>
      </c>
      <c r="J48" s="143" t="s">
        <v>460</v>
      </c>
      <c r="K48" s="143" t="s">
        <v>473</v>
      </c>
      <c r="L48" s="141">
        <v>0</v>
      </c>
      <c r="M48" s="141">
        <v>304616</v>
      </c>
      <c r="N48" s="141">
        <f t="shared" si="12"/>
        <v>304616</v>
      </c>
      <c r="O48" s="141">
        <v>0</v>
      </c>
      <c r="P48" s="141">
        <v>1225</v>
      </c>
      <c r="Q48" s="141">
        <f t="shared" si="13"/>
        <v>1225</v>
      </c>
      <c r="R48" s="143" t="s">
        <v>464</v>
      </c>
      <c r="S48" s="143" t="s">
        <v>477</v>
      </c>
      <c r="T48" s="141">
        <v>1519</v>
      </c>
      <c r="U48" s="141">
        <v>71222</v>
      </c>
      <c r="V48" s="141">
        <f t="shared" si="14"/>
        <v>72741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91</v>
      </c>
      <c r="B49" s="140" t="s">
        <v>367</v>
      </c>
      <c r="C49" s="142" t="s">
        <v>430</v>
      </c>
      <c r="D49" s="141">
        <f t="shared" si="6"/>
        <v>3255</v>
      </c>
      <c r="E49" s="141">
        <f t="shared" si="7"/>
        <v>559327</v>
      </c>
      <c r="F49" s="141">
        <f t="shared" si="8"/>
        <v>562582</v>
      </c>
      <c r="G49" s="141">
        <f t="shared" si="9"/>
        <v>0</v>
      </c>
      <c r="H49" s="141">
        <f t="shared" si="10"/>
        <v>34301</v>
      </c>
      <c r="I49" s="141">
        <f t="shared" si="11"/>
        <v>34301</v>
      </c>
      <c r="J49" s="143" t="s">
        <v>464</v>
      </c>
      <c r="K49" s="143" t="s">
        <v>477</v>
      </c>
      <c r="L49" s="141">
        <v>3255</v>
      </c>
      <c r="M49" s="141">
        <v>141155</v>
      </c>
      <c r="N49" s="141">
        <f t="shared" si="12"/>
        <v>144410</v>
      </c>
      <c r="O49" s="141">
        <v>0</v>
      </c>
      <c r="P49" s="141">
        <v>0</v>
      </c>
      <c r="Q49" s="141">
        <f t="shared" si="13"/>
        <v>0</v>
      </c>
      <c r="R49" s="143" t="s">
        <v>461</v>
      </c>
      <c r="S49" s="143" t="s">
        <v>474</v>
      </c>
      <c r="T49" s="141">
        <v>0</v>
      </c>
      <c r="U49" s="141">
        <v>418172</v>
      </c>
      <c r="V49" s="141">
        <f t="shared" si="14"/>
        <v>418172</v>
      </c>
      <c r="W49" s="141">
        <v>0</v>
      </c>
      <c r="X49" s="141">
        <v>0</v>
      </c>
      <c r="Y49" s="141">
        <f t="shared" si="15"/>
        <v>0</v>
      </c>
      <c r="Z49" s="143" t="s">
        <v>458</v>
      </c>
      <c r="AA49" s="141" t="s">
        <v>471</v>
      </c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34301</v>
      </c>
      <c r="AG49" s="141">
        <f t="shared" si="17"/>
        <v>34301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91</v>
      </c>
      <c r="B50" s="140" t="s">
        <v>368</v>
      </c>
      <c r="C50" s="142" t="s">
        <v>431</v>
      </c>
      <c r="D50" s="141">
        <f t="shared" si="6"/>
        <v>3250</v>
      </c>
      <c r="E50" s="141">
        <f t="shared" si="7"/>
        <v>239277</v>
      </c>
      <c r="F50" s="141">
        <f t="shared" si="8"/>
        <v>242527</v>
      </c>
      <c r="G50" s="141">
        <f t="shared" si="9"/>
        <v>0</v>
      </c>
      <c r="H50" s="141">
        <f t="shared" si="10"/>
        <v>6253</v>
      </c>
      <c r="I50" s="141">
        <f t="shared" si="11"/>
        <v>6253</v>
      </c>
      <c r="J50" s="143" t="s">
        <v>457</v>
      </c>
      <c r="K50" s="143" t="s">
        <v>470</v>
      </c>
      <c r="L50" s="141">
        <v>0</v>
      </c>
      <c r="M50" s="141">
        <v>99074</v>
      </c>
      <c r="N50" s="141">
        <f t="shared" si="12"/>
        <v>99074</v>
      </c>
      <c r="O50" s="141">
        <v>0</v>
      </c>
      <c r="P50" s="141">
        <v>6253</v>
      </c>
      <c r="Q50" s="141">
        <f t="shared" si="13"/>
        <v>6253</v>
      </c>
      <c r="R50" s="143" t="s">
        <v>464</v>
      </c>
      <c r="S50" s="144" t="s">
        <v>487</v>
      </c>
      <c r="T50" s="141">
        <v>3250</v>
      </c>
      <c r="U50" s="141">
        <v>140203</v>
      </c>
      <c r="V50" s="141">
        <f t="shared" si="14"/>
        <v>143453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91</v>
      </c>
      <c r="B51" s="140" t="s">
        <v>369</v>
      </c>
      <c r="C51" s="142" t="s">
        <v>432</v>
      </c>
      <c r="D51" s="141">
        <f t="shared" si="6"/>
        <v>5423</v>
      </c>
      <c r="E51" s="141">
        <f t="shared" si="7"/>
        <v>519445</v>
      </c>
      <c r="F51" s="141">
        <f t="shared" si="8"/>
        <v>524868</v>
      </c>
      <c r="G51" s="141">
        <f t="shared" si="9"/>
        <v>0</v>
      </c>
      <c r="H51" s="141">
        <f t="shared" si="10"/>
        <v>16031</v>
      </c>
      <c r="I51" s="141">
        <f t="shared" si="11"/>
        <v>16031</v>
      </c>
      <c r="J51" s="143" t="s">
        <v>457</v>
      </c>
      <c r="K51" s="143" t="s">
        <v>470</v>
      </c>
      <c r="L51" s="141">
        <v>0</v>
      </c>
      <c r="M51" s="141">
        <v>288855</v>
      </c>
      <c r="N51" s="141">
        <f t="shared" si="12"/>
        <v>288855</v>
      </c>
      <c r="O51" s="141">
        <v>0</v>
      </c>
      <c r="P51" s="141">
        <v>16031</v>
      </c>
      <c r="Q51" s="141">
        <f t="shared" si="13"/>
        <v>16031</v>
      </c>
      <c r="R51" s="143" t="s">
        <v>464</v>
      </c>
      <c r="S51" s="143" t="s">
        <v>488</v>
      </c>
      <c r="T51" s="141">
        <v>5423</v>
      </c>
      <c r="U51" s="141">
        <v>230590</v>
      </c>
      <c r="V51" s="141">
        <f t="shared" si="14"/>
        <v>236013</v>
      </c>
      <c r="W51" s="141">
        <v>0</v>
      </c>
      <c r="X51" s="141">
        <v>0</v>
      </c>
      <c r="Y51" s="141">
        <f t="shared" si="15"/>
        <v>0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91</v>
      </c>
      <c r="B52" s="140" t="s">
        <v>370</v>
      </c>
      <c r="C52" s="142" t="s">
        <v>433</v>
      </c>
      <c r="D52" s="141">
        <f t="shared" si="6"/>
        <v>2667</v>
      </c>
      <c r="E52" s="141">
        <f t="shared" si="7"/>
        <v>458315</v>
      </c>
      <c r="F52" s="141">
        <f t="shared" si="8"/>
        <v>460982</v>
      </c>
      <c r="G52" s="141">
        <f t="shared" si="9"/>
        <v>0</v>
      </c>
      <c r="H52" s="141">
        <f t="shared" si="10"/>
        <v>19242</v>
      </c>
      <c r="I52" s="141">
        <f t="shared" si="11"/>
        <v>19242</v>
      </c>
      <c r="J52" s="143" t="s">
        <v>464</v>
      </c>
      <c r="K52" s="143" t="s">
        <v>477</v>
      </c>
      <c r="L52" s="141">
        <v>2667</v>
      </c>
      <c r="M52" s="141">
        <v>116497</v>
      </c>
      <c r="N52" s="141">
        <f t="shared" si="12"/>
        <v>119164</v>
      </c>
      <c r="O52" s="141">
        <v>0</v>
      </c>
      <c r="P52" s="141">
        <v>0</v>
      </c>
      <c r="Q52" s="141">
        <f t="shared" si="13"/>
        <v>0</v>
      </c>
      <c r="R52" s="143" t="s">
        <v>458</v>
      </c>
      <c r="S52" s="143" t="s">
        <v>471</v>
      </c>
      <c r="T52" s="141">
        <v>0</v>
      </c>
      <c r="U52" s="141">
        <v>0</v>
      </c>
      <c r="V52" s="141">
        <f t="shared" si="14"/>
        <v>0</v>
      </c>
      <c r="W52" s="141">
        <v>0</v>
      </c>
      <c r="X52" s="141">
        <v>19242</v>
      </c>
      <c r="Y52" s="141">
        <f t="shared" si="15"/>
        <v>19242</v>
      </c>
      <c r="Z52" s="143" t="s">
        <v>461</v>
      </c>
      <c r="AA52" s="141" t="s">
        <v>474</v>
      </c>
      <c r="AB52" s="141">
        <v>0</v>
      </c>
      <c r="AC52" s="141">
        <v>341818</v>
      </c>
      <c r="AD52" s="141">
        <f t="shared" si="16"/>
        <v>341818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91</v>
      </c>
      <c r="B53" s="140" t="s">
        <v>371</v>
      </c>
      <c r="C53" s="142" t="s">
        <v>434</v>
      </c>
      <c r="D53" s="141">
        <f t="shared" si="6"/>
        <v>0</v>
      </c>
      <c r="E53" s="141">
        <f t="shared" si="7"/>
        <v>834086</v>
      </c>
      <c r="F53" s="141">
        <f t="shared" si="8"/>
        <v>834086</v>
      </c>
      <c r="G53" s="141">
        <f t="shared" si="9"/>
        <v>0</v>
      </c>
      <c r="H53" s="141">
        <f t="shared" si="10"/>
        <v>0</v>
      </c>
      <c r="I53" s="141">
        <f t="shared" si="11"/>
        <v>0</v>
      </c>
      <c r="J53" s="143" t="s">
        <v>464</v>
      </c>
      <c r="K53" s="143" t="s">
        <v>477</v>
      </c>
      <c r="L53" s="141">
        <v>0</v>
      </c>
      <c r="M53" s="141">
        <v>388338</v>
      </c>
      <c r="N53" s="141">
        <f t="shared" si="12"/>
        <v>388338</v>
      </c>
      <c r="O53" s="141">
        <v>0</v>
      </c>
      <c r="P53" s="141">
        <v>0</v>
      </c>
      <c r="Q53" s="141">
        <f t="shared" si="13"/>
        <v>0</v>
      </c>
      <c r="R53" s="143" t="s">
        <v>465</v>
      </c>
      <c r="S53" s="143" t="s">
        <v>478</v>
      </c>
      <c r="T53" s="141">
        <v>0</v>
      </c>
      <c r="U53" s="141">
        <v>445748</v>
      </c>
      <c r="V53" s="141">
        <f t="shared" si="14"/>
        <v>445748</v>
      </c>
      <c r="W53" s="141">
        <v>0</v>
      </c>
      <c r="X53" s="141">
        <v>0</v>
      </c>
      <c r="Y53" s="141">
        <f t="shared" si="15"/>
        <v>0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91</v>
      </c>
      <c r="B54" s="140" t="s">
        <v>372</v>
      </c>
      <c r="C54" s="142" t="s">
        <v>435</v>
      </c>
      <c r="D54" s="141">
        <f t="shared" si="6"/>
        <v>1543</v>
      </c>
      <c r="E54" s="141">
        <f t="shared" si="7"/>
        <v>422310</v>
      </c>
      <c r="F54" s="141">
        <f t="shared" si="8"/>
        <v>423853</v>
      </c>
      <c r="G54" s="141">
        <f t="shared" si="9"/>
        <v>0</v>
      </c>
      <c r="H54" s="141">
        <f t="shared" si="10"/>
        <v>67128</v>
      </c>
      <c r="I54" s="141">
        <f t="shared" si="11"/>
        <v>67128</v>
      </c>
      <c r="J54" s="143" t="s">
        <v>460</v>
      </c>
      <c r="K54" s="143" t="s">
        <v>473</v>
      </c>
      <c r="L54" s="141">
        <v>0</v>
      </c>
      <c r="M54" s="141">
        <v>349840</v>
      </c>
      <c r="N54" s="141">
        <f t="shared" si="12"/>
        <v>349840</v>
      </c>
      <c r="O54" s="141">
        <v>0</v>
      </c>
      <c r="P54" s="141">
        <v>67128</v>
      </c>
      <c r="Q54" s="141">
        <f t="shared" si="13"/>
        <v>67128</v>
      </c>
      <c r="R54" s="143" t="s">
        <v>464</v>
      </c>
      <c r="S54" s="143" t="s">
        <v>477</v>
      </c>
      <c r="T54" s="141">
        <v>1543</v>
      </c>
      <c r="U54" s="141">
        <v>72470</v>
      </c>
      <c r="V54" s="141">
        <f t="shared" si="14"/>
        <v>74013</v>
      </c>
      <c r="W54" s="141">
        <v>0</v>
      </c>
      <c r="X54" s="141">
        <v>0</v>
      </c>
      <c r="Y54" s="141">
        <f t="shared" si="15"/>
        <v>0</v>
      </c>
      <c r="Z54" s="143"/>
      <c r="AA54" s="141"/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0</v>
      </c>
      <c r="AG54" s="141">
        <f t="shared" si="17"/>
        <v>0</v>
      </c>
      <c r="AH54" s="143"/>
      <c r="AI54" s="143"/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0</v>
      </c>
      <c r="AO54" s="141">
        <f t="shared" si="19"/>
        <v>0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  <row r="55" spans="1:57" ht="12" customHeight="1">
      <c r="A55" s="142" t="s">
        <v>91</v>
      </c>
      <c r="B55" s="140" t="s">
        <v>373</v>
      </c>
      <c r="C55" s="142" t="s">
        <v>436</v>
      </c>
      <c r="D55" s="141">
        <f t="shared" si="6"/>
        <v>2189</v>
      </c>
      <c r="E55" s="141">
        <f t="shared" si="7"/>
        <v>345002</v>
      </c>
      <c r="F55" s="141">
        <f t="shared" si="8"/>
        <v>347191</v>
      </c>
      <c r="G55" s="141">
        <f t="shared" si="9"/>
        <v>0</v>
      </c>
      <c r="H55" s="141">
        <f t="shared" si="10"/>
        <v>0</v>
      </c>
      <c r="I55" s="141">
        <f t="shared" si="11"/>
        <v>0</v>
      </c>
      <c r="J55" s="143" t="s">
        <v>459</v>
      </c>
      <c r="K55" s="143" t="s">
        <v>472</v>
      </c>
      <c r="L55" s="141">
        <v>0</v>
      </c>
      <c r="M55" s="141">
        <v>248558</v>
      </c>
      <c r="N55" s="141">
        <f t="shared" si="12"/>
        <v>248558</v>
      </c>
      <c r="O55" s="141">
        <v>0</v>
      </c>
      <c r="P55" s="141">
        <v>0</v>
      </c>
      <c r="Q55" s="141">
        <f t="shared" si="13"/>
        <v>0</v>
      </c>
      <c r="R55" s="143" t="s">
        <v>486</v>
      </c>
      <c r="S55" s="143" t="s">
        <v>477</v>
      </c>
      <c r="T55" s="141">
        <v>2189</v>
      </c>
      <c r="U55" s="141">
        <v>96444</v>
      </c>
      <c r="V55" s="141">
        <f t="shared" si="14"/>
        <v>98633</v>
      </c>
      <c r="W55" s="141">
        <v>0</v>
      </c>
      <c r="X55" s="141">
        <v>0</v>
      </c>
      <c r="Y55" s="141">
        <f t="shared" si="15"/>
        <v>0</v>
      </c>
      <c r="Z55" s="143"/>
      <c r="AA55" s="141"/>
      <c r="AB55" s="141">
        <v>0</v>
      </c>
      <c r="AC55" s="141">
        <v>0</v>
      </c>
      <c r="AD55" s="141">
        <f t="shared" si="16"/>
        <v>0</v>
      </c>
      <c r="AE55" s="141">
        <v>0</v>
      </c>
      <c r="AF55" s="141">
        <v>0</v>
      </c>
      <c r="AG55" s="141">
        <f t="shared" si="17"/>
        <v>0</v>
      </c>
      <c r="AH55" s="143"/>
      <c r="AI55" s="143"/>
      <c r="AJ55" s="141">
        <v>0</v>
      </c>
      <c r="AK55" s="141">
        <v>0</v>
      </c>
      <c r="AL55" s="141">
        <f t="shared" si="18"/>
        <v>0</v>
      </c>
      <c r="AM55" s="141">
        <v>0</v>
      </c>
      <c r="AN55" s="141">
        <v>0</v>
      </c>
      <c r="AO55" s="141">
        <f t="shared" si="19"/>
        <v>0</v>
      </c>
      <c r="AP55" s="143"/>
      <c r="AQ55" s="143"/>
      <c r="AR55" s="141">
        <v>0</v>
      </c>
      <c r="AS55" s="141">
        <v>0</v>
      </c>
      <c r="AT55" s="141">
        <f t="shared" si="20"/>
        <v>0</v>
      </c>
      <c r="AU55" s="141">
        <v>0</v>
      </c>
      <c r="AV55" s="141">
        <v>0</v>
      </c>
      <c r="AW55" s="141">
        <f t="shared" si="21"/>
        <v>0</v>
      </c>
      <c r="AX55" s="143"/>
      <c r="AY55" s="143"/>
      <c r="AZ55" s="141">
        <v>0</v>
      </c>
      <c r="BA55" s="141">
        <v>0</v>
      </c>
      <c r="BB55" s="141">
        <f t="shared" si="22"/>
        <v>0</v>
      </c>
      <c r="BC55" s="141">
        <v>0</v>
      </c>
      <c r="BD55" s="141">
        <v>0</v>
      </c>
      <c r="BE55" s="141">
        <f t="shared" si="23"/>
        <v>0</v>
      </c>
    </row>
    <row r="56" spans="1:57" ht="12" customHeight="1">
      <c r="A56" s="142" t="s">
        <v>91</v>
      </c>
      <c r="B56" s="140" t="s">
        <v>374</v>
      </c>
      <c r="C56" s="142" t="s">
        <v>437</v>
      </c>
      <c r="D56" s="141">
        <f t="shared" si="6"/>
        <v>50550</v>
      </c>
      <c r="E56" s="141">
        <f t="shared" si="7"/>
        <v>523884</v>
      </c>
      <c r="F56" s="141">
        <f t="shared" si="8"/>
        <v>574434</v>
      </c>
      <c r="G56" s="141">
        <f t="shared" si="9"/>
        <v>8798</v>
      </c>
      <c r="H56" s="141">
        <f t="shared" si="10"/>
        <v>114134</v>
      </c>
      <c r="I56" s="141">
        <f t="shared" si="11"/>
        <v>122932</v>
      </c>
      <c r="J56" s="143" t="s">
        <v>462</v>
      </c>
      <c r="K56" s="143" t="s">
        <v>475</v>
      </c>
      <c r="L56" s="141">
        <v>0</v>
      </c>
      <c r="M56" s="141">
        <v>0</v>
      </c>
      <c r="N56" s="141">
        <f t="shared" si="12"/>
        <v>0</v>
      </c>
      <c r="O56" s="141">
        <v>8798</v>
      </c>
      <c r="P56" s="141">
        <v>114134</v>
      </c>
      <c r="Q56" s="141">
        <f t="shared" si="13"/>
        <v>122932</v>
      </c>
      <c r="R56" s="143" t="s">
        <v>463</v>
      </c>
      <c r="S56" s="143" t="s">
        <v>476</v>
      </c>
      <c r="T56" s="141">
        <v>50550</v>
      </c>
      <c r="U56" s="141">
        <v>523884</v>
      </c>
      <c r="V56" s="141">
        <f t="shared" si="14"/>
        <v>574434</v>
      </c>
      <c r="W56" s="141">
        <v>0</v>
      </c>
      <c r="X56" s="141">
        <v>0</v>
      </c>
      <c r="Y56" s="141">
        <f t="shared" si="15"/>
        <v>0</v>
      </c>
      <c r="Z56" s="143"/>
      <c r="AA56" s="141"/>
      <c r="AB56" s="141">
        <v>0</v>
      </c>
      <c r="AC56" s="141">
        <v>0</v>
      </c>
      <c r="AD56" s="141">
        <f t="shared" si="16"/>
        <v>0</v>
      </c>
      <c r="AE56" s="141">
        <v>0</v>
      </c>
      <c r="AF56" s="141">
        <v>0</v>
      </c>
      <c r="AG56" s="141">
        <f t="shared" si="17"/>
        <v>0</v>
      </c>
      <c r="AH56" s="143"/>
      <c r="AI56" s="143"/>
      <c r="AJ56" s="141">
        <v>0</v>
      </c>
      <c r="AK56" s="141">
        <v>0</v>
      </c>
      <c r="AL56" s="141">
        <f t="shared" si="18"/>
        <v>0</v>
      </c>
      <c r="AM56" s="141">
        <v>0</v>
      </c>
      <c r="AN56" s="141">
        <v>0</v>
      </c>
      <c r="AO56" s="141">
        <f t="shared" si="19"/>
        <v>0</v>
      </c>
      <c r="AP56" s="143"/>
      <c r="AQ56" s="143"/>
      <c r="AR56" s="141">
        <v>0</v>
      </c>
      <c r="AS56" s="141">
        <v>0</v>
      </c>
      <c r="AT56" s="141">
        <f t="shared" si="20"/>
        <v>0</v>
      </c>
      <c r="AU56" s="141">
        <v>0</v>
      </c>
      <c r="AV56" s="141">
        <v>0</v>
      </c>
      <c r="AW56" s="141">
        <f t="shared" si="21"/>
        <v>0</v>
      </c>
      <c r="AX56" s="143"/>
      <c r="AY56" s="143"/>
      <c r="AZ56" s="141">
        <v>0</v>
      </c>
      <c r="BA56" s="141">
        <v>0</v>
      </c>
      <c r="BB56" s="141">
        <f t="shared" si="22"/>
        <v>0</v>
      </c>
      <c r="BC56" s="141">
        <v>0</v>
      </c>
      <c r="BD56" s="141">
        <v>0</v>
      </c>
      <c r="BE56" s="141">
        <f t="shared" si="23"/>
        <v>0</v>
      </c>
    </row>
    <row r="57" spans="1:57" ht="12" customHeight="1">
      <c r="A57" s="142" t="s">
        <v>91</v>
      </c>
      <c r="B57" s="140" t="s">
        <v>375</v>
      </c>
      <c r="C57" s="142" t="s">
        <v>438</v>
      </c>
      <c r="D57" s="141">
        <f t="shared" si="6"/>
        <v>8705</v>
      </c>
      <c r="E57" s="141">
        <f t="shared" si="7"/>
        <v>785848</v>
      </c>
      <c r="F57" s="141">
        <f t="shared" si="8"/>
        <v>794553</v>
      </c>
      <c r="G57" s="141">
        <f t="shared" si="9"/>
        <v>0</v>
      </c>
      <c r="H57" s="141">
        <f t="shared" si="10"/>
        <v>23821</v>
      </c>
      <c r="I57" s="141">
        <f t="shared" si="11"/>
        <v>23821</v>
      </c>
      <c r="J57" s="143" t="s">
        <v>457</v>
      </c>
      <c r="K57" s="143" t="s">
        <v>470</v>
      </c>
      <c r="L57" s="141">
        <v>0</v>
      </c>
      <c r="M57" s="141">
        <v>417708</v>
      </c>
      <c r="N57" s="141">
        <f t="shared" si="12"/>
        <v>417708</v>
      </c>
      <c r="O57" s="141">
        <v>0</v>
      </c>
      <c r="P57" s="141">
        <v>23821</v>
      </c>
      <c r="Q57" s="141">
        <f t="shared" si="13"/>
        <v>23821</v>
      </c>
      <c r="R57" s="143" t="s">
        <v>464</v>
      </c>
      <c r="S57" s="143" t="s">
        <v>489</v>
      </c>
      <c r="T57" s="141">
        <v>8705</v>
      </c>
      <c r="U57" s="141">
        <v>368140</v>
      </c>
      <c r="V57" s="141">
        <f t="shared" si="14"/>
        <v>376845</v>
      </c>
      <c r="W57" s="141">
        <v>0</v>
      </c>
      <c r="X57" s="141">
        <v>0</v>
      </c>
      <c r="Y57" s="141">
        <f t="shared" si="15"/>
        <v>0</v>
      </c>
      <c r="Z57" s="143"/>
      <c r="AA57" s="141"/>
      <c r="AB57" s="141">
        <v>0</v>
      </c>
      <c r="AC57" s="141">
        <v>0</v>
      </c>
      <c r="AD57" s="141">
        <f t="shared" si="16"/>
        <v>0</v>
      </c>
      <c r="AE57" s="141">
        <v>0</v>
      </c>
      <c r="AF57" s="141">
        <v>0</v>
      </c>
      <c r="AG57" s="141">
        <f t="shared" si="17"/>
        <v>0</v>
      </c>
      <c r="AH57" s="143"/>
      <c r="AI57" s="143"/>
      <c r="AJ57" s="141">
        <v>0</v>
      </c>
      <c r="AK57" s="141">
        <v>0</v>
      </c>
      <c r="AL57" s="141">
        <f t="shared" si="18"/>
        <v>0</v>
      </c>
      <c r="AM57" s="141">
        <v>0</v>
      </c>
      <c r="AN57" s="141">
        <v>0</v>
      </c>
      <c r="AO57" s="141">
        <f t="shared" si="19"/>
        <v>0</v>
      </c>
      <c r="AP57" s="143"/>
      <c r="AQ57" s="143"/>
      <c r="AR57" s="141">
        <v>0</v>
      </c>
      <c r="AS57" s="141">
        <v>0</v>
      </c>
      <c r="AT57" s="141">
        <f t="shared" si="20"/>
        <v>0</v>
      </c>
      <c r="AU57" s="141">
        <v>0</v>
      </c>
      <c r="AV57" s="141">
        <v>0</v>
      </c>
      <c r="AW57" s="141">
        <f t="shared" si="21"/>
        <v>0</v>
      </c>
      <c r="AX57" s="143"/>
      <c r="AY57" s="143"/>
      <c r="AZ57" s="141">
        <v>0</v>
      </c>
      <c r="BA57" s="141">
        <v>0</v>
      </c>
      <c r="BB57" s="141">
        <f t="shared" si="22"/>
        <v>0</v>
      </c>
      <c r="BC57" s="141">
        <v>0</v>
      </c>
      <c r="BD57" s="141">
        <v>0</v>
      </c>
      <c r="BE57" s="141">
        <f t="shared" si="23"/>
        <v>0</v>
      </c>
    </row>
    <row r="58" spans="1:57" ht="12" customHeight="1">
      <c r="A58" s="142" t="s">
        <v>91</v>
      </c>
      <c r="B58" s="140" t="s">
        <v>376</v>
      </c>
      <c r="C58" s="142" t="s">
        <v>439</v>
      </c>
      <c r="D58" s="141">
        <f t="shared" si="6"/>
        <v>1478</v>
      </c>
      <c r="E58" s="141">
        <f t="shared" si="7"/>
        <v>224531</v>
      </c>
      <c r="F58" s="141">
        <f t="shared" si="8"/>
        <v>226009</v>
      </c>
      <c r="G58" s="141">
        <f t="shared" si="9"/>
        <v>0</v>
      </c>
      <c r="H58" s="141">
        <f t="shared" si="10"/>
        <v>0</v>
      </c>
      <c r="I58" s="141">
        <f t="shared" si="11"/>
        <v>0</v>
      </c>
      <c r="J58" s="143" t="s">
        <v>459</v>
      </c>
      <c r="K58" s="143" t="s">
        <v>472</v>
      </c>
      <c r="L58" s="141">
        <v>0</v>
      </c>
      <c r="M58" s="141">
        <v>158404</v>
      </c>
      <c r="N58" s="141">
        <f t="shared" si="12"/>
        <v>158404</v>
      </c>
      <c r="O58" s="141">
        <v>0</v>
      </c>
      <c r="P58" s="141">
        <v>0</v>
      </c>
      <c r="Q58" s="141">
        <f t="shared" si="13"/>
        <v>0</v>
      </c>
      <c r="R58" s="143" t="s">
        <v>464</v>
      </c>
      <c r="S58" s="143" t="s">
        <v>477</v>
      </c>
      <c r="T58" s="141">
        <v>1478</v>
      </c>
      <c r="U58" s="141">
        <v>66127</v>
      </c>
      <c r="V58" s="141">
        <f t="shared" si="14"/>
        <v>67605</v>
      </c>
      <c r="W58" s="141">
        <v>0</v>
      </c>
      <c r="X58" s="141">
        <v>0</v>
      </c>
      <c r="Y58" s="141">
        <f t="shared" si="15"/>
        <v>0</v>
      </c>
      <c r="Z58" s="143"/>
      <c r="AA58" s="141"/>
      <c r="AB58" s="141">
        <v>0</v>
      </c>
      <c r="AC58" s="141">
        <v>0</v>
      </c>
      <c r="AD58" s="141">
        <f t="shared" si="16"/>
        <v>0</v>
      </c>
      <c r="AE58" s="141">
        <v>0</v>
      </c>
      <c r="AF58" s="141">
        <v>0</v>
      </c>
      <c r="AG58" s="141">
        <f t="shared" si="17"/>
        <v>0</v>
      </c>
      <c r="AH58" s="143"/>
      <c r="AI58" s="143"/>
      <c r="AJ58" s="141">
        <v>0</v>
      </c>
      <c r="AK58" s="141">
        <v>0</v>
      </c>
      <c r="AL58" s="141">
        <f t="shared" si="18"/>
        <v>0</v>
      </c>
      <c r="AM58" s="141">
        <v>0</v>
      </c>
      <c r="AN58" s="141">
        <v>0</v>
      </c>
      <c r="AO58" s="141">
        <f t="shared" si="19"/>
        <v>0</v>
      </c>
      <c r="AP58" s="143"/>
      <c r="AQ58" s="143"/>
      <c r="AR58" s="141">
        <v>0</v>
      </c>
      <c r="AS58" s="141">
        <v>0</v>
      </c>
      <c r="AT58" s="141">
        <f t="shared" si="20"/>
        <v>0</v>
      </c>
      <c r="AU58" s="141">
        <v>0</v>
      </c>
      <c r="AV58" s="141">
        <v>0</v>
      </c>
      <c r="AW58" s="141">
        <f t="shared" si="21"/>
        <v>0</v>
      </c>
      <c r="AX58" s="143"/>
      <c r="AY58" s="143"/>
      <c r="AZ58" s="141">
        <v>0</v>
      </c>
      <c r="BA58" s="141">
        <v>0</v>
      </c>
      <c r="BB58" s="141">
        <f t="shared" si="22"/>
        <v>0</v>
      </c>
      <c r="BC58" s="141">
        <v>0</v>
      </c>
      <c r="BD58" s="141">
        <v>0</v>
      </c>
      <c r="BE58" s="141">
        <f t="shared" si="23"/>
        <v>0</v>
      </c>
    </row>
    <row r="59" spans="1:57" ht="12" customHeight="1">
      <c r="A59" s="142" t="s">
        <v>91</v>
      </c>
      <c r="B59" s="140" t="s">
        <v>377</v>
      </c>
      <c r="C59" s="142" t="s">
        <v>440</v>
      </c>
      <c r="D59" s="141">
        <f t="shared" si="6"/>
        <v>11445</v>
      </c>
      <c r="E59" s="141">
        <f t="shared" si="7"/>
        <v>118607</v>
      </c>
      <c r="F59" s="141">
        <f t="shared" si="8"/>
        <v>130052</v>
      </c>
      <c r="G59" s="141">
        <f t="shared" si="9"/>
        <v>1969</v>
      </c>
      <c r="H59" s="141">
        <f t="shared" si="10"/>
        <v>25535</v>
      </c>
      <c r="I59" s="141">
        <f t="shared" si="11"/>
        <v>27504</v>
      </c>
      <c r="J59" s="143" t="s">
        <v>462</v>
      </c>
      <c r="K59" s="143" t="s">
        <v>475</v>
      </c>
      <c r="L59" s="141">
        <v>0</v>
      </c>
      <c r="M59" s="141">
        <v>0</v>
      </c>
      <c r="N59" s="141">
        <f t="shared" si="12"/>
        <v>0</v>
      </c>
      <c r="O59" s="141">
        <v>1969</v>
      </c>
      <c r="P59" s="141">
        <v>25535</v>
      </c>
      <c r="Q59" s="141">
        <f t="shared" si="13"/>
        <v>27504</v>
      </c>
      <c r="R59" s="143" t="s">
        <v>463</v>
      </c>
      <c r="S59" s="143" t="s">
        <v>476</v>
      </c>
      <c r="T59" s="141">
        <v>11445</v>
      </c>
      <c r="U59" s="141">
        <v>118607</v>
      </c>
      <c r="V59" s="141">
        <f t="shared" si="14"/>
        <v>130052</v>
      </c>
      <c r="W59" s="141">
        <v>0</v>
      </c>
      <c r="X59" s="141">
        <v>0</v>
      </c>
      <c r="Y59" s="141">
        <f t="shared" si="15"/>
        <v>0</v>
      </c>
      <c r="Z59" s="143"/>
      <c r="AA59" s="141"/>
      <c r="AB59" s="141">
        <v>0</v>
      </c>
      <c r="AC59" s="141">
        <v>0</v>
      </c>
      <c r="AD59" s="141">
        <f t="shared" si="16"/>
        <v>0</v>
      </c>
      <c r="AE59" s="141">
        <v>0</v>
      </c>
      <c r="AF59" s="141">
        <v>0</v>
      </c>
      <c r="AG59" s="141">
        <f t="shared" si="17"/>
        <v>0</v>
      </c>
      <c r="AH59" s="143"/>
      <c r="AI59" s="143"/>
      <c r="AJ59" s="141">
        <v>0</v>
      </c>
      <c r="AK59" s="141">
        <v>0</v>
      </c>
      <c r="AL59" s="141">
        <f t="shared" si="18"/>
        <v>0</v>
      </c>
      <c r="AM59" s="141">
        <v>0</v>
      </c>
      <c r="AN59" s="141">
        <v>0</v>
      </c>
      <c r="AO59" s="141">
        <f t="shared" si="19"/>
        <v>0</v>
      </c>
      <c r="AP59" s="143"/>
      <c r="AQ59" s="143"/>
      <c r="AR59" s="141">
        <v>0</v>
      </c>
      <c r="AS59" s="141">
        <v>0</v>
      </c>
      <c r="AT59" s="141">
        <f t="shared" si="20"/>
        <v>0</v>
      </c>
      <c r="AU59" s="141">
        <v>0</v>
      </c>
      <c r="AV59" s="141">
        <v>0</v>
      </c>
      <c r="AW59" s="141">
        <f t="shared" si="21"/>
        <v>0</v>
      </c>
      <c r="AX59" s="143"/>
      <c r="AY59" s="143"/>
      <c r="AZ59" s="141">
        <v>0</v>
      </c>
      <c r="BA59" s="141">
        <v>0</v>
      </c>
      <c r="BB59" s="141">
        <f t="shared" si="22"/>
        <v>0</v>
      </c>
      <c r="BC59" s="141">
        <v>0</v>
      </c>
      <c r="BD59" s="141">
        <v>0</v>
      </c>
      <c r="BE59" s="141">
        <f t="shared" si="23"/>
        <v>0</v>
      </c>
    </row>
    <row r="60" spans="1:57" ht="12" customHeight="1">
      <c r="A60" s="142" t="s">
        <v>91</v>
      </c>
      <c r="B60" s="140" t="s">
        <v>378</v>
      </c>
      <c r="C60" s="142" t="s">
        <v>441</v>
      </c>
      <c r="D60" s="141">
        <f t="shared" si="6"/>
        <v>3925</v>
      </c>
      <c r="E60" s="141">
        <f t="shared" si="7"/>
        <v>40680</v>
      </c>
      <c r="F60" s="141">
        <f t="shared" si="8"/>
        <v>44605</v>
      </c>
      <c r="G60" s="141">
        <f t="shared" si="9"/>
        <v>1581</v>
      </c>
      <c r="H60" s="141">
        <f t="shared" si="10"/>
        <v>20505</v>
      </c>
      <c r="I60" s="141">
        <f t="shared" si="11"/>
        <v>22086</v>
      </c>
      <c r="J60" s="143" t="s">
        <v>462</v>
      </c>
      <c r="K60" s="143" t="s">
        <v>475</v>
      </c>
      <c r="L60" s="141">
        <v>0</v>
      </c>
      <c r="M60" s="141">
        <v>0</v>
      </c>
      <c r="N60" s="141">
        <f t="shared" si="12"/>
        <v>0</v>
      </c>
      <c r="O60" s="141">
        <v>1581</v>
      </c>
      <c r="P60" s="141">
        <v>20505</v>
      </c>
      <c r="Q60" s="141">
        <f t="shared" si="13"/>
        <v>22086</v>
      </c>
      <c r="R60" s="143" t="s">
        <v>463</v>
      </c>
      <c r="S60" s="143" t="s">
        <v>476</v>
      </c>
      <c r="T60" s="141">
        <v>3925</v>
      </c>
      <c r="U60" s="141">
        <v>40680</v>
      </c>
      <c r="V60" s="141">
        <f t="shared" si="14"/>
        <v>44605</v>
      </c>
      <c r="W60" s="141">
        <v>0</v>
      </c>
      <c r="X60" s="141">
        <v>0</v>
      </c>
      <c r="Y60" s="141">
        <f t="shared" si="15"/>
        <v>0</v>
      </c>
      <c r="Z60" s="143"/>
      <c r="AA60" s="141"/>
      <c r="AB60" s="141">
        <v>0</v>
      </c>
      <c r="AC60" s="141">
        <v>0</v>
      </c>
      <c r="AD60" s="141">
        <f t="shared" si="16"/>
        <v>0</v>
      </c>
      <c r="AE60" s="141">
        <v>0</v>
      </c>
      <c r="AF60" s="141">
        <v>0</v>
      </c>
      <c r="AG60" s="141">
        <f t="shared" si="17"/>
        <v>0</v>
      </c>
      <c r="AH60" s="143"/>
      <c r="AI60" s="143"/>
      <c r="AJ60" s="141">
        <v>0</v>
      </c>
      <c r="AK60" s="141">
        <v>0</v>
      </c>
      <c r="AL60" s="141">
        <f t="shared" si="18"/>
        <v>0</v>
      </c>
      <c r="AM60" s="141">
        <v>0</v>
      </c>
      <c r="AN60" s="141">
        <v>0</v>
      </c>
      <c r="AO60" s="141">
        <f t="shared" si="19"/>
        <v>0</v>
      </c>
      <c r="AP60" s="143"/>
      <c r="AQ60" s="143"/>
      <c r="AR60" s="141">
        <v>0</v>
      </c>
      <c r="AS60" s="141">
        <v>0</v>
      </c>
      <c r="AT60" s="141">
        <f t="shared" si="20"/>
        <v>0</v>
      </c>
      <c r="AU60" s="141">
        <v>0</v>
      </c>
      <c r="AV60" s="141">
        <v>0</v>
      </c>
      <c r="AW60" s="141">
        <f t="shared" si="21"/>
        <v>0</v>
      </c>
      <c r="AX60" s="143"/>
      <c r="AY60" s="143"/>
      <c r="AZ60" s="141">
        <v>0</v>
      </c>
      <c r="BA60" s="141">
        <v>0</v>
      </c>
      <c r="BB60" s="141">
        <f t="shared" si="22"/>
        <v>0</v>
      </c>
      <c r="BC60" s="141">
        <v>0</v>
      </c>
      <c r="BD60" s="141">
        <v>0</v>
      </c>
      <c r="BE60" s="141">
        <f t="shared" si="23"/>
        <v>0</v>
      </c>
    </row>
    <row r="61" spans="1:57" ht="12" customHeight="1">
      <c r="A61" s="142" t="s">
        <v>91</v>
      </c>
      <c r="B61" s="140" t="s">
        <v>379</v>
      </c>
      <c r="C61" s="142" t="s">
        <v>442</v>
      </c>
      <c r="D61" s="141">
        <f t="shared" si="6"/>
        <v>0</v>
      </c>
      <c r="E61" s="141">
        <f t="shared" si="7"/>
        <v>0</v>
      </c>
      <c r="F61" s="141">
        <f t="shared" si="8"/>
        <v>0</v>
      </c>
      <c r="G61" s="141">
        <f t="shared" si="9"/>
        <v>2565</v>
      </c>
      <c r="H61" s="141">
        <f t="shared" si="10"/>
        <v>33273</v>
      </c>
      <c r="I61" s="141">
        <f t="shared" si="11"/>
        <v>35838</v>
      </c>
      <c r="J61" s="143" t="s">
        <v>462</v>
      </c>
      <c r="K61" s="143" t="s">
        <v>475</v>
      </c>
      <c r="L61" s="141">
        <v>0</v>
      </c>
      <c r="M61" s="141">
        <v>0</v>
      </c>
      <c r="N61" s="141">
        <f t="shared" si="12"/>
        <v>0</v>
      </c>
      <c r="O61" s="141">
        <v>2565</v>
      </c>
      <c r="P61" s="141">
        <v>33273</v>
      </c>
      <c r="Q61" s="141">
        <f t="shared" si="13"/>
        <v>35838</v>
      </c>
      <c r="R61" s="143"/>
      <c r="S61" s="143"/>
      <c r="T61" s="141">
        <v>0</v>
      </c>
      <c r="U61" s="141">
        <v>0</v>
      </c>
      <c r="V61" s="141">
        <f t="shared" si="14"/>
        <v>0</v>
      </c>
      <c r="W61" s="141">
        <v>0</v>
      </c>
      <c r="X61" s="141">
        <v>0</v>
      </c>
      <c r="Y61" s="141">
        <f t="shared" si="15"/>
        <v>0</v>
      </c>
      <c r="Z61" s="143"/>
      <c r="AA61" s="141"/>
      <c r="AB61" s="141">
        <v>0</v>
      </c>
      <c r="AC61" s="141">
        <v>0</v>
      </c>
      <c r="AD61" s="141">
        <f t="shared" si="16"/>
        <v>0</v>
      </c>
      <c r="AE61" s="141">
        <v>0</v>
      </c>
      <c r="AF61" s="141">
        <v>0</v>
      </c>
      <c r="AG61" s="141">
        <f t="shared" si="17"/>
        <v>0</v>
      </c>
      <c r="AH61" s="143"/>
      <c r="AI61" s="143"/>
      <c r="AJ61" s="141">
        <v>0</v>
      </c>
      <c r="AK61" s="141">
        <v>0</v>
      </c>
      <c r="AL61" s="141">
        <f t="shared" si="18"/>
        <v>0</v>
      </c>
      <c r="AM61" s="141">
        <v>0</v>
      </c>
      <c r="AN61" s="141">
        <v>0</v>
      </c>
      <c r="AO61" s="141">
        <f t="shared" si="19"/>
        <v>0</v>
      </c>
      <c r="AP61" s="143"/>
      <c r="AQ61" s="143"/>
      <c r="AR61" s="141">
        <v>0</v>
      </c>
      <c r="AS61" s="141">
        <v>0</v>
      </c>
      <c r="AT61" s="141">
        <f t="shared" si="20"/>
        <v>0</v>
      </c>
      <c r="AU61" s="141">
        <v>0</v>
      </c>
      <c r="AV61" s="141">
        <v>0</v>
      </c>
      <c r="AW61" s="141">
        <f t="shared" si="21"/>
        <v>0</v>
      </c>
      <c r="AX61" s="143"/>
      <c r="AY61" s="143"/>
      <c r="AZ61" s="141">
        <v>0</v>
      </c>
      <c r="BA61" s="141">
        <v>0</v>
      </c>
      <c r="BB61" s="141">
        <f t="shared" si="22"/>
        <v>0</v>
      </c>
      <c r="BC61" s="141">
        <v>0</v>
      </c>
      <c r="BD61" s="141">
        <v>0</v>
      </c>
      <c r="BE61" s="141">
        <f t="shared" si="23"/>
        <v>0</v>
      </c>
    </row>
    <row r="62" spans="1:57" ht="12" customHeight="1">
      <c r="A62" s="142" t="s">
        <v>91</v>
      </c>
      <c r="B62" s="140" t="s">
        <v>380</v>
      </c>
      <c r="C62" s="142" t="s">
        <v>443</v>
      </c>
      <c r="D62" s="141">
        <f t="shared" si="6"/>
        <v>0</v>
      </c>
      <c r="E62" s="141">
        <f t="shared" si="7"/>
        <v>17792</v>
      </c>
      <c r="F62" s="141">
        <f t="shared" si="8"/>
        <v>17792</v>
      </c>
      <c r="G62" s="141">
        <f t="shared" si="9"/>
        <v>0</v>
      </c>
      <c r="H62" s="141">
        <f t="shared" si="10"/>
        <v>0</v>
      </c>
      <c r="I62" s="141">
        <f t="shared" si="11"/>
        <v>0</v>
      </c>
      <c r="J62" s="143" t="s">
        <v>454</v>
      </c>
      <c r="K62" s="143" t="s">
        <v>485</v>
      </c>
      <c r="L62" s="141">
        <v>0</v>
      </c>
      <c r="M62" s="141">
        <v>17792</v>
      </c>
      <c r="N62" s="141">
        <f t="shared" si="12"/>
        <v>17792</v>
      </c>
      <c r="O62" s="141">
        <v>0</v>
      </c>
      <c r="P62" s="141">
        <v>0</v>
      </c>
      <c r="Q62" s="141">
        <f t="shared" si="13"/>
        <v>0</v>
      </c>
      <c r="R62" s="143"/>
      <c r="S62" s="143"/>
      <c r="T62" s="141">
        <v>0</v>
      </c>
      <c r="U62" s="141">
        <v>0</v>
      </c>
      <c r="V62" s="141">
        <f t="shared" si="14"/>
        <v>0</v>
      </c>
      <c r="W62" s="141">
        <v>0</v>
      </c>
      <c r="X62" s="141">
        <v>0</v>
      </c>
      <c r="Y62" s="141">
        <f t="shared" si="15"/>
        <v>0</v>
      </c>
      <c r="Z62" s="143"/>
      <c r="AA62" s="141"/>
      <c r="AB62" s="141">
        <v>0</v>
      </c>
      <c r="AC62" s="141">
        <v>0</v>
      </c>
      <c r="AD62" s="141">
        <f t="shared" si="16"/>
        <v>0</v>
      </c>
      <c r="AE62" s="141">
        <v>0</v>
      </c>
      <c r="AF62" s="141">
        <v>0</v>
      </c>
      <c r="AG62" s="141">
        <f t="shared" si="17"/>
        <v>0</v>
      </c>
      <c r="AH62" s="143"/>
      <c r="AI62" s="143"/>
      <c r="AJ62" s="141">
        <v>0</v>
      </c>
      <c r="AK62" s="141">
        <v>0</v>
      </c>
      <c r="AL62" s="141">
        <f t="shared" si="18"/>
        <v>0</v>
      </c>
      <c r="AM62" s="141">
        <v>0</v>
      </c>
      <c r="AN62" s="141">
        <v>0</v>
      </c>
      <c r="AO62" s="141">
        <f t="shared" si="19"/>
        <v>0</v>
      </c>
      <c r="AP62" s="143"/>
      <c r="AQ62" s="143"/>
      <c r="AR62" s="141">
        <v>0</v>
      </c>
      <c r="AS62" s="141">
        <v>0</v>
      </c>
      <c r="AT62" s="141">
        <f t="shared" si="20"/>
        <v>0</v>
      </c>
      <c r="AU62" s="141">
        <v>0</v>
      </c>
      <c r="AV62" s="141">
        <v>0</v>
      </c>
      <c r="AW62" s="141">
        <f t="shared" si="21"/>
        <v>0</v>
      </c>
      <c r="AX62" s="143"/>
      <c r="AY62" s="143"/>
      <c r="AZ62" s="141">
        <v>0</v>
      </c>
      <c r="BA62" s="141">
        <v>0</v>
      </c>
      <c r="BB62" s="141">
        <f t="shared" si="22"/>
        <v>0</v>
      </c>
      <c r="BC62" s="141">
        <v>0</v>
      </c>
      <c r="BD62" s="141">
        <v>0</v>
      </c>
      <c r="BE62" s="141">
        <f t="shared" si="23"/>
        <v>0</v>
      </c>
    </row>
    <row r="63" spans="1:57" ht="12" customHeight="1">
      <c r="A63" s="142" t="s">
        <v>91</v>
      </c>
      <c r="B63" s="140" t="s">
        <v>381</v>
      </c>
      <c r="C63" s="142" t="s">
        <v>444</v>
      </c>
      <c r="D63" s="141">
        <f t="shared" si="6"/>
        <v>0</v>
      </c>
      <c r="E63" s="141">
        <f t="shared" si="7"/>
        <v>1519</v>
      </c>
      <c r="F63" s="141">
        <f t="shared" si="8"/>
        <v>1519</v>
      </c>
      <c r="G63" s="141">
        <f t="shared" si="9"/>
        <v>0</v>
      </c>
      <c r="H63" s="141">
        <f t="shared" si="10"/>
        <v>0</v>
      </c>
      <c r="I63" s="141">
        <f t="shared" si="11"/>
        <v>0</v>
      </c>
      <c r="J63" s="143" t="s">
        <v>454</v>
      </c>
      <c r="K63" s="143" t="s">
        <v>467</v>
      </c>
      <c r="L63" s="141">
        <v>0</v>
      </c>
      <c r="M63" s="141">
        <v>1519</v>
      </c>
      <c r="N63" s="141">
        <f t="shared" si="12"/>
        <v>1519</v>
      </c>
      <c r="O63" s="141">
        <v>0</v>
      </c>
      <c r="P63" s="141">
        <v>0</v>
      </c>
      <c r="Q63" s="141">
        <f t="shared" si="13"/>
        <v>0</v>
      </c>
      <c r="R63" s="143"/>
      <c r="S63" s="143"/>
      <c r="T63" s="141">
        <v>0</v>
      </c>
      <c r="U63" s="141">
        <v>0</v>
      </c>
      <c r="V63" s="141">
        <f t="shared" si="14"/>
        <v>0</v>
      </c>
      <c r="W63" s="141">
        <v>0</v>
      </c>
      <c r="X63" s="141">
        <v>0</v>
      </c>
      <c r="Y63" s="141">
        <f t="shared" si="15"/>
        <v>0</v>
      </c>
      <c r="Z63" s="143"/>
      <c r="AA63" s="141"/>
      <c r="AB63" s="141">
        <v>0</v>
      </c>
      <c r="AC63" s="141">
        <v>0</v>
      </c>
      <c r="AD63" s="141">
        <f t="shared" si="16"/>
        <v>0</v>
      </c>
      <c r="AE63" s="141">
        <v>0</v>
      </c>
      <c r="AF63" s="141">
        <v>0</v>
      </c>
      <c r="AG63" s="141">
        <f t="shared" si="17"/>
        <v>0</v>
      </c>
      <c r="AH63" s="143"/>
      <c r="AI63" s="143"/>
      <c r="AJ63" s="141">
        <v>0</v>
      </c>
      <c r="AK63" s="141">
        <v>0</v>
      </c>
      <c r="AL63" s="141">
        <f t="shared" si="18"/>
        <v>0</v>
      </c>
      <c r="AM63" s="141">
        <v>0</v>
      </c>
      <c r="AN63" s="141">
        <v>0</v>
      </c>
      <c r="AO63" s="141">
        <f t="shared" si="19"/>
        <v>0</v>
      </c>
      <c r="AP63" s="143"/>
      <c r="AQ63" s="143"/>
      <c r="AR63" s="141">
        <v>0</v>
      </c>
      <c r="AS63" s="141">
        <v>0</v>
      </c>
      <c r="AT63" s="141">
        <f t="shared" si="20"/>
        <v>0</v>
      </c>
      <c r="AU63" s="141">
        <v>0</v>
      </c>
      <c r="AV63" s="141">
        <v>0</v>
      </c>
      <c r="AW63" s="141">
        <f t="shared" si="21"/>
        <v>0</v>
      </c>
      <c r="AX63" s="143"/>
      <c r="AY63" s="143"/>
      <c r="AZ63" s="141">
        <v>0</v>
      </c>
      <c r="BA63" s="141">
        <v>0</v>
      </c>
      <c r="BB63" s="141">
        <f t="shared" si="22"/>
        <v>0</v>
      </c>
      <c r="BC63" s="141">
        <v>0</v>
      </c>
      <c r="BD63" s="141">
        <v>0</v>
      </c>
      <c r="BE63" s="141">
        <f t="shared" si="23"/>
        <v>0</v>
      </c>
    </row>
    <row r="64" spans="1:57" ht="12" customHeight="1">
      <c r="A64" s="142" t="s">
        <v>91</v>
      </c>
      <c r="B64" s="140" t="s">
        <v>382</v>
      </c>
      <c r="C64" s="142" t="s">
        <v>445</v>
      </c>
      <c r="D64" s="141">
        <f t="shared" si="6"/>
        <v>0</v>
      </c>
      <c r="E64" s="141">
        <f t="shared" si="7"/>
        <v>8762</v>
      </c>
      <c r="F64" s="141">
        <f t="shared" si="8"/>
        <v>8762</v>
      </c>
      <c r="G64" s="141">
        <f t="shared" si="9"/>
        <v>0</v>
      </c>
      <c r="H64" s="141">
        <f t="shared" si="10"/>
        <v>0</v>
      </c>
      <c r="I64" s="141">
        <f t="shared" si="11"/>
        <v>0</v>
      </c>
      <c r="J64" s="143"/>
      <c r="K64" s="143" t="s">
        <v>485</v>
      </c>
      <c r="L64" s="141">
        <v>0</v>
      </c>
      <c r="M64" s="141">
        <v>8762</v>
      </c>
      <c r="N64" s="141">
        <f t="shared" si="12"/>
        <v>8762</v>
      </c>
      <c r="O64" s="141">
        <v>0</v>
      </c>
      <c r="P64" s="141">
        <v>0</v>
      </c>
      <c r="Q64" s="141">
        <f t="shared" si="13"/>
        <v>0</v>
      </c>
      <c r="R64" s="143"/>
      <c r="S64" s="143"/>
      <c r="T64" s="141">
        <v>0</v>
      </c>
      <c r="U64" s="141">
        <v>0</v>
      </c>
      <c r="V64" s="141">
        <f t="shared" si="14"/>
        <v>0</v>
      </c>
      <c r="W64" s="141">
        <v>0</v>
      </c>
      <c r="X64" s="141">
        <v>0</v>
      </c>
      <c r="Y64" s="141">
        <f t="shared" si="15"/>
        <v>0</v>
      </c>
      <c r="Z64" s="143"/>
      <c r="AA64" s="141"/>
      <c r="AB64" s="141">
        <v>0</v>
      </c>
      <c r="AC64" s="141">
        <v>0</v>
      </c>
      <c r="AD64" s="141">
        <f t="shared" si="16"/>
        <v>0</v>
      </c>
      <c r="AE64" s="141">
        <v>0</v>
      </c>
      <c r="AF64" s="141">
        <v>0</v>
      </c>
      <c r="AG64" s="141">
        <f t="shared" si="17"/>
        <v>0</v>
      </c>
      <c r="AH64" s="143"/>
      <c r="AI64" s="143"/>
      <c r="AJ64" s="141">
        <v>0</v>
      </c>
      <c r="AK64" s="141">
        <v>0</v>
      </c>
      <c r="AL64" s="141">
        <f t="shared" si="18"/>
        <v>0</v>
      </c>
      <c r="AM64" s="141">
        <v>0</v>
      </c>
      <c r="AN64" s="141">
        <v>0</v>
      </c>
      <c r="AO64" s="141">
        <f t="shared" si="19"/>
        <v>0</v>
      </c>
      <c r="AP64" s="143"/>
      <c r="AQ64" s="143"/>
      <c r="AR64" s="141">
        <v>0</v>
      </c>
      <c r="AS64" s="141">
        <v>0</v>
      </c>
      <c r="AT64" s="141">
        <f t="shared" si="20"/>
        <v>0</v>
      </c>
      <c r="AU64" s="141">
        <v>0</v>
      </c>
      <c r="AV64" s="141">
        <v>0</v>
      </c>
      <c r="AW64" s="141">
        <f t="shared" si="21"/>
        <v>0</v>
      </c>
      <c r="AX64" s="143"/>
      <c r="AY64" s="143"/>
      <c r="AZ64" s="141">
        <v>0</v>
      </c>
      <c r="BA64" s="141">
        <v>0</v>
      </c>
      <c r="BB64" s="141">
        <f t="shared" si="22"/>
        <v>0</v>
      </c>
      <c r="BC64" s="141">
        <v>0</v>
      </c>
      <c r="BD64" s="141">
        <v>0</v>
      </c>
      <c r="BE64" s="141">
        <f t="shared" si="23"/>
        <v>0</v>
      </c>
    </row>
    <row r="65" spans="1:57" ht="12" customHeight="1">
      <c r="A65" s="142" t="s">
        <v>91</v>
      </c>
      <c r="B65" s="140" t="s">
        <v>383</v>
      </c>
      <c r="C65" s="142" t="s">
        <v>446</v>
      </c>
      <c r="D65" s="141">
        <f t="shared" si="6"/>
        <v>0</v>
      </c>
      <c r="E65" s="141">
        <f t="shared" si="7"/>
        <v>5219</v>
      </c>
      <c r="F65" s="141">
        <f t="shared" si="8"/>
        <v>5219</v>
      </c>
      <c r="G65" s="141">
        <f t="shared" si="9"/>
        <v>0</v>
      </c>
      <c r="H65" s="141">
        <f t="shared" si="10"/>
        <v>0</v>
      </c>
      <c r="I65" s="141">
        <f t="shared" si="11"/>
        <v>0</v>
      </c>
      <c r="J65" s="143" t="s">
        <v>454</v>
      </c>
      <c r="K65" s="143" t="s">
        <v>467</v>
      </c>
      <c r="L65" s="141">
        <v>0</v>
      </c>
      <c r="M65" s="141">
        <v>5219</v>
      </c>
      <c r="N65" s="141">
        <f t="shared" si="12"/>
        <v>5219</v>
      </c>
      <c r="O65" s="141">
        <v>0</v>
      </c>
      <c r="P65" s="141">
        <v>0</v>
      </c>
      <c r="Q65" s="141">
        <f t="shared" si="13"/>
        <v>0</v>
      </c>
      <c r="R65" s="143"/>
      <c r="S65" s="143"/>
      <c r="T65" s="141">
        <v>0</v>
      </c>
      <c r="U65" s="141">
        <v>0</v>
      </c>
      <c r="V65" s="141">
        <f t="shared" si="14"/>
        <v>0</v>
      </c>
      <c r="W65" s="141">
        <v>0</v>
      </c>
      <c r="X65" s="141">
        <v>0</v>
      </c>
      <c r="Y65" s="141">
        <f t="shared" si="15"/>
        <v>0</v>
      </c>
      <c r="Z65" s="143"/>
      <c r="AA65" s="141"/>
      <c r="AB65" s="141">
        <v>0</v>
      </c>
      <c r="AC65" s="141">
        <v>0</v>
      </c>
      <c r="AD65" s="141">
        <f t="shared" si="16"/>
        <v>0</v>
      </c>
      <c r="AE65" s="141">
        <v>0</v>
      </c>
      <c r="AF65" s="141">
        <v>0</v>
      </c>
      <c r="AG65" s="141">
        <f t="shared" si="17"/>
        <v>0</v>
      </c>
      <c r="AH65" s="143"/>
      <c r="AI65" s="143"/>
      <c r="AJ65" s="141">
        <v>0</v>
      </c>
      <c r="AK65" s="141">
        <v>0</v>
      </c>
      <c r="AL65" s="141">
        <f t="shared" si="18"/>
        <v>0</v>
      </c>
      <c r="AM65" s="141">
        <v>0</v>
      </c>
      <c r="AN65" s="141">
        <v>0</v>
      </c>
      <c r="AO65" s="141">
        <f t="shared" si="19"/>
        <v>0</v>
      </c>
      <c r="AP65" s="143"/>
      <c r="AQ65" s="143"/>
      <c r="AR65" s="141">
        <v>0</v>
      </c>
      <c r="AS65" s="141">
        <v>0</v>
      </c>
      <c r="AT65" s="141">
        <f t="shared" si="20"/>
        <v>0</v>
      </c>
      <c r="AU65" s="141">
        <v>0</v>
      </c>
      <c r="AV65" s="141">
        <v>0</v>
      </c>
      <c r="AW65" s="141">
        <f t="shared" si="21"/>
        <v>0</v>
      </c>
      <c r="AX65" s="143"/>
      <c r="AY65" s="143"/>
      <c r="AZ65" s="141">
        <v>0</v>
      </c>
      <c r="BA65" s="141">
        <v>0</v>
      </c>
      <c r="BB65" s="141">
        <f t="shared" si="22"/>
        <v>0</v>
      </c>
      <c r="BC65" s="141">
        <v>0</v>
      </c>
      <c r="BD65" s="141">
        <v>0</v>
      </c>
      <c r="BE65" s="141">
        <f t="shared" si="23"/>
        <v>0</v>
      </c>
    </row>
    <row r="66" spans="1:57" ht="12" customHeight="1">
      <c r="A66" s="142" t="s">
        <v>91</v>
      </c>
      <c r="B66" s="140" t="s">
        <v>384</v>
      </c>
      <c r="C66" s="142" t="s">
        <v>447</v>
      </c>
      <c r="D66" s="141">
        <f t="shared" si="6"/>
        <v>0</v>
      </c>
      <c r="E66" s="141">
        <f t="shared" si="7"/>
        <v>8268</v>
      </c>
      <c r="F66" s="141">
        <f t="shared" si="8"/>
        <v>8268</v>
      </c>
      <c r="G66" s="141">
        <f t="shared" si="9"/>
        <v>0</v>
      </c>
      <c r="H66" s="141">
        <f t="shared" si="10"/>
        <v>0</v>
      </c>
      <c r="I66" s="141">
        <f t="shared" si="11"/>
        <v>0</v>
      </c>
      <c r="J66" s="143" t="s">
        <v>384</v>
      </c>
      <c r="K66" s="143" t="s">
        <v>447</v>
      </c>
      <c r="L66" s="141">
        <v>0</v>
      </c>
      <c r="M66" s="141">
        <v>8268</v>
      </c>
      <c r="N66" s="141">
        <f t="shared" si="12"/>
        <v>8268</v>
      </c>
      <c r="O66" s="141">
        <v>0</v>
      </c>
      <c r="P66" s="141">
        <v>0</v>
      </c>
      <c r="Q66" s="141">
        <f t="shared" si="13"/>
        <v>0</v>
      </c>
      <c r="R66" s="143"/>
      <c r="S66" s="143"/>
      <c r="T66" s="141">
        <v>0</v>
      </c>
      <c r="U66" s="141">
        <v>0</v>
      </c>
      <c r="V66" s="141">
        <f t="shared" si="14"/>
        <v>0</v>
      </c>
      <c r="W66" s="141">
        <v>0</v>
      </c>
      <c r="X66" s="141">
        <v>0</v>
      </c>
      <c r="Y66" s="141">
        <f t="shared" si="15"/>
        <v>0</v>
      </c>
      <c r="Z66" s="143"/>
      <c r="AA66" s="141"/>
      <c r="AB66" s="141">
        <v>0</v>
      </c>
      <c r="AC66" s="141">
        <v>0</v>
      </c>
      <c r="AD66" s="141">
        <f t="shared" si="16"/>
        <v>0</v>
      </c>
      <c r="AE66" s="141">
        <v>0</v>
      </c>
      <c r="AF66" s="141">
        <v>0</v>
      </c>
      <c r="AG66" s="141">
        <f t="shared" si="17"/>
        <v>0</v>
      </c>
      <c r="AH66" s="143"/>
      <c r="AI66" s="143"/>
      <c r="AJ66" s="141">
        <v>0</v>
      </c>
      <c r="AK66" s="141">
        <v>0</v>
      </c>
      <c r="AL66" s="141">
        <f t="shared" si="18"/>
        <v>0</v>
      </c>
      <c r="AM66" s="141">
        <v>0</v>
      </c>
      <c r="AN66" s="141">
        <v>0</v>
      </c>
      <c r="AO66" s="141">
        <f t="shared" si="19"/>
        <v>0</v>
      </c>
      <c r="AP66" s="143"/>
      <c r="AQ66" s="143"/>
      <c r="AR66" s="141">
        <v>0</v>
      </c>
      <c r="AS66" s="141">
        <v>0</v>
      </c>
      <c r="AT66" s="141">
        <f t="shared" si="20"/>
        <v>0</v>
      </c>
      <c r="AU66" s="141">
        <v>0</v>
      </c>
      <c r="AV66" s="141">
        <v>0</v>
      </c>
      <c r="AW66" s="141">
        <f t="shared" si="21"/>
        <v>0</v>
      </c>
      <c r="AX66" s="143"/>
      <c r="AY66" s="143"/>
      <c r="AZ66" s="141">
        <v>0</v>
      </c>
      <c r="BA66" s="141">
        <v>0</v>
      </c>
      <c r="BB66" s="141">
        <f t="shared" si="22"/>
        <v>0</v>
      </c>
      <c r="BC66" s="141">
        <v>0</v>
      </c>
      <c r="BD66" s="141">
        <v>0</v>
      </c>
      <c r="BE66" s="141">
        <f t="shared" si="23"/>
        <v>0</v>
      </c>
    </row>
    <row r="67" spans="1:57" ht="12" customHeight="1">
      <c r="A67" s="142" t="s">
        <v>91</v>
      </c>
      <c r="B67" s="140" t="s">
        <v>385</v>
      </c>
      <c r="C67" s="142" t="s">
        <v>448</v>
      </c>
      <c r="D67" s="141">
        <f t="shared" si="6"/>
        <v>0</v>
      </c>
      <c r="E67" s="141">
        <f t="shared" si="7"/>
        <v>1327</v>
      </c>
      <c r="F67" s="141">
        <f t="shared" si="8"/>
        <v>1327</v>
      </c>
      <c r="G67" s="141">
        <f t="shared" si="9"/>
        <v>0</v>
      </c>
      <c r="H67" s="141">
        <f t="shared" si="10"/>
        <v>0</v>
      </c>
      <c r="I67" s="141">
        <f t="shared" si="11"/>
        <v>0</v>
      </c>
      <c r="J67" s="143" t="s">
        <v>454</v>
      </c>
      <c r="K67" s="143" t="s">
        <v>467</v>
      </c>
      <c r="L67" s="141">
        <v>0</v>
      </c>
      <c r="M67" s="141">
        <v>1327</v>
      </c>
      <c r="N67" s="141">
        <f t="shared" si="12"/>
        <v>1327</v>
      </c>
      <c r="O67" s="141">
        <v>0</v>
      </c>
      <c r="P67" s="141">
        <v>0</v>
      </c>
      <c r="Q67" s="141">
        <f t="shared" si="13"/>
        <v>0</v>
      </c>
      <c r="R67" s="143"/>
      <c r="S67" s="143"/>
      <c r="T67" s="141">
        <v>0</v>
      </c>
      <c r="U67" s="141">
        <v>0</v>
      </c>
      <c r="V67" s="141">
        <f t="shared" si="14"/>
        <v>0</v>
      </c>
      <c r="W67" s="141">
        <v>0</v>
      </c>
      <c r="X67" s="141">
        <v>0</v>
      </c>
      <c r="Y67" s="141">
        <f t="shared" si="15"/>
        <v>0</v>
      </c>
      <c r="Z67" s="143"/>
      <c r="AA67" s="141"/>
      <c r="AB67" s="141">
        <v>0</v>
      </c>
      <c r="AC67" s="141">
        <v>0</v>
      </c>
      <c r="AD67" s="141">
        <f t="shared" si="16"/>
        <v>0</v>
      </c>
      <c r="AE67" s="141">
        <v>0</v>
      </c>
      <c r="AF67" s="141">
        <v>0</v>
      </c>
      <c r="AG67" s="141">
        <f t="shared" si="17"/>
        <v>0</v>
      </c>
      <c r="AH67" s="143"/>
      <c r="AI67" s="143"/>
      <c r="AJ67" s="141">
        <v>0</v>
      </c>
      <c r="AK67" s="141">
        <v>0</v>
      </c>
      <c r="AL67" s="141">
        <f t="shared" si="18"/>
        <v>0</v>
      </c>
      <c r="AM67" s="141">
        <v>0</v>
      </c>
      <c r="AN67" s="141">
        <v>0</v>
      </c>
      <c r="AO67" s="141">
        <f t="shared" si="19"/>
        <v>0</v>
      </c>
      <c r="AP67" s="143"/>
      <c r="AQ67" s="143"/>
      <c r="AR67" s="141">
        <v>0</v>
      </c>
      <c r="AS67" s="141">
        <v>0</v>
      </c>
      <c r="AT67" s="141">
        <f t="shared" si="20"/>
        <v>0</v>
      </c>
      <c r="AU67" s="141">
        <v>0</v>
      </c>
      <c r="AV67" s="141">
        <v>0</v>
      </c>
      <c r="AW67" s="141">
        <f t="shared" si="21"/>
        <v>0</v>
      </c>
      <c r="AX67" s="143"/>
      <c r="AY67" s="143"/>
      <c r="AZ67" s="141">
        <v>0</v>
      </c>
      <c r="BA67" s="141">
        <v>0</v>
      </c>
      <c r="BB67" s="141">
        <f t="shared" si="22"/>
        <v>0</v>
      </c>
      <c r="BC67" s="141">
        <v>0</v>
      </c>
      <c r="BD67" s="141">
        <v>0</v>
      </c>
      <c r="BE67" s="141">
        <f t="shared" si="23"/>
        <v>0</v>
      </c>
    </row>
    <row r="68" spans="1:57" ht="12" customHeight="1">
      <c r="A68" s="142" t="s">
        <v>91</v>
      </c>
      <c r="B68" s="140" t="s">
        <v>386</v>
      </c>
      <c r="C68" s="142" t="s">
        <v>449</v>
      </c>
      <c r="D68" s="141">
        <f t="shared" si="6"/>
        <v>0</v>
      </c>
      <c r="E68" s="141">
        <f t="shared" si="7"/>
        <v>17513</v>
      </c>
      <c r="F68" s="141">
        <f t="shared" si="8"/>
        <v>17513</v>
      </c>
      <c r="G68" s="141">
        <f t="shared" si="9"/>
        <v>0</v>
      </c>
      <c r="H68" s="141">
        <f t="shared" si="10"/>
        <v>0</v>
      </c>
      <c r="I68" s="141">
        <f t="shared" si="11"/>
        <v>0</v>
      </c>
      <c r="J68" s="143" t="s">
        <v>454</v>
      </c>
      <c r="K68" s="143" t="s">
        <v>467</v>
      </c>
      <c r="L68" s="141">
        <v>0</v>
      </c>
      <c r="M68" s="141">
        <v>17513</v>
      </c>
      <c r="N68" s="141">
        <f t="shared" si="12"/>
        <v>17513</v>
      </c>
      <c r="O68" s="141">
        <v>0</v>
      </c>
      <c r="P68" s="141">
        <v>0</v>
      </c>
      <c r="Q68" s="141">
        <f t="shared" si="13"/>
        <v>0</v>
      </c>
      <c r="R68" s="143"/>
      <c r="S68" s="143"/>
      <c r="T68" s="141">
        <v>0</v>
      </c>
      <c r="U68" s="141">
        <v>0</v>
      </c>
      <c r="V68" s="141">
        <f t="shared" si="14"/>
        <v>0</v>
      </c>
      <c r="W68" s="141">
        <v>0</v>
      </c>
      <c r="X68" s="141">
        <v>0</v>
      </c>
      <c r="Y68" s="141">
        <f t="shared" si="15"/>
        <v>0</v>
      </c>
      <c r="Z68" s="143"/>
      <c r="AA68" s="141"/>
      <c r="AB68" s="141">
        <v>0</v>
      </c>
      <c r="AC68" s="141">
        <v>0</v>
      </c>
      <c r="AD68" s="141">
        <f t="shared" si="16"/>
        <v>0</v>
      </c>
      <c r="AE68" s="141">
        <v>0</v>
      </c>
      <c r="AF68" s="141">
        <v>0</v>
      </c>
      <c r="AG68" s="141">
        <f t="shared" si="17"/>
        <v>0</v>
      </c>
      <c r="AH68" s="143"/>
      <c r="AI68" s="143"/>
      <c r="AJ68" s="141">
        <v>0</v>
      </c>
      <c r="AK68" s="141">
        <v>0</v>
      </c>
      <c r="AL68" s="141">
        <f t="shared" si="18"/>
        <v>0</v>
      </c>
      <c r="AM68" s="141">
        <v>0</v>
      </c>
      <c r="AN68" s="141">
        <v>0</v>
      </c>
      <c r="AO68" s="141">
        <f t="shared" si="19"/>
        <v>0</v>
      </c>
      <c r="AP68" s="143"/>
      <c r="AQ68" s="143"/>
      <c r="AR68" s="141">
        <v>0</v>
      </c>
      <c r="AS68" s="141">
        <v>0</v>
      </c>
      <c r="AT68" s="141">
        <f t="shared" si="20"/>
        <v>0</v>
      </c>
      <c r="AU68" s="141">
        <v>0</v>
      </c>
      <c r="AV68" s="141">
        <v>0</v>
      </c>
      <c r="AW68" s="141">
        <f t="shared" si="21"/>
        <v>0</v>
      </c>
      <c r="AX68" s="143"/>
      <c r="AY68" s="143"/>
      <c r="AZ68" s="141">
        <v>0</v>
      </c>
      <c r="BA68" s="141">
        <v>0</v>
      </c>
      <c r="BB68" s="141">
        <f t="shared" si="22"/>
        <v>0</v>
      </c>
      <c r="BC68" s="141">
        <v>0</v>
      </c>
      <c r="BD68" s="141">
        <v>0</v>
      </c>
      <c r="BE68" s="141">
        <f t="shared" si="23"/>
        <v>0</v>
      </c>
    </row>
    <row r="69" spans="1:57" ht="12" customHeight="1">
      <c r="A69" s="142" t="s">
        <v>91</v>
      </c>
      <c r="B69" s="140" t="s">
        <v>387</v>
      </c>
      <c r="C69" s="142" t="s">
        <v>450</v>
      </c>
      <c r="D69" s="141">
        <f t="shared" si="6"/>
        <v>0</v>
      </c>
      <c r="E69" s="141">
        <f t="shared" si="7"/>
        <v>1254</v>
      </c>
      <c r="F69" s="141">
        <f t="shared" si="8"/>
        <v>1254</v>
      </c>
      <c r="G69" s="141">
        <f t="shared" si="9"/>
        <v>0</v>
      </c>
      <c r="H69" s="141">
        <f t="shared" si="10"/>
        <v>0</v>
      </c>
      <c r="I69" s="141">
        <f t="shared" si="11"/>
        <v>0</v>
      </c>
      <c r="J69" s="143"/>
      <c r="K69" s="143"/>
      <c r="L69" s="141">
        <v>0</v>
      </c>
      <c r="M69" s="141">
        <v>1254</v>
      </c>
      <c r="N69" s="141">
        <f t="shared" si="12"/>
        <v>1254</v>
      </c>
      <c r="O69" s="141">
        <v>0</v>
      </c>
      <c r="P69" s="141">
        <v>0</v>
      </c>
      <c r="Q69" s="141">
        <f t="shared" si="13"/>
        <v>0</v>
      </c>
      <c r="R69" s="143"/>
      <c r="S69" s="143"/>
      <c r="T69" s="141">
        <v>0</v>
      </c>
      <c r="U69" s="141">
        <v>0</v>
      </c>
      <c r="V69" s="141">
        <f t="shared" si="14"/>
        <v>0</v>
      </c>
      <c r="W69" s="141">
        <v>0</v>
      </c>
      <c r="X69" s="141">
        <v>0</v>
      </c>
      <c r="Y69" s="141">
        <f t="shared" si="15"/>
        <v>0</v>
      </c>
      <c r="Z69" s="143"/>
      <c r="AA69" s="141"/>
      <c r="AB69" s="141">
        <v>0</v>
      </c>
      <c r="AC69" s="141">
        <v>0</v>
      </c>
      <c r="AD69" s="141">
        <f t="shared" si="16"/>
        <v>0</v>
      </c>
      <c r="AE69" s="141">
        <v>0</v>
      </c>
      <c r="AF69" s="141">
        <v>0</v>
      </c>
      <c r="AG69" s="141">
        <f t="shared" si="17"/>
        <v>0</v>
      </c>
      <c r="AH69" s="143"/>
      <c r="AI69" s="143"/>
      <c r="AJ69" s="141">
        <v>0</v>
      </c>
      <c r="AK69" s="141">
        <v>0</v>
      </c>
      <c r="AL69" s="141">
        <f t="shared" si="18"/>
        <v>0</v>
      </c>
      <c r="AM69" s="141">
        <v>0</v>
      </c>
      <c r="AN69" s="141">
        <v>0</v>
      </c>
      <c r="AO69" s="141">
        <f t="shared" si="19"/>
        <v>0</v>
      </c>
      <c r="AP69" s="143"/>
      <c r="AQ69" s="143"/>
      <c r="AR69" s="141">
        <v>0</v>
      </c>
      <c r="AS69" s="141">
        <v>0</v>
      </c>
      <c r="AT69" s="141">
        <f t="shared" si="20"/>
        <v>0</v>
      </c>
      <c r="AU69" s="141">
        <v>0</v>
      </c>
      <c r="AV69" s="141">
        <v>0</v>
      </c>
      <c r="AW69" s="141">
        <f t="shared" si="21"/>
        <v>0</v>
      </c>
      <c r="AX69" s="143"/>
      <c r="AY69" s="143"/>
      <c r="AZ69" s="141">
        <v>0</v>
      </c>
      <c r="BA69" s="141">
        <v>0</v>
      </c>
      <c r="BB69" s="141">
        <f t="shared" si="22"/>
        <v>0</v>
      </c>
      <c r="BC69" s="141">
        <v>0</v>
      </c>
      <c r="BD69" s="141">
        <v>0</v>
      </c>
      <c r="BE69" s="141">
        <f t="shared" si="23"/>
        <v>0</v>
      </c>
    </row>
    <row r="70" spans="1:57" ht="12" customHeight="1">
      <c r="A70" s="142" t="s">
        <v>91</v>
      </c>
      <c r="B70" s="140" t="s">
        <v>388</v>
      </c>
      <c r="C70" s="142" t="s">
        <v>451</v>
      </c>
      <c r="D70" s="141">
        <f t="shared" si="6"/>
        <v>0</v>
      </c>
      <c r="E70" s="141">
        <f t="shared" si="7"/>
        <v>0</v>
      </c>
      <c r="F70" s="141">
        <f t="shared" si="8"/>
        <v>0</v>
      </c>
      <c r="G70" s="141">
        <f t="shared" si="9"/>
        <v>0</v>
      </c>
      <c r="H70" s="141">
        <f t="shared" si="10"/>
        <v>0</v>
      </c>
      <c r="I70" s="141">
        <f t="shared" si="11"/>
        <v>0</v>
      </c>
      <c r="J70" s="143"/>
      <c r="K70" s="143"/>
      <c r="L70" s="141">
        <v>0</v>
      </c>
      <c r="M70" s="141">
        <v>0</v>
      </c>
      <c r="N70" s="141">
        <f t="shared" si="12"/>
        <v>0</v>
      </c>
      <c r="O70" s="141">
        <v>0</v>
      </c>
      <c r="P70" s="141">
        <v>0</v>
      </c>
      <c r="Q70" s="141">
        <f t="shared" si="13"/>
        <v>0</v>
      </c>
      <c r="R70" s="143"/>
      <c r="S70" s="143"/>
      <c r="T70" s="141">
        <v>0</v>
      </c>
      <c r="U70" s="141">
        <v>0</v>
      </c>
      <c r="V70" s="141">
        <f t="shared" si="14"/>
        <v>0</v>
      </c>
      <c r="W70" s="141">
        <v>0</v>
      </c>
      <c r="X70" s="141">
        <v>0</v>
      </c>
      <c r="Y70" s="141">
        <f t="shared" si="15"/>
        <v>0</v>
      </c>
      <c r="Z70" s="143"/>
      <c r="AA70" s="141"/>
      <c r="AB70" s="141">
        <v>0</v>
      </c>
      <c r="AC70" s="141">
        <v>0</v>
      </c>
      <c r="AD70" s="141">
        <f t="shared" si="16"/>
        <v>0</v>
      </c>
      <c r="AE70" s="141">
        <v>0</v>
      </c>
      <c r="AF70" s="141">
        <v>0</v>
      </c>
      <c r="AG70" s="141">
        <f t="shared" si="17"/>
        <v>0</v>
      </c>
      <c r="AH70" s="143"/>
      <c r="AI70" s="143"/>
      <c r="AJ70" s="141">
        <v>0</v>
      </c>
      <c r="AK70" s="141">
        <v>0</v>
      </c>
      <c r="AL70" s="141">
        <f t="shared" si="18"/>
        <v>0</v>
      </c>
      <c r="AM70" s="141">
        <v>0</v>
      </c>
      <c r="AN70" s="141">
        <v>0</v>
      </c>
      <c r="AO70" s="141">
        <f t="shared" si="19"/>
        <v>0</v>
      </c>
      <c r="AP70" s="143"/>
      <c r="AQ70" s="143"/>
      <c r="AR70" s="141">
        <v>0</v>
      </c>
      <c r="AS70" s="141">
        <v>0</v>
      </c>
      <c r="AT70" s="141">
        <f t="shared" si="20"/>
        <v>0</v>
      </c>
      <c r="AU70" s="141">
        <v>0</v>
      </c>
      <c r="AV70" s="141">
        <v>0</v>
      </c>
      <c r="AW70" s="141">
        <f t="shared" si="21"/>
        <v>0</v>
      </c>
      <c r="AX70" s="143"/>
      <c r="AY70" s="143"/>
      <c r="AZ70" s="141">
        <v>0</v>
      </c>
      <c r="BA70" s="141">
        <v>0</v>
      </c>
      <c r="BB70" s="141">
        <f t="shared" si="22"/>
        <v>0</v>
      </c>
      <c r="BC70" s="141">
        <v>0</v>
      </c>
      <c r="BD70" s="141">
        <v>0</v>
      </c>
      <c r="BE70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494</v>
      </c>
      <c r="B7" s="140" t="s">
        <v>491</v>
      </c>
      <c r="C7" s="139" t="s">
        <v>493</v>
      </c>
      <c r="D7" s="141">
        <f>SUM(D8:D20)</f>
        <v>45895233</v>
      </c>
      <c r="E7" s="141">
        <f>SUM(E8:E20)</f>
        <v>642331</v>
      </c>
      <c r="F7" s="145"/>
      <c r="G7" s="143" t="s">
        <v>490</v>
      </c>
      <c r="H7" s="141">
        <f>SUM(H8:H20)</f>
        <v>4053326</v>
      </c>
      <c r="I7" s="141">
        <f>SUM(I8:I20)</f>
        <v>210818</v>
      </c>
      <c r="J7" s="145"/>
      <c r="K7" s="143" t="s">
        <v>490</v>
      </c>
      <c r="L7" s="141">
        <f>SUM(L8:L20)</f>
        <v>2621598</v>
      </c>
      <c r="M7" s="141">
        <f>SUM(M8:M20)</f>
        <v>54515</v>
      </c>
      <c r="N7" s="145"/>
      <c r="O7" s="143" t="s">
        <v>490</v>
      </c>
      <c r="P7" s="141">
        <f>SUM(P8:P20)</f>
        <v>3789342</v>
      </c>
      <c r="Q7" s="141">
        <f>SUM(Q8:Q20)</f>
        <v>81213</v>
      </c>
      <c r="R7" s="145"/>
      <c r="S7" s="143" t="s">
        <v>490</v>
      </c>
      <c r="T7" s="141">
        <f>SUM(T8:T20)</f>
        <v>1979088</v>
      </c>
      <c r="U7" s="141">
        <f>SUM(U8:U20)</f>
        <v>79085</v>
      </c>
      <c r="V7" s="145"/>
      <c r="W7" s="143" t="s">
        <v>490</v>
      </c>
      <c r="X7" s="141">
        <f>SUM(X8:X20)</f>
        <v>959772</v>
      </c>
      <c r="Y7" s="141">
        <f>SUM(Y8:Y20)</f>
        <v>24217</v>
      </c>
      <c r="Z7" s="145"/>
      <c r="AA7" s="143" t="s">
        <v>490</v>
      </c>
      <c r="AB7" s="141">
        <f>SUM(AB8:AB20)</f>
        <v>1068688</v>
      </c>
      <c r="AC7" s="141">
        <f>SUM(AC8:AC20)</f>
        <v>5479</v>
      </c>
      <c r="AD7" s="145"/>
      <c r="AE7" s="143" t="s">
        <v>490</v>
      </c>
      <c r="AF7" s="141">
        <f>SUM(AF8:AF20)</f>
        <v>1110284</v>
      </c>
      <c r="AG7" s="141">
        <f>SUM(AG8:AG20)</f>
        <v>6125</v>
      </c>
      <c r="AH7" s="145"/>
      <c r="AI7" s="143" t="s">
        <v>490</v>
      </c>
      <c r="AJ7" s="141">
        <f>SUM(AJ8:AJ20)</f>
        <v>1898820</v>
      </c>
      <c r="AK7" s="141">
        <f>SUM(AK8:AK20)</f>
        <v>10981</v>
      </c>
      <c r="AL7" s="145"/>
      <c r="AM7" s="143" t="s">
        <v>490</v>
      </c>
      <c r="AN7" s="141">
        <f>SUM(AN8:AN20)</f>
        <v>1801615</v>
      </c>
      <c r="AO7" s="141">
        <f>SUM(AO8:AO20)</f>
        <v>8416</v>
      </c>
      <c r="AP7" s="145"/>
      <c r="AQ7" s="143" t="s">
        <v>490</v>
      </c>
      <c r="AR7" s="141">
        <f>SUM(AR8:AR20)</f>
        <v>1116193</v>
      </c>
      <c r="AS7" s="141">
        <f>SUM(AS8:AS20)</f>
        <v>6444</v>
      </c>
      <c r="AT7" s="145"/>
      <c r="AU7" s="143" t="s">
        <v>490</v>
      </c>
      <c r="AV7" s="141">
        <f>SUM(AV8:AV20)</f>
        <v>2649433</v>
      </c>
      <c r="AW7" s="141">
        <f>SUM(AW8:AW20)</f>
        <v>16089</v>
      </c>
      <c r="AX7" s="145"/>
      <c r="AY7" s="143" t="s">
        <v>490</v>
      </c>
      <c r="AZ7" s="141">
        <f>SUM(AZ8:AZ20)</f>
        <v>3289057</v>
      </c>
      <c r="BA7" s="141">
        <f>SUM(BA8:BA20)</f>
        <v>20594</v>
      </c>
      <c r="BB7" s="145"/>
      <c r="BC7" s="143" t="s">
        <v>490</v>
      </c>
      <c r="BD7" s="141">
        <f>SUM(BD8:BD20)</f>
        <v>1208296</v>
      </c>
      <c r="BE7" s="141">
        <f>SUM(BE8:BE20)</f>
        <v>6490</v>
      </c>
      <c r="BF7" s="145"/>
      <c r="BG7" s="143" t="s">
        <v>490</v>
      </c>
      <c r="BH7" s="141">
        <f>SUM(BH8:BH20)</f>
        <v>1302323</v>
      </c>
      <c r="BI7" s="141">
        <f>SUM(BI8:BI20)</f>
        <v>7579</v>
      </c>
      <c r="BJ7" s="145"/>
      <c r="BK7" s="143" t="s">
        <v>490</v>
      </c>
      <c r="BL7" s="141">
        <f>SUM(BL8:BL20)</f>
        <v>1934096</v>
      </c>
      <c r="BM7" s="141">
        <f>SUM(BM8:BM20)</f>
        <v>12560</v>
      </c>
      <c r="BN7" s="145"/>
      <c r="BO7" s="143" t="s">
        <v>490</v>
      </c>
      <c r="BP7" s="141">
        <f>SUM(BP8:BP20)</f>
        <v>1140621</v>
      </c>
      <c r="BQ7" s="141">
        <f>SUM(BQ8:BQ20)</f>
        <v>7143</v>
      </c>
      <c r="BR7" s="145"/>
      <c r="BS7" s="143" t="s">
        <v>490</v>
      </c>
      <c r="BT7" s="141">
        <f>SUM(BT8:BT20)</f>
        <v>1267726</v>
      </c>
      <c r="BU7" s="141">
        <f>SUM(BU8:BU20)</f>
        <v>8157</v>
      </c>
      <c r="BV7" s="145"/>
      <c r="BW7" s="143" t="s">
        <v>490</v>
      </c>
      <c r="BX7" s="141">
        <f>SUM(BX8:BX20)</f>
        <v>902196</v>
      </c>
      <c r="BY7" s="141">
        <f>SUM(BY8:BY20)</f>
        <v>5173</v>
      </c>
      <c r="BZ7" s="145"/>
      <c r="CA7" s="143" t="s">
        <v>490</v>
      </c>
      <c r="CB7" s="141">
        <f>SUM(CB8:CB20)</f>
        <v>1980757</v>
      </c>
      <c r="CC7" s="141">
        <f>SUM(CC8:CC20)</f>
        <v>12542</v>
      </c>
      <c r="CD7" s="145"/>
      <c r="CE7" s="143" t="s">
        <v>490</v>
      </c>
      <c r="CF7" s="141">
        <f>SUM(CF8:CF20)</f>
        <v>2674680</v>
      </c>
      <c r="CG7" s="141">
        <f>SUM(CG8:CG20)</f>
        <v>16647</v>
      </c>
      <c r="CH7" s="145"/>
      <c r="CI7" s="143" t="s">
        <v>490</v>
      </c>
      <c r="CJ7" s="141">
        <f>SUM(CJ8:CJ20)</f>
        <v>2456101</v>
      </c>
      <c r="CK7" s="141">
        <f>SUM(CK8:CK20)</f>
        <v>15952</v>
      </c>
      <c r="CL7" s="145"/>
      <c r="CM7" s="143" t="s">
        <v>490</v>
      </c>
      <c r="CN7" s="141">
        <f>SUM(CN8:CN20)</f>
        <v>1788563</v>
      </c>
      <c r="CO7" s="141">
        <f>SUM(CO8:CO20)</f>
        <v>10510</v>
      </c>
      <c r="CP7" s="145"/>
      <c r="CQ7" s="143" t="s">
        <v>490</v>
      </c>
      <c r="CR7" s="141">
        <f>SUM(CR8:CR20)</f>
        <v>2359575</v>
      </c>
      <c r="CS7" s="141">
        <f>SUM(CS8:CS20)</f>
        <v>15602</v>
      </c>
      <c r="CT7" s="145"/>
      <c r="CU7" s="143" t="s">
        <v>490</v>
      </c>
      <c r="CV7" s="141">
        <f>SUM(CV8:CV20)</f>
        <v>98633</v>
      </c>
      <c r="CW7" s="141">
        <f>SUM(CW8:CW20)</f>
        <v>0</v>
      </c>
      <c r="CX7" s="145"/>
      <c r="CY7" s="143" t="s">
        <v>490</v>
      </c>
      <c r="CZ7" s="141">
        <f>SUM(CZ8:CZ20)</f>
        <v>376845</v>
      </c>
      <c r="DA7" s="141">
        <f>SUM(DA8:DA20)</f>
        <v>0</v>
      </c>
      <c r="DB7" s="145"/>
      <c r="DC7" s="143" t="s">
        <v>490</v>
      </c>
      <c r="DD7" s="141">
        <f>SUM(DD8:DD20)</f>
        <v>67605</v>
      </c>
      <c r="DE7" s="141">
        <f>SUM(DE8:DE20)</f>
        <v>0</v>
      </c>
      <c r="DF7" s="145"/>
      <c r="DG7" s="143" t="s">
        <v>490</v>
      </c>
      <c r="DH7" s="141">
        <f>SUM(DH8:DH20)</f>
        <v>0</v>
      </c>
      <c r="DI7" s="141">
        <f>SUM(DI8:DI20)</f>
        <v>0</v>
      </c>
      <c r="DJ7" s="145"/>
      <c r="DK7" s="143" t="s">
        <v>490</v>
      </c>
      <c r="DL7" s="141">
        <f>SUM(DL8:DL20)</f>
        <v>0</v>
      </c>
      <c r="DM7" s="141">
        <f>SUM(DM8:DM20)</f>
        <v>0</v>
      </c>
      <c r="DN7" s="145"/>
      <c r="DO7" s="143" t="s">
        <v>490</v>
      </c>
      <c r="DP7" s="141">
        <f>SUM(DP8:DP20)</f>
        <v>0</v>
      </c>
      <c r="DQ7" s="141">
        <f>SUM(DQ8:DQ20)</f>
        <v>0</v>
      </c>
      <c r="DR7" s="145"/>
      <c r="DS7" s="143" t="s">
        <v>490</v>
      </c>
      <c r="DT7" s="141">
        <f>SUM(DT8:DT20)</f>
        <v>0</v>
      </c>
      <c r="DU7" s="141">
        <f>SUM(DU8:DU20)</f>
        <v>0</v>
      </c>
    </row>
    <row r="8" spans="1:125" ht="12" customHeight="1">
      <c r="A8" s="142" t="s">
        <v>91</v>
      </c>
      <c r="B8" s="140" t="s">
        <v>454</v>
      </c>
      <c r="C8" s="142" t="s">
        <v>467</v>
      </c>
      <c r="D8" s="141">
        <f>SUM(H8,L8,P8,T8,X8,AB8,AF8,AJ8,AN8,AR8,AV8,AZ8,BD8,BH8,BL8,BP8,BT8,BX8,CB8,CF8,CJ8,CN8,CR8,CV8,CZ8,DD8,DH8,DL8,DP8,DT8)</f>
        <v>61668</v>
      </c>
      <c r="E8" s="141">
        <f>SUM(I8,M8,Q8,U8,Y8,AC8,AG8,AK8,AO8,AS8,AW8,BA8,BE8,BI8,BM8,BQ8,BU8,BY8,CC8,CG8,CK8,CO8,CS8,CW8,DA8,DE8,DI8,DM8,DQ8,DU8)</f>
        <v>0</v>
      </c>
      <c r="F8" s="146">
        <v>13361</v>
      </c>
      <c r="G8" s="143" t="s">
        <v>443</v>
      </c>
      <c r="H8" s="141">
        <v>17792</v>
      </c>
      <c r="I8" s="141">
        <v>0</v>
      </c>
      <c r="J8" s="146">
        <v>13362</v>
      </c>
      <c r="K8" s="143" t="s">
        <v>444</v>
      </c>
      <c r="L8" s="141">
        <v>1519</v>
      </c>
      <c r="M8" s="141">
        <v>0</v>
      </c>
      <c r="N8" s="146">
        <v>13363</v>
      </c>
      <c r="O8" s="143" t="s">
        <v>445</v>
      </c>
      <c r="P8" s="141">
        <v>8762</v>
      </c>
      <c r="Q8" s="141">
        <v>0</v>
      </c>
      <c r="R8" s="146">
        <v>13464</v>
      </c>
      <c r="S8" s="143" t="s">
        <v>446</v>
      </c>
      <c r="T8" s="141">
        <v>5219</v>
      </c>
      <c r="U8" s="141">
        <v>0</v>
      </c>
      <c r="V8" s="146">
        <v>13381</v>
      </c>
      <c r="W8" s="143" t="s">
        <v>447</v>
      </c>
      <c r="X8" s="141">
        <v>8268</v>
      </c>
      <c r="Y8" s="141">
        <v>0</v>
      </c>
      <c r="Z8" s="146">
        <v>13382</v>
      </c>
      <c r="AA8" s="143" t="s">
        <v>448</v>
      </c>
      <c r="AB8" s="141">
        <v>1327</v>
      </c>
      <c r="AC8" s="141">
        <v>0</v>
      </c>
      <c r="AD8" s="146">
        <v>13401</v>
      </c>
      <c r="AE8" s="143" t="s">
        <v>449</v>
      </c>
      <c r="AF8" s="141">
        <v>17513</v>
      </c>
      <c r="AG8" s="141">
        <v>0</v>
      </c>
      <c r="AH8" s="146">
        <v>13402</v>
      </c>
      <c r="AI8" s="143" t="s">
        <v>450</v>
      </c>
      <c r="AJ8" s="141">
        <v>1268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91</v>
      </c>
      <c r="B9" s="140" t="s">
        <v>455</v>
      </c>
      <c r="C9" s="142" t="s">
        <v>468</v>
      </c>
      <c r="D9" s="141">
        <f aca="true" t="shared" si="0" ref="D9:D20">SUM(H9,L9,P9,T9,X9,AB9,AF9,AJ9,AN9,AR9,AV9,AZ9,BD9,BH9,BL9,BP9,BT9,BX9,CB9,CF9,CJ9,CN9,CR9,CV9,CZ9,DD9,DH9,DL9,DP9,DT9)</f>
        <v>64173</v>
      </c>
      <c r="E9" s="141">
        <f aca="true" t="shared" si="1" ref="E9:E20">SUM(I9,M9,Q9,U9,Y9,AC9,AG9,AK9,AO9,AS9,AW9,BA9,BE9,BI9,BM9,BQ9,BU9,BY9,CC9,CG9,CK9,CO9,CS9,CW9,DA9,DE9,DI9,DM9,DQ9,DU9)</f>
        <v>0</v>
      </c>
      <c r="F9" s="146">
        <v>13206</v>
      </c>
      <c r="G9" s="143" t="s">
        <v>418</v>
      </c>
      <c r="H9" s="141">
        <v>21391</v>
      </c>
      <c r="I9" s="141">
        <v>0</v>
      </c>
      <c r="J9" s="146">
        <v>13208</v>
      </c>
      <c r="K9" s="143" t="s">
        <v>420</v>
      </c>
      <c r="L9" s="141">
        <v>21391</v>
      </c>
      <c r="M9" s="141">
        <v>0</v>
      </c>
      <c r="N9" s="146">
        <v>13210</v>
      </c>
      <c r="O9" s="143" t="s">
        <v>422</v>
      </c>
      <c r="P9" s="141">
        <v>21391</v>
      </c>
      <c r="Q9" s="141">
        <v>0</v>
      </c>
      <c r="R9" s="146"/>
      <c r="S9" s="143"/>
      <c r="T9" s="141">
        <v>0</v>
      </c>
      <c r="U9" s="141">
        <v>0</v>
      </c>
      <c r="V9" s="146"/>
      <c r="W9" s="143"/>
      <c r="X9" s="141">
        <v>0</v>
      </c>
      <c r="Y9" s="141">
        <v>0</v>
      </c>
      <c r="Z9" s="146"/>
      <c r="AA9" s="143"/>
      <c r="AB9" s="141">
        <v>0</v>
      </c>
      <c r="AC9" s="141">
        <v>0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91</v>
      </c>
      <c r="B10" s="140" t="s">
        <v>456</v>
      </c>
      <c r="C10" s="142" t="s">
        <v>469</v>
      </c>
      <c r="D10" s="141">
        <f t="shared" si="0"/>
        <v>508114</v>
      </c>
      <c r="E10" s="141">
        <f t="shared" si="1"/>
        <v>0</v>
      </c>
      <c r="F10" s="146">
        <v>13204</v>
      </c>
      <c r="G10" s="143" t="s">
        <v>416</v>
      </c>
      <c r="H10" s="141">
        <v>261679</v>
      </c>
      <c r="I10" s="141">
        <v>0</v>
      </c>
      <c r="J10" s="146">
        <v>13208</v>
      </c>
      <c r="K10" s="143" t="s">
        <v>420</v>
      </c>
      <c r="L10" s="141">
        <v>246435</v>
      </c>
      <c r="M10" s="141">
        <v>0</v>
      </c>
      <c r="N10" s="146"/>
      <c r="O10" s="143"/>
      <c r="P10" s="141">
        <v>0</v>
      </c>
      <c r="Q10" s="141">
        <v>0</v>
      </c>
      <c r="R10" s="146"/>
      <c r="S10" s="143"/>
      <c r="T10" s="141">
        <v>0</v>
      </c>
      <c r="U10" s="141">
        <v>0</v>
      </c>
      <c r="V10" s="146"/>
      <c r="W10" s="143"/>
      <c r="X10" s="141">
        <v>0</v>
      </c>
      <c r="Y10" s="141">
        <v>0</v>
      </c>
      <c r="Z10" s="146"/>
      <c r="AA10" s="143"/>
      <c r="AB10" s="141">
        <v>0</v>
      </c>
      <c r="AC10" s="141">
        <v>0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91</v>
      </c>
      <c r="B11" s="140" t="s">
        <v>457</v>
      </c>
      <c r="C11" s="142" t="s">
        <v>470</v>
      </c>
      <c r="D11" s="141">
        <f t="shared" si="0"/>
        <v>805637</v>
      </c>
      <c r="E11" s="141">
        <f t="shared" si="1"/>
        <v>46105</v>
      </c>
      <c r="F11" s="146">
        <v>13221</v>
      </c>
      <c r="G11" s="143" t="s">
        <v>431</v>
      </c>
      <c r="H11" s="141">
        <v>99074</v>
      </c>
      <c r="I11" s="141">
        <v>6253</v>
      </c>
      <c r="J11" s="146">
        <v>13222</v>
      </c>
      <c r="K11" s="143" t="s">
        <v>432</v>
      </c>
      <c r="L11" s="141">
        <v>288855</v>
      </c>
      <c r="M11" s="141">
        <v>16031</v>
      </c>
      <c r="N11" s="146">
        <v>13229</v>
      </c>
      <c r="O11" s="143" t="s">
        <v>438</v>
      </c>
      <c r="P11" s="141">
        <v>417708</v>
      </c>
      <c r="Q11" s="141">
        <v>23821</v>
      </c>
      <c r="R11" s="146"/>
      <c r="S11" s="143"/>
      <c r="T11" s="141">
        <v>0</v>
      </c>
      <c r="U11" s="141">
        <v>0</v>
      </c>
      <c r="V11" s="146"/>
      <c r="W11" s="143"/>
      <c r="X11" s="141">
        <v>0</v>
      </c>
      <c r="Y11" s="141">
        <v>0</v>
      </c>
      <c r="Z11" s="146"/>
      <c r="AA11" s="143"/>
      <c r="AB11" s="141">
        <v>0</v>
      </c>
      <c r="AC11" s="141">
        <v>0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91</v>
      </c>
      <c r="B12" s="140" t="s">
        <v>458</v>
      </c>
      <c r="C12" s="142" t="s">
        <v>471</v>
      </c>
      <c r="D12" s="141">
        <f t="shared" si="0"/>
        <v>0</v>
      </c>
      <c r="E12" s="141">
        <f t="shared" si="1"/>
        <v>100361</v>
      </c>
      <c r="F12" s="146">
        <v>13203</v>
      </c>
      <c r="G12" s="143" t="s">
        <v>415</v>
      </c>
      <c r="H12" s="141">
        <v>0</v>
      </c>
      <c r="I12" s="141">
        <v>12331</v>
      </c>
      <c r="J12" s="146">
        <v>13210</v>
      </c>
      <c r="K12" s="143" t="s">
        <v>422</v>
      </c>
      <c r="L12" s="141">
        <v>0</v>
      </c>
      <c r="M12" s="141">
        <v>5849</v>
      </c>
      <c r="N12" s="146">
        <v>13211</v>
      </c>
      <c r="O12" s="143" t="s">
        <v>423</v>
      </c>
      <c r="P12" s="141">
        <v>0</v>
      </c>
      <c r="Q12" s="141">
        <v>28638</v>
      </c>
      <c r="R12" s="146">
        <v>13220</v>
      </c>
      <c r="S12" s="143" t="s">
        <v>430</v>
      </c>
      <c r="T12" s="141">
        <v>0</v>
      </c>
      <c r="U12" s="141">
        <v>34301</v>
      </c>
      <c r="V12" s="146">
        <v>13223</v>
      </c>
      <c r="W12" s="143" t="s">
        <v>433</v>
      </c>
      <c r="X12" s="141">
        <v>0</v>
      </c>
      <c r="Y12" s="141">
        <v>19242</v>
      </c>
      <c r="Z12" s="146"/>
      <c r="AA12" s="143"/>
      <c r="AB12" s="141">
        <v>0</v>
      </c>
      <c r="AC12" s="141">
        <v>0</v>
      </c>
      <c r="AD12" s="146"/>
      <c r="AE12" s="143"/>
      <c r="AF12" s="141">
        <v>0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91</v>
      </c>
      <c r="B13" s="140" t="s">
        <v>459</v>
      </c>
      <c r="C13" s="142" t="s">
        <v>472</v>
      </c>
      <c r="D13" s="141">
        <f t="shared" si="0"/>
        <v>1273348</v>
      </c>
      <c r="E13" s="141">
        <f t="shared" si="1"/>
        <v>0</v>
      </c>
      <c r="F13" s="146">
        <v>13205</v>
      </c>
      <c r="G13" s="143" t="s">
        <v>417</v>
      </c>
      <c r="H13" s="141">
        <v>596818</v>
      </c>
      <c r="I13" s="141">
        <v>0</v>
      </c>
      <c r="J13" s="146">
        <v>13218</v>
      </c>
      <c r="K13" s="143" t="s">
        <v>428</v>
      </c>
      <c r="L13" s="141">
        <v>269568</v>
      </c>
      <c r="M13" s="141">
        <v>0</v>
      </c>
      <c r="N13" s="146">
        <v>13227</v>
      </c>
      <c r="O13" s="143" t="s">
        <v>436</v>
      </c>
      <c r="P13" s="141">
        <v>248558</v>
      </c>
      <c r="Q13" s="141">
        <v>0</v>
      </c>
      <c r="R13" s="146">
        <v>13303</v>
      </c>
      <c r="S13" s="143" t="s">
        <v>439</v>
      </c>
      <c r="T13" s="141">
        <v>158404</v>
      </c>
      <c r="U13" s="141">
        <v>0</v>
      </c>
      <c r="V13" s="146"/>
      <c r="W13" s="143"/>
      <c r="X13" s="141">
        <v>0</v>
      </c>
      <c r="Y13" s="141">
        <v>0</v>
      </c>
      <c r="Z13" s="146"/>
      <c r="AA13" s="143"/>
      <c r="AB13" s="141">
        <v>0</v>
      </c>
      <c r="AC13" s="141">
        <v>0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91</v>
      </c>
      <c r="B14" s="140" t="s">
        <v>460</v>
      </c>
      <c r="C14" s="142" t="s">
        <v>473</v>
      </c>
      <c r="D14" s="141">
        <f t="shared" si="0"/>
        <v>1967436</v>
      </c>
      <c r="E14" s="141">
        <f t="shared" si="1"/>
        <v>68353</v>
      </c>
      <c r="F14" s="146">
        <v>13225</v>
      </c>
      <c r="G14" s="143" t="s">
        <v>435</v>
      </c>
      <c r="H14" s="141">
        <v>349840</v>
      </c>
      <c r="I14" s="141">
        <v>67128</v>
      </c>
      <c r="J14" s="146">
        <v>13219</v>
      </c>
      <c r="K14" s="143" t="s">
        <v>429</v>
      </c>
      <c r="L14" s="141">
        <v>304616</v>
      </c>
      <c r="M14" s="141">
        <v>1225</v>
      </c>
      <c r="N14" s="146">
        <v>13206</v>
      </c>
      <c r="O14" s="143" t="s">
        <v>418</v>
      </c>
      <c r="P14" s="141">
        <v>1024683</v>
      </c>
      <c r="Q14" s="141">
        <v>0</v>
      </c>
      <c r="R14" s="146">
        <v>13215</v>
      </c>
      <c r="S14" s="143" t="s">
        <v>427</v>
      </c>
      <c r="T14" s="141">
        <v>288297</v>
      </c>
      <c r="U14" s="141">
        <v>0</v>
      </c>
      <c r="V14" s="146"/>
      <c r="W14" s="143"/>
      <c r="X14" s="141">
        <v>0</v>
      </c>
      <c r="Y14" s="141">
        <v>0</v>
      </c>
      <c r="Z14" s="146"/>
      <c r="AA14" s="143"/>
      <c r="AB14" s="141">
        <v>0</v>
      </c>
      <c r="AC14" s="141">
        <v>0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  <row r="15" spans="1:125" ht="12" customHeight="1">
      <c r="A15" s="142" t="s">
        <v>91</v>
      </c>
      <c r="B15" s="140" t="s">
        <v>461</v>
      </c>
      <c r="C15" s="142" t="s">
        <v>474</v>
      </c>
      <c r="D15" s="141">
        <f t="shared" si="0"/>
        <v>1553771</v>
      </c>
      <c r="E15" s="141">
        <f t="shared" si="1"/>
        <v>0</v>
      </c>
      <c r="F15" s="146">
        <v>13211</v>
      </c>
      <c r="G15" s="143" t="s">
        <v>423</v>
      </c>
      <c r="H15" s="141">
        <v>793781</v>
      </c>
      <c r="I15" s="141">
        <v>0</v>
      </c>
      <c r="J15" s="146">
        <v>13220</v>
      </c>
      <c r="K15" s="143" t="s">
        <v>430</v>
      </c>
      <c r="L15" s="141">
        <v>418172</v>
      </c>
      <c r="M15" s="141">
        <v>0</v>
      </c>
      <c r="N15" s="146">
        <v>13223</v>
      </c>
      <c r="O15" s="143" t="s">
        <v>433</v>
      </c>
      <c r="P15" s="141">
        <v>341818</v>
      </c>
      <c r="Q15" s="141">
        <v>0</v>
      </c>
      <c r="R15" s="146"/>
      <c r="S15" s="143"/>
      <c r="T15" s="141">
        <v>0</v>
      </c>
      <c r="U15" s="141">
        <v>0</v>
      </c>
      <c r="V15" s="146"/>
      <c r="W15" s="143"/>
      <c r="X15" s="141">
        <v>0</v>
      </c>
      <c r="Y15" s="141">
        <v>0</v>
      </c>
      <c r="Z15" s="146"/>
      <c r="AA15" s="143"/>
      <c r="AB15" s="141">
        <v>0</v>
      </c>
      <c r="AC15" s="141">
        <v>0</v>
      </c>
      <c r="AD15" s="146"/>
      <c r="AE15" s="143"/>
      <c r="AF15" s="141">
        <v>0</v>
      </c>
      <c r="AG15" s="141">
        <v>0</v>
      </c>
      <c r="AH15" s="146"/>
      <c r="AI15" s="143"/>
      <c r="AJ15" s="141">
        <v>0</v>
      </c>
      <c r="AK15" s="141">
        <v>0</v>
      </c>
      <c r="AL15" s="146"/>
      <c r="AM15" s="143"/>
      <c r="AN15" s="141">
        <v>0</v>
      </c>
      <c r="AO15" s="141">
        <v>0</v>
      </c>
      <c r="AP15" s="146"/>
      <c r="AQ15" s="143"/>
      <c r="AR15" s="141">
        <v>0</v>
      </c>
      <c r="AS15" s="141">
        <v>0</v>
      </c>
      <c r="AT15" s="146"/>
      <c r="AU15" s="143"/>
      <c r="AV15" s="141">
        <v>0</v>
      </c>
      <c r="AW15" s="141">
        <v>0</v>
      </c>
      <c r="AX15" s="146"/>
      <c r="AY15" s="143"/>
      <c r="AZ15" s="141">
        <v>0</v>
      </c>
      <c r="BA15" s="141">
        <v>0</v>
      </c>
      <c r="BB15" s="146"/>
      <c r="BC15" s="143"/>
      <c r="BD15" s="141">
        <v>0</v>
      </c>
      <c r="BE15" s="141">
        <v>0</v>
      </c>
      <c r="BF15" s="146"/>
      <c r="BG15" s="143"/>
      <c r="BH15" s="141">
        <v>0</v>
      </c>
      <c r="BI15" s="141">
        <v>0</v>
      </c>
      <c r="BJ15" s="146"/>
      <c r="BK15" s="143"/>
      <c r="BL15" s="141">
        <v>0</v>
      </c>
      <c r="BM15" s="141">
        <v>0</v>
      </c>
      <c r="BN15" s="146"/>
      <c r="BO15" s="143"/>
      <c r="BP15" s="141">
        <v>0</v>
      </c>
      <c r="BQ15" s="141">
        <v>0</v>
      </c>
      <c r="BR15" s="146"/>
      <c r="BS15" s="143"/>
      <c r="BT15" s="141">
        <v>0</v>
      </c>
      <c r="BU15" s="141">
        <v>0</v>
      </c>
      <c r="BV15" s="146"/>
      <c r="BW15" s="143"/>
      <c r="BX15" s="141">
        <v>0</v>
      </c>
      <c r="BY15" s="141">
        <v>0</v>
      </c>
      <c r="BZ15" s="146"/>
      <c r="CA15" s="143"/>
      <c r="CB15" s="141">
        <v>0</v>
      </c>
      <c r="CC15" s="141">
        <v>0</v>
      </c>
      <c r="CD15" s="146"/>
      <c r="CE15" s="143"/>
      <c r="CF15" s="141">
        <v>0</v>
      </c>
      <c r="CG15" s="141">
        <v>0</v>
      </c>
      <c r="CH15" s="146"/>
      <c r="CI15" s="143"/>
      <c r="CJ15" s="141">
        <v>0</v>
      </c>
      <c r="CK15" s="141">
        <v>0</v>
      </c>
      <c r="CL15" s="146"/>
      <c r="CM15" s="143"/>
      <c r="CN15" s="141">
        <v>0</v>
      </c>
      <c r="CO15" s="141">
        <v>0</v>
      </c>
      <c r="CP15" s="146"/>
      <c r="CQ15" s="143"/>
      <c r="CR15" s="141">
        <v>0</v>
      </c>
      <c r="CS15" s="141">
        <v>0</v>
      </c>
      <c r="CT15" s="146"/>
      <c r="CU15" s="143"/>
      <c r="CV15" s="141">
        <v>0</v>
      </c>
      <c r="CW15" s="141">
        <v>0</v>
      </c>
      <c r="CX15" s="146"/>
      <c r="CY15" s="143"/>
      <c r="CZ15" s="141">
        <v>0</v>
      </c>
      <c r="DA15" s="141">
        <v>0</v>
      </c>
      <c r="DB15" s="146"/>
      <c r="DC15" s="143"/>
      <c r="DD15" s="141">
        <v>0</v>
      </c>
      <c r="DE15" s="141">
        <v>0</v>
      </c>
      <c r="DF15" s="146"/>
      <c r="DG15" s="143"/>
      <c r="DH15" s="141">
        <v>0</v>
      </c>
      <c r="DI15" s="141">
        <v>0</v>
      </c>
      <c r="DJ15" s="146"/>
      <c r="DK15" s="143"/>
      <c r="DL15" s="141">
        <v>0</v>
      </c>
      <c r="DM15" s="141">
        <v>0</v>
      </c>
      <c r="DN15" s="146"/>
      <c r="DO15" s="143"/>
      <c r="DP15" s="141">
        <v>0</v>
      </c>
      <c r="DQ15" s="141">
        <v>0</v>
      </c>
      <c r="DR15" s="146"/>
      <c r="DS15" s="143"/>
      <c r="DT15" s="141">
        <v>0</v>
      </c>
      <c r="DU15" s="141">
        <v>0</v>
      </c>
    </row>
    <row r="16" spans="1:125" ht="12" customHeight="1">
      <c r="A16" s="142" t="s">
        <v>91</v>
      </c>
      <c r="B16" s="140" t="s">
        <v>462</v>
      </c>
      <c r="C16" s="142" t="s">
        <v>475</v>
      </c>
      <c r="D16" s="141">
        <f t="shared" si="0"/>
        <v>0</v>
      </c>
      <c r="E16" s="141">
        <f t="shared" si="1"/>
        <v>208360</v>
      </c>
      <c r="F16" s="146">
        <v>13228</v>
      </c>
      <c r="G16" s="143" t="s">
        <v>437</v>
      </c>
      <c r="H16" s="141">
        <v>0</v>
      </c>
      <c r="I16" s="141">
        <v>122932</v>
      </c>
      <c r="J16" s="146">
        <v>13305</v>
      </c>
      <c r="K16" s="143" t="s">
        <v>440</v>
      </c>
      <c r="L16" s="141">
        <v>0</v>
      </c>
      <c r="M16" s="141">
        <v>27504</v>
      </c>
      <c r="N16" s="146">
        <v>13307</v>
      </c>
      <c r="O16" s="143" t="s">
        <v>441</v>
      </c>
      <c r="P16" s="141">
        <v>0</v>
      </c>
      <c r="Q16" s="141">
        <v>22086</v>
      </c>
      <c r="R16" s="146">
        <v>13308</v>
      </c>
      <c r="S16" s="143" t="s">
        <v>442</v>
      </c>
      <c r="T16" s="141">
        <v>0</v>
      </c>
      <c r="U16" s="141">
        <v>35838</v>
      </c>
      <c r="V16" s="146"/>
      <c r="W16" s="143"/>
      <c r="X16" s="141">
        <v>0</v>
      </c>
      <c r="Y16" s="141">
        <v>0</v>
      </c>
      <c r="Z16" s="146"/>
      <c r="AA16" s="143"/>
      <c r="AB16" s="141">
        <v>0</v>
      </c>
      <c r="AC16" s="141">
        <v>0</v>
      </c>
      <c r="AD16" s="146"/>
      <c r="AE16" s="143"/>
      <c r="AF16" s="141">
        <v>0</v>
      </c>
      <c r="AG16" s="141">
        <v>0</v>
      </c>
      <c r="AH16" s="146"/>
      <c r="AI16" s="143"/>
      <c r="AJ16" s="141">
        <v>0</v>
      </c>
      <c r="AK16" s="141">
        <v>0</v>
      </c>
      <c r="AL16" s="146"/>
      <c r="AM16" s="143"/>
      <c r="AN16" s="141">
        <v>0</v>
      </c>
      <c r="AO16" s="141">
        <v>0</v>
      </c>
      <c r="AP16" s="146"/>
      <c r="AQ16" s="143"/>
      <c r="AR16" s="141">
        <v>0</v>
      </c>
      <c r="AS16" s="141">
        <v>0</v>
      </c>
      <c r="AT16" s="146"/>
      <c r="AU16" s="143"/>
      <c r="AV16" s="141">
        <v>0</v>
      </c>
      <c r="AW16" s="141">
        <v>0</v>
      </c>
      <c r="AX16" s="146"/>
      <c r="AY16" s="143"/>
      <c r="AZ16" s="141">
        <v>0</v>
      </c>
      <c r="BA16" s="141">
        <v>0</v>
      </c>
      <c r="BB16" s="146"/>
      <c r="BC16" s="143"/>
      <c r="BD16" s="141">
        <v>0</v>
      </c>
      <c r="BE16" s="141">
        <v>0</v>
      </c>
      <c r="BF16" s="146"/>
      <c r="BG16" s="143"/>
      <c r="BH16" s="141">
        <v>0</v>
      </c>
      <c r="BI16" s="141">
        <v>0</v>
      </c>
      <c r="BJ16" s="146"/>
      <c r="BK16" s="143"/>
      <c r="BL16" s="141">
        <v>0</v>
      </c>
      <c r="BM16" s="141">
        <v>0</v>
      </c>
      <c r="BN16" s="146"/>
      <c r="BO16" s="143"/>
      <c r="BP16" s="141">
        <v>0</v>
      </c>
      <c r="BQ16" s="141">
        <v>0</v>
      </c>
      <c r="BR16" s="146"/>
      <c r="BS16" s="143"/>
      <c r="BT16" s="141">
        <v>0</v>
      </c>
      <c r="BU16" s="141">
        <v>0</v>
      </c>
      <c r="BV16" s="146"/>
      <c r="BW16" s="143"/>
      <c r="BX16" s="141">
        <v>0</v>
      </c>
      <c r="BY16" s="141">
        <v>0</v>
      </c>
      <c r="BZ16" s="146"/>
      <c r="CA16" s="143"/>
      <c r="CB16" s="141">
        <v>0</v>
      </c>
      <c r="CC16" s="141">
        <v>0</v>
      </c>
      <c r="CD16" s="146"/>
      <c r="CE16" s="143"/>
      <c r="CF16" s="141">
        <v>0</v>
      </c>
      <c r="CG16" s="141">
        <v>0</v>
      </c>
      <c r="CH16" s="146"/>
      <c r="CI16" s="143"/>
      <c r="CJ16" s="141">
        <v>0</v>
      </c>
      <c r="CK16" s="141">
        <v>0</v>
      </c>
      <c r="CL16" s="146"/>
      <c r="CM16" s="143"/>
      <c r="CN16" s="141">
        <v>0</v>
      </c>
      <c r="CO16" s="141">
        <v>0</v>
      </c>
      <c r="CP16" s="146"/>
      <c r="CQ16" s="143"/>
      <c r="CR16" s="141">
        <v>0</v>
      </c>
      <c r="CS16" s="141">
        <v>0</v>
      </c>
      <c r="CT16" s="146"/>
      <c r="CU16" s="143"/>
      <c r="CV16" s="141">
        <v>0</v>
      </c>
      <c r="CW16" s="141">
        <v>0</v>
      </c>
      <c r="CX16" s="146"/>
      <c r="CY16" s="143"/>
      <c r="CZ16" s="141">
        <v>0</v>
      </c>
      <c r="DA16" s="141">
        <v>0</v>
      </c>
      <c r="DB16" s="146"/>
      <c r="DC16" s="143"/>
      <c r="DD16" s="141">
        <v>0</v>
      </c>
      <c r="DE16" s="141">
        <v>0</v>
      </c>
      <c r="DF16" s="146"/>
      <c r="DG16" s="143"/>
      <c r="DH16" s="141">
        <v>0</v>
      </c>
      <c r="DI16" s="141">
        <v>0</v>
      </c>
      <c r="DJ16" s="146"/>
      <c r="DK16" s="143"/>
      <c r="DL16" s="141">
        <v>0</v>
      </c>
      <c r="DM16" s="141">
        <v>0</v>
      </c>
      <c r="DN16" s="146"/>
      <c r="DO16" s="143"/>
      <c r="DP16" s="141">
        <v>0</v>
      </c>
      <c r="DQ16" s="141">
        <v>0</v>
      </c>
      <c r="DR16" s="146"/>
      <c r="DS16" s="143"/>
      <c r="DT16" s="141">
        <v>0</v>
      </c>
      <c r="DU16" s="141">
        <v>0</v>
      </c>
    </row>
    <row r="17" spans="1:125" ht="12" customHeight="1">
      <c r="A17" s="142" t="s">
        <v>91</v>
      </c>
      <c r="B17" s="140" t="s">
        <v>463</v>
      </c>
      <c r="C17" s="142" t="s">
        <v>476</v>
      </c>
      <c r="D17" s="141">
        <f t="shared" si="0"/>
        <v>749091</v>
      </c>
      <c r="E17" s="141">
        <f t="shared" si="1"/>
        <v>0</v>
      </c>
      <c r="F17" s="146">
        <v>13228</v>
      </c>
      <c r="G17" s="143" t="s">
        <v>437</v>
      </c>
      <c r="H17" s="141">
        <v>574434</v>
      </c>
      <c r="I17" s="141">
        <v>0</v>
      </c>
      <c r="J17" s="146">
        <v>13305</v>
      </c>
      <c r="K17" s="143" t="s">
        <v>440</v>
      </c>
      <c r="L17" s="141">
        <v>130052</v>
      </c>
      <c r="M17" s="141">
        <v>0</v>
      </c>
      <c r="N17" s="146">
        <v>13307</v>
      </c>
      <c r="O17" s="143" t="s">
        <v>441</v>
      </c>
      <c r="P17" s="141">
        <v>44605</v>
      </c>
      <c r="Q17" s="141">
        <v>0</v>
      </c>
      <c r="R17" s="146"/>
      <c r="S17" s="143"/>
      <c r="T17" s="141">
        <v>0</v>
      </c>
      <c r="U17" s="141">
        <v>0</v>
      </c>
      <c r="V17" s="146"/>
      <c r="W17" s="143"/>
      <c r="X17" s="141">
        <v>0</v>
      </c>
      <c r="Y17" s="141">
        <v>0</v>
      </c>
      <c r="Z17" s="146"/>
      <c r="AA17" s="143"/>
      <c r="AB17" s="141">
        <v>0</v>
      </c>
      <c r="AC17" s="141">
        <v>0</v>
      </c>
      <c r="AD17" s="146"/>
      <c r="AE17" s="143"/>
      <c r="AF17" s="141">
        <v>0</v>
      </c>
      <c r="AG17" s="141">
        <v>0</v>
      </c>
      <c r="AH17" s="146"/>
      <c r="AI17" s="143"/>
      <c r="AJ17" s="141">
        <v>0</v>
      </c>
      <c r="AK17" s="141">
        <v>0</v>
      </c>
      <c r="AL17" s="146"/>
      <c r="AM17" s="143"/>
      <c r="AN17" s="141">
        <v>0</v>
      </c>
      <c r="AO17" s="141">
        <v>0</v>
      </c>
      <c r="AP17" s="146"/>
      <c r="AQ17" s="143"/>
      <c r="AR17" s="141">
        <v>0</v>
      </c>
      <c r="AS17" s="141">
        <v>0</v>
      </c>
      <c r="AT17" s="146"/>
      <c r="AU17" s="143"/>
      <c r="AV17" s="141">
        <v>0</v>
      </c>
      <c r="AW17" s="141">
        <v>0</v>
      </c>
      <c r="AX17" s="146"/>
      <c r="AY17" s="143"/>
      <c r="AZ17" s="141">
        <v>0</v>
      </c>
      <c r="BA17" s="141">
        <v>0</v>
      </c>
      <c r="BB17" s="146"/>
      <c r="BC17" s="143"/>
      <c r="BD17" s="141">
        <v>0</v>
      </c>
      <c r="BE17" s="141">
        <v>0</v>
      </c>
      <c r="BF17" s="146"/>
      <c r="BG17" s="143"/>
      <c r="BH17" s="141">
        <v>0</v>
      </c>
      <c r="BI17" s="141">
        <v>0</v>
      </c>
      <c r="BJ17" s="146"/>
      <c r="BK17" s="143"/>
      <c r="BL17" s="141">
        <v>0</v>
      </c>
      <c r="BM17" s="141">
        <v>0</v>
      </c>
      <c r="BN17" s="146"/>
      <c r="BO17" s="143"/>
      <c r="BP17" s="141">
        <v>0</v>
      </c>
      <c r="BQ17" s="141">
        <v>0</v>
      </c>
      <c r="BR17" s="146"/>
      <c r="BS17" s="143"/>
      <c r="BT17" s="141">
        <v>0</v>
      </c>
      <c r="BU17" s="141">
        <v>0</v>
      </c>
      <c r="BV17" s="146"/>
      <c r="BW17" s="143"/>
      <c r="BX17" s="141">
        <v>0</v>
      </c>
      <c r="BY17" s="141">
        <v>0</v>
      </c>
      <c r="BZ17" s="146"/>
      <c r="CA17" s="143"/>
      <c r="CB17" s="141">
        <v>0</v>
      </c>
      <c r="CC17" s="141">
        <v>0</v>
      </c>
      <c r="CD17" s="146"/>
      <c r="CE17" s="143"/>
      <c r="CF17" s="141">
        <v>0</v>
      </c>
      <c r="CG17" s="141">
        <v>0</v>
      </c>
      <c r="CH17" s="146"/>
      <c r="CI17" s="143"/>
      <c r="CJ17" s="141">
        <v>0</v>
      </c>
      <c r="CK17" s="141">
        <v>0</v>
      </c>
      <c r="CL17" s="146"/>
      <c r="CM17" s="143"/>
      <c r="CN17" s="141">
        <v>0</v>
      </c>
      <c r="CO17" s="141">
        <v>0</v>
      </c>
      <c r="CP17" s="146"/>
      <c r="CQ17" s="143"/>
      <c r="CR17" s="141">
        <v>0</v>
      </c>
      <c r="CS17" s="141">
        <v>0</v>
      </c>
      <c r="CT17" s="146"/>
      <c r="CU17" s="143"/>
      <c r="CV17" s="141">
        <v>0</v>
      </c>
      <c r="CW17" s="141">
        <v>0</v>
      </c>
      <c r="CX17" s="146"/>
      <c r="CY17" s="143"/>
      <c r="CZ17" s="141">
        <v>0</v>
      </c>
      <c r="DA17" s="141">
        <v>0</v>
      </c>
      <c r="DB17" s="146"/>
      <c r="DC17" s="143"/>
      <c r="DD17" s="141">
        <v>0</v>
      </c>
      <c r="DE17" s="141">
        <v>0</v>
      </c>
      <c r="DF17" s="146"/>
      <c r="DG17" s="143"/>
      <c r="DH17" s="141">
        <v>0</v>
      </c>
      <c r="DI17" s="141">
        <v>0</v>
      </c>
      <c r="DJ17" s="146"/>
      <c r="DK17" s="143"/>
      <c r="DL17" s="141">
        <v>0</v>
      </c>
      <c r="DM17" s="141">
        <v>0</v>
      </c>
      <c r="DN17" s="146"/>
      <c r="DO17" s="143"/>
      <c r="DP17" s="141">
        <v>0</v>
      </c>
      <c r="DQ17" s="141">
        <v>0</v>
      </c>
      <c r="DR17" s="146"/>
      <c r="DS17" s="143"/>
      <c r="DT17" s="141">
        <v>0</v>
      </c>
      <c r="DU17" s="141">
        <v>0</v>
      </c>
    </row>
    <row r="18" spans="1:125" ht="12" customHeight="1">
      <c r="A18" s="142" t="s">
        <v>91</v>
      </c>
      <c r="B18" s="140" t="s">
        <v>464</v>
      </c>
      <c r="C18" s="142" t="s">
        <v>477</v>
      </c>
      <c r="D18" s="141">
        <f t="shared" si="0"/>
        <v>6059179</v>
      </c>
      <c r="E18" s="141">
        <f t="shared" si="1"/>
        <v>0</v>
      </c>
      <c r="F18" s="146">
        <v>13201</v>
      </c>
      <c r="G18" s="143" t="s">
        <v>413</v>
      </c>
      <c r="H18" s="141">
        <v>751668</v>
      </c>
      <c r="I18" s="141">
        <v>0</v>
      </c>
      <c r="J18" s="146">
        <v>13202</v>
      </c>
      <c r="K18" s="143" t="s">
        <v>414</v>
      </c>
      <c r="L18" s="141">
        <v>334425</v>
      </c>
      <c r="M18" s="141">
        <v>0</v>
      </c>
      <c r="N18" s="146">
        <v>13203</v>
      </c>
      <c r="O18" s="143" t="s">
        <v>415</v>
      </c>
      <c r="P18" s="141">
        <v>259307</v>
      </c>
      <c r="Q18" s="141">
        <v>0</v>
      </c>
      <c r="R18" s="146">
        <v>13204</v>
      </c>
      <c r="S18" s="143" t="s">
        <v>416</v>
      </c>
      <c r="T18" s="141">
        <v>216632</v>
      </c>
      <c r="U18" s="141">
        <v>0</v>
      </c>
      <c r="V18" s="146">
        <v>13205</v>
      </c>
      <c r="W18" s="143" t="s">
        <v>417</v>
      </c>
      <c r="X18" s="141">
        <v>222749</v>
      </c>
      <c r="Y18" s="141">
        <v>0</v>
      </c>
      <c r="Z18" s="146">
        <v>13206</v>
      </c>
      <c r="AA18" s="143" t="s">
        <v>418</v>
      </c>
      <c r="AB18" s="141">
        <v>264643</v>
      </c>
      <c r="AC18" s="141">
        <v>0</v>
      </c>
      <c r="AD18" s="146">
        <v>13207</v>
      </c>
      <c r="AE18" s="143" t="s">
        <v>419</v>
      </c>
      <c r="AF18" s="141">
        <v>195515</v>
      </c>
      <c r="AG18" s="141">
        <v>0</v>
      </c>
      <c r="AH18" s="146">
        <v>13208</v>
      </c>
      <c r="AI18" s="143" t="s">
        <v>420</v>
      </c>
      <c r="AJ18" s="141">
        <v>288856</v>
      </c>
      <c r="AK18" s="141">
        <v>0</v>
      </c>
      <c r="AL18" s="146">
        <v>13209</v>
      </c>
      <c r="AM18" s="143" t="s">
        <v>421</v>
      </c>
      <c r="AN18" s="141">
        <v>568681</v>
      </c>
      <c r="AO18" s="141">
        <v>0</v>
      </c>
      <c r="AP18" s="146">
        <v>13210</v>
      </c>
      <c r="AQ18" s="143" t="s">
        <v>422</v>
      </c>
      <c r="AR18" s="141">
        <v>172242</v>
      </c>
      <c r="AS18" s="141">
        <v>0</v>
      </c>
      <c r="AT18" s="146">
        <v>13211</v>
      </c>
      <c r="AU18" s="143" t="s">
        <v>423</v>
      </c>
      <c r="AV18" s="141">
        <v>292511</v>
      </c>
      <c r="AW18" s="141">
        <v>0</v>
      </c>
      <c r="AX18" s="146">
        <v>13212</v>
      </c>
      <c r="AY18" s="143" t="s">
        <v>424</v>
      </c>
      <c r="AZ18" s="141">
        <v>272187</v>
      </c>
      <c r="BA18" s="141">
        <v>0</v>
      </c>
      <c r="BB18" s="146">
        <v>13213</v>
      </c>
      <c r="BC18" s="143" t="s">
        <v>425</v>
      </c>
      <c r="BD18" s="141">
        <v>257578</v>
      </c>
      <c r="BE18" s="141">
        <v>0</v>
      </c>
      <c r="BF18" s="146">
        <v>13214</v>
      </c>
      <c r="BG18" s="143" t="s">
        <v>426</v>
      </c>
      <c r="BH18" s="141">
        <v>192101</v>
      </c>
      <c r="BI18" s="141">
        <v>0</v>
      </c>
      <c r="BJ18" s="146">
        <v>13215</v>
      </c>
      <c r="BK18" s="143" t="s">
        <v>427</v>
      </c>
      <c r="BL18" s="141">
        <v>94166</v>
      </c>
      <c r="BM18" s="141">
        <v>0</v>
      </c>
      <c r="BN18" s="146">
        <v>13218</v>
      </c>
      <c r="BO18" s="143" t="s">
        <v>428</v>
      </c>
      <c r="BP18" s="141">
        <v>94198</v>
      </c>
      <c r="BQ18" s="141">
        <v>0</v>
      </c>
      <c r="BR18" s="146">
        <v>13219</v>
      </c>
      <c r="BS18" s="143" t="s">
        <v>429</v>
      </c>
      <c r="BT18" s="141">
        <v>72741</v>
      </c>
      <c r="BU18" s="141">
        <v>0</v>
      </c>
      <c r="BV18" s="146">
        <v>13220</v>
      </c>
      <c r="BW18" s="143" t="s">
        <v>430</v>
      </c>
      <c r="BX18" s="141">
        <v>144410</v>
      </c>
      <c r="BY18" s="141">
        <v>0</v>
      </c>
      <c r="BZ18" s="146">
        <v>13221</v>
      </c>
      <c r="CA18" s="143" t="s">
        <v>431</v>
      </c>
      <c r="CB18" s="141">
        <v>143453</v>
      </c>
      <c r="CC18" s="141">
        <v>0</v>
      </c>
      <c r="CD18" s="146">
        <v>13222</v>
      </c>
      <c r="CE18" s="143" t="s">
        <v>432</v>
      </c>
      <c r="CF18" s="141">
        <v>236013</v>
      </c>
      <c r="CG18" s="141">
        <v>0</v>
      </c>
      <c r="CH18" s="146">
        <v>13223</v>
      </c>
      <c r="CI18" s="143" t="s">
        <v>433</v>
      </c>
      <c r="CJ18" s="141">
        <v>119164</v>
      </c>
      <c r="CK18" s="141">
        <v>0</v>
      </c>
      <c r="CL18" s="146">
        <v>13224</v>
      </c>
      <c r="CM18" s="143" t="s">
        <v>434</v>
      </c>
      <c r="CN18" s="141">
        <v>248843</v>
      </c>
      <c r="CO18" s="141">
        <v>0</v>
      </c>
      <c r="CP18" s="146">
        <v>13225</v>
      </c>
      <c r="CQ18" s="143" t="s">
        <v>435</v>
      </c>
      <c r="CR18" s="141">
        <v>74013</v>
      </c>
      <c r="CS18" s="141">
        <v>0</v>
      </c>
      <c r="CT18" s="146">
        <v>13227</v>
      </c>
      <c r="CU18" s="143" t="s">
        <v>436</v>
      </c>
      <c r="CV18" s="141">
        <v>98633</v>
      </c>
      <c r="CW18" s="141">
        <v>0</v>
      </c>
      <c r="CX18" s="146">
        <v>13229</v>
      </c>
      <c r="CY18" s="143" t="s">
        <v>438</v>
      </c>
      <c r="CZ18" s="141">
        <v>376845</v>
      </c>
      <c r="DA18" s="141">
        <v>0</v>
      </c>
      <c r="DB18" s="146">
        <v>13303</v>
      </c>
      <c r="DC18" s="143" t="s">
        <v>439</v>
      </c>
      <c r="DD18" s="141">
        <v>67605</v>
      </c>
      <c r="DE18" s="141">
        <v>0</v>
      </c>
      <c r="DF18" s="146"/>
      <c r="DG18" s="143"/>
      <c r="DH18" s="141">
        <v>0</v>
      </c>
      <c r="DI18" s="141">
        <v>0</v>
      </c>
      <c r="DJ18" s="146"/>
      <c r="DK18" s="143"/>
      <c r="DL18" s="141">
        <v>0</v>
      </c>
      <c r="DM18" s="141">
        <v>0</v>
      </c>
      <c r="DN18" s="146"/>
      <c r="DO18" s="143"/>
      <c r="DP18" s="141">
        <v>0</v>
      </c>
      <c r="DQ18" s="141">
        <v>0</v>
      </c>
      <c r="DR18" s="146"/>
      <c r="DS18" s="143"/>
      <c r="DT18" s="141">
        <v>0</v>
      </c>
      <c r="DU18" s="141">
        <v>0</v>
      </c>
    </row>
    <row r="19" spans="1:125" ht="12" customHeight="1">
      <c r="A19" s="142" t="s">
        <v>91</v>
      </c>
      <c r="B19" s="140" t="s">
        <v>465</v>
      </c>
      <c r="C19" s="142" t="s">
        <v>478</v>
      </c>
      <c r="D19" s="141">
        <f t="shared" si="0"/>
        <v>748563</v>
      </c>
      <c r="E19" s="141">
        <f t="shared" si="1"/>
        <v>0</v>
      </c>
      <c r="F19" s="146">
        <v>13201</v>
      </c>
      <c r="G19" s="143" t="s">
        <v>413</v>
      </c>
      <c r="H19" s="141">
        <v>268411</v>
      </c>
      <c r="I19" s="141">
        <v>0</v>
      </c>
      <c r="J19" s="146">
        <v>13209</v>
      </c>
      <c r="K19" s="143" t="s">
        <v>421</v>
      </c>
      <c r="L19" s="141">
        <v>34404</v>
      </c>
      <c r="M19" s="141">
        <v>0</v>
      </c>
      <c r="N19" s="146">
        <v>13224</v>
      </c>
      <c r="O19" s="143" t="s">
        <v>434</v>
      </c>
      <c r="P19" s="141">
        <v>445748</v>
      </c>
      <c r="Q19" s="141">
        <v>0</v>
      </c>
      <c r="R19" s="146"/>
      <c r="S19" s="143"/>
      <c r="T19" s="141">
        <v>0</v>
      </c>
      <c r="U19" s="141">
        <v>0</v>
      </c>
      <c r="V19" s="146"/>
      <c r="W19" s="143"/>
      <c r="X19" s="141">
        <v>0</v>
      </c>
      <c r="Y19" s="141">
        <v>0</v>
      </c>
      <c r="Z19" s="146"/>
      <c r="AA19" s="143"/>
      <c r="AB19" s="141">
        <v>0</v>
      </c>
      <c r="AC19" s="141">
        <v>0</v>
      </c>
      <c r="AD19" s="146"/>
      <c r="AE19" s="143"/>
      <c r="AF19" s="141">
        <v>0</v>
      </c>
      <c r="AG19" s="141">
        <v>0</v>
      </c>
      <c r="AH19" s="146"/>
      <c r="AI19" s="143"/>
      <c r="AJ19" s="141">
        <v>0</v>
      </c>
      <c r="AK19" s="141">
        <v>0</v>
      </c>
      <c r="AL19" s="146"/>
      <c r="AM19" s="143"/>
      <c r="AN19" s="141">
        <v>0</v>
      </c>
      <c r="AO19" s="141">
        <v>0</v>
      </c>
      <c r="AP19" s="146"/>
      <c r="AQ19" s="143"/>
      <c r="AR19" s="141">
        <v>0</v>
      </c>
      <c r="AS19" s="141">
        <v>0</v>
      </c>
      <c r="AT19" s="146"/>
      <c r="AU19" s="143"/>
      <c r="AV19" s="141">
        <v>0</v>
      </c>
      <c r="AW19" s="141">
        <v>0</v>
      </c>
      <c r="AX19" s="146"/>
      <c r="AY19" s="143"/>
      <c r="AZ19" s="141">
        <v>0</v>
      </c>
      <c r="BA19" s="141">
        <v>0</v>
      </c>
      <c r="BB19" s="146"/>
      <c r="BC19" s="143"/>
      <c r="BD19" s="141">
        <v>0</v>
      </c>
      <c r="BE19" s="141">
        <v>0</v>
      </c>
      <c r="BF19" s="146"/>
      <c r="BG19" s="143"/>
      <c r="BH19" s="141">
        <v>0</v>
      </c>
      <c r="BI19" s="141">
        <v>0</v>
      </c>
      <c r="BJ19" s="146"/>
      <c r="BK19" s="143"/>
      <c r="BL19" s="141">
        <v>0</v>
      </c>
      <c r="BM19" s="141">
        <v>0</v>
      </c>
      <c r="BN19" s="146"/>
      <c r="BO19" s="143"/>
      <c r="BP19" s="141">
        <v>0</v>
      </c>
      <c r="BQ19" s="141">
        <v>0</v>
      </c>
      <c r="BR19" s="146"/>
      <c r="BS19" s="143"/>
      <c r="BT19" s="141">
        <v>0</v>
      </c>
      <c r="BU19" s="141">
        <v>0</v>
      </c>
      <c r="BV19" s="146"/>
      <c r="BW19" s="143"/>
      <c r="BX19" s="141">
        <v>0</v>
      </c>
      <c r="BY19" s="141">
        <v>0</v>
      </c>
      <c r="BZ19" s="146"/>
      <c r="CA19" s="143"/>
      <c r="CB19" s="141">
        <v>0</v>
      </c>
      <c r="CC19" s="141">
        <v>0</v>
      </c>
      <c r="CD19" s="146"/>
      <c r="CE19" s="143"/>
      <c r="CF19" s="141">
        <v>0</v>
      </c>
      <c r="CG19" s="141">
        <v>0</v>
      </c>
      <c r="CH19" s="146"/>
      <c r="CI19" s="143"/>
      <c r="CJ19" s="141">
        <v>0</v>
      </c>
      <c r="CK19" s="141">
        <v>0</v>
      </c>
      <c r="CL19" s="146"/>
      <c r="CM19" s="143"/>
      <c r="CN19" s="141">
        <v>0</v>
      </c>
      <c r="CO19" s="141">
        <v>0</v>
      </c>
      <c r="CP19" s="146"/>
      <c r="CQ19" s="143"/>
      <c r="CR19" s="141">
        <v>0</v>
      </c>
      <c r="CS19" s="141">
        <v>0</v>
      </c>
      <c r="CT19" s="146"/>
      <c r="CU19" s="143"/>
      <c r="CV19" s="141">
        <v>0</v>
      </c>
      <c r="CW19" s="141">
        <v>0</v>
      </c>
      <c r="CX19" s="146"/>
      <c r="CY19" s="143"/>
      <c r="CZ19" s="141">
        <v>0</v>
      </c>
      <c r="DA19" s="141">
        <v>0</v>
      </c>
      <c r="DB19" s="146"/>
      <c r="DC19" s="143"/>
      <c r="DD19" s="141">
        <v>0</v>
      </c>
      <c r="DE19" s="141">
        <v>0</v>
      </c>
      <c r="DF19" s="146"/>
      <c r="DG19" s="143"/>
      <c r="DH19" s="141">
        <v>0</v>
      </c>
      <c r="DI19" s="141">
        <v>0</v>
      </c>
      <c r="DJ19" s="146"/>
      <c r="DK19" s="143"/>
      <c r="DL19" s="141">
        <v>0</v>
      </c>
      <c r="DM19" s="141">
        <v>0</v>
      </c>
      <c r="DN19" s="146"/>
      <c r="DO19" s="143"/>
      <c r="DP19" s="141">
        <v>0</v>
      </c>
      <c r="DQ19" s="141">
        <v>0</v>
      </c>
      <c r="DR19" s="146"/>
      <c r="DS19" s="143"/>
      <c r="DT19" s="141">
        <v>0</v>
      </c>
      <c r="DU19" s="141">
        <v>0</v>
      </c>
    </row>
    <row r="20" spans="1:125" ht="12" customHeight="1">
      <c r="A20" s="142" t="s">
        <v>91</v>
      </c>
      <c r="B20" s="140" t="s">
        <v>466</v>
      </c>
      <c r="C20" s="142" t="s">
        <v>479</v>
      </c>
      <c r="D20" s="141">
        <f t="shared" si="0"/>
        <v>32104253</v>
      </c>
      <c r="E20" s="141">
        <f t="shared" si="1"/>
        <v>219152</v>
      </c>
      <c r="F20" s="146">
        <v>13101</v>
      </c>
      <c r="G20" s="143" t="s">
        <v>390</v>
      </c>
      <c r="H20" s="141">
        <v>318438</v>
      </c>
      <c r="I20" s="141">
        <v>2174</v>
      </c>
      <c r="J20" s="146">
        <v>13102</v>
      </c>
      <c r="K20" s="143" t="s">
        <v>391</v>
      </c>
      <c r="L20" s="141">
        <v>572161</v>
      </c>
      <c r="M20" s="141">
        <v>3906</v>
      </c>
      <c r="N20" s="146">
        <v>13103</v>
      </c>
      <c r="O20" s="143" t="s">
        <v>392</v>
      </c>
      <c r="P20" s="141">
        <v>976762</v>
      </c>
      <c r="Q20" s="141">
        <v>6668</v>
      </c>
      <c r="R20" s="146">
        <v>13104</v>
      </c>
      <c r="S20" s="143" t="s">
        <v>393</v>
      </c>
      <c r="T20" s="141">
        <v>1310536</v>
      </c>
      <c r="U20" s="141">
        <v>8946</v>
      </c>
      <c r="V20" s="146">
        <v>13105</v>
      </c>
      <c r="W20" s="143" t="s">
        <v>394</v>
      </c>
      <c r="X20" s="141">
        <v>728755</v>
      </c>
      <c r="Y20" s="141">
        <v>4975</v>
      </c>
      <c r="Z20" s="146">
        <v>13106</v>
      </c>
      <c r="AA20" s="143" t="s">
        <v>395</v>
      </c>
      <c r="AB20" s="141">
        <v>802718</v>
      </c>
      <c r="AC20" s="141">
        <v>5479</v>
      </c>
      <c r="AD20" s="146">
        <v>13107</v>
      </c>
      <c r="AE20" s="143" t="s">
        <v>396</v>
      </c>
      <c r="AF20" s="141">
        <v>897256</v>
      </c>
      <c r="AG20" s="141">
        <v>6125</v>
      </c>
      <c r="AH20" s="146">
        <v>13108</v>
      </c>
      <c r="AI20" s="143" t="s">
        <v>397</v>
      </c>
      <c r="AJ20" s="141">
        <v>1608696</v>
      </c>
      <c r="AK20" s="141">
        <v>10981</v>
      </c>
      <c r="AL20" s="146">
        <v>13109</v>
      </c>
      <c r="AM20" s="143" t="s">
        <v>398</v>
      </c>
      <c r="AN20" s="141">
        <v>1232934</v>
      </c>
      <c r="AO20" s="141">
        <v>8416</v>
      </c>
      <c r="AP20" s="146">
        <v>13110</v>
      </c>
      <c r="AQ20" s="143" t="s">
        <v>399</v>
      </c>
      <c r="AR20" s="141">
        <v>943951</v>
      </c>
      <c r="AS20" s="141">
        <v>6444</v>
      </c>
      <c r="AT20" s="146">
        <v>13111</v>
      </c>
      <c r="AU20" s="143" t="s">
        <v>400</v>
      </c>
      <c r="AV20" s="141">
        <v>2356922</v>
      </c>
      <c r="AW20" s="141">
        <v>16089</v>
      </c>
      <c r="AX20" s="146">
        <v>13112</v>
      </c>
      <c r="AY20" s="143" t="s">
        <v>401</v>
      </c>
      <c r="AZ20" s="141">
        <v>3016870</v>
      </c>
      <c r="BA20" s="141">
        <v>20594</v>
      </c>
      <c r="BB20" s="146">
        <v>13113</v>
      </c>
      <c r="BC20" s="143" t="s">
        <v>402</v>
      </c>
      <c r="BD20" s="141">
        <v>950718</v>
      </c>
      <c r="BE20" s="141">
        <v>6490</v>
      </c>
      <c r="BF20" s="146">
        <v>13114</v>
      </c>
      <c r="BG20" s="143" t="s">
        <v>403</v>
      </c>
      <c r="BH20" s="141">
        <v>1110222</v>
      </c>
      <c r="BI20" s="141">
        <v>7579</v>
      </c>
      <c r="BJ20" s="146">
        <v>13115</v>
      </c>
      <c r="BK20" s="143" t="s">
        <v>404</v>
      </c>
      <c r="BL20" s="141">
        <v>1839930</v>
      </c>
      <c r="BM20" s="141">
        <v>12560</v>
      </c>
      <c r="BN20" s="146">
        <v>13116</v>
      </c>
      <c r="BO20" s="143" t="s">
        <v>405</v>
      </c>
      <c r="BP20" s="141">
        <v>1046423</v>
      </c>
      <c r="BQ20" s="141">
        <v>7143</v>
      </c>
      <c r="BR20" s="146">
        <v>13117</v>
      </c>
      <c r="BS20" s="143" t="s">
        <v>406</v>
      </c>
      <c r="BT20" s="141">
        <v>1194985</v>
      </c>
      <c r="BU20" s="141">
        <v>8157</v>
      </c>
      <c r="BV20" s="146">
        <v>13118</v>
      </c>
      <c r="BW20" s="143" t="s">
        <v>407</v>
      </c>
      <c r="BX20" s="141">
        <v>757786</v>
      </c>
      <c r="BY20" s="141">
        <v>5173</v>
      </c>
      <c r="BZ20" s="146">
        <v>13119</v>
      </c>
      <c r="CA20" s="143" t="s">
        <v>408</v>
      </c>
      <c r="CB20" s="141">
        <v>1837304</v>
      </c>
      <c r="CC20" s="141">
        <v>12542</v>
      </c>
      <c r="CD20" s="146">
        <v>13120</v>
      </c>
      <c r="CE20" s="143" t="s">
        <v>409</v>
      </c>
      <c r="CF20" s="141">
        <v>2438667</v>
      </c>
      <c r="CG20" s="141">
        <v>16647</v>
      </c>
      <c r="CH20" s="146">
        <v>13121</v>
      </c>
      <c r="CI20" s="143" t="s">
        <v>410</v>
      </c>
      <c r="CJ20" s="141">
        <v>2336937</v>
      </c>
      <c r="CK20" s="141">
        <v>15952</v>
      </c>
      <c r="CL20" s="146">
        <v>13122</v>
      </c>
      <c r="CM20" s="143" t="s">
        <v>411</v>
      </c>
      <c r="CN20" s="141">
        <v>1539720</v>
      </c>
      <c r="CO20" s="141">
        <v>10510</v>
      </c>
      <c r="CP20" s="146">
        <v>13123</v>
      </c>
      <c r="CQ20" s="143" t="s">
        <v>412</v>
      </c>
      <c r="CR20" s="141">
        <v>2285562</v>
      </c>
      <c r="CS20" s="141">
        <v>15602</v>
      </c>
      <c r="CT20" s="146"/>
      <c r="CU20" s="143"/>
      <c r="CV20" s="141">
        <v>0</v>
      </c>
      <c r="CW20" s="141">
        <v>0</v>
      </c>
      <c r="CX20" s="146"/>
      <c r="CY20" s="143"/>
      <c r="CZ20" s="141">
        <v>0</v>
      </c>
      <c r="DA20" s="141">
        <v>0</v>
      </c>
      <c r="DB20" s="146"/>
      <c r="DC20" s="143"/>
      <c r="DD20" s="141">
        <v>0</v>
      </c>
      <c r="DE20" s="141">
        <v>0</v>
      </c>
      <c r="DF20" s="146"/>
      <c r="DG20" s="143"/>
      <c r="DH20" s="141">
        <v>0</v>
      </c>
      <c r="DI20" s="141">
        <v>0</v>
      </c>
      <c r="DJ20" s="146"/>
      <c r="DK20" s="143"/>
      <c r="DL20" s="141">
        <v>0</v>
      </c>
      <c r="DM20" s="141">
        <v>0</v>
      </c>
      <c r="DN20" s="146"/>
      <c r="DO20" s="143"/>
      <c r="DP20" s="141">
        <v>0</v>
      </c>
      <c r="DQ20" s="141">
        <v>0</v>
      </c>
      <c r="DR20" s="146"/>
      <c r="DS20" s="143"/>
      <c r="DT20" s="141">
        <v>0</v>
      </c>
      <c r="DU20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499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13</v>
      </c>
      <c r="M2" s="12" t="str">
        <f>IF(L2&lt;&gt;"",VLOOKUP(L2,$AK$6:$AL$52,2,FALSE),"-")</f>
        <v>東京都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156851</v>
      </c>
      <c r="F7" s="27">
        <f aca="true" t="shared" si="1" ref="F7:F12">AF14</f>
        <v>97271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482492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156851</v>
      </c>
      <c r="AG7" s="137"/>
      <c r="AH7" s="11" t="str">
        <f>'廃棄物事業経費（市町村）'!B7</f>
        <v>13000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3495485</v>
      </c>
      <c r="F8" s="27">
        <f t="shared" si="1"/>
        <v>222059</v>
      </c>
      <c r="H8" s="189"/>
      <c r="I8" s="189"/>
      <c r="J8" s="183" t="s">
        <v>42</v>
      </c>
      <c r="K8" s="185"/>
      <c r="L8" s="27">
        <f t="shared" si="2"/>
        <v>5264958</v>
      </c>
      <c r="M8" s="27">
        <f t="shared" si="3"/>
        <v>150623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3495485</v>
      </c>
      <c r="AG8" s="137"/>
      <c r="AH8" s="11" t="str">
        <f>'廃棄物事業経費（市町村）'!B8</f>
        <v>13100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455407</v>
      </c>
      <c r="F9" s="27">
        <f t="shared" si="1"/>
        <v>170441</v>
      </c>
      <c r="H9" s="189"/>
      <c r="I9" s="189"/>
      <c r="J9" s="201" t="s">
        <v>44</v>
      </c>
      <c r="K9" s="203"/>
      <c r="L9" s="27">
        <f t="shared" si="2"/>
        <v>279276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455407</v>
      </c>
      <c r="AG9" s="137"/>
      <c r="AH9" s="11" t="str">
        <f>'廃棄物事業経費（市町村）'!B9</f>
        <v>13101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36576742</v>
      </c>
      <c r="F10" s="27">
        <f t="shared" si="1"/>
        <v>306718</v>
      </c>
      <c r="H10" s="189"/>
      <c r="I10" s="190"/>
      <c r="J10" s="201" t="s">
        <v>46</v>
      </c>
      <c r="K10" s="203"/>
      <c r="L10" s="27">
        <f t="shared" si="2"/>
        <v>143778</v>
      </c>
      <c r="M10" s="27">
        <f t="shared" si="3"/>
        <v>173007</v>
      </c>
      <c r="AC10" s="25" t="s">
        <v>45</v>
      </c>
      <c r="AD10" s="138" t="s">
        <v>62</v>
      </c>
      <c r="AE10" s="137" t="s">
        <v>66</v>
      </c>
      <c r="AF10" s="133">
        <f ca="1" t="shared" si="4"/>
        <v>36576742</v>
      </c>
      <c r="AG10" s="137"/>
      <c r="AH10" s="11" t="str">
        <f>'廃棄物事業経費（市町村）'!B10</f>
        <v>13102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45895233</v>
      </c>
      <c r="F11" s="27">
        <f t="shared" si="1"/>
        <v>642331</v>
      </c>
      <c r="H11" s="189"/>
      <c r="I11" s="192" t="s">
        <v>47</v>
      </c>
      <c r="J11" s="192"/>
      <c r="K11" s="192"/>
      <c r="L11" s="27">
        <f t="shared" si="2"/>
        <v>191824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45895233</v>
      </c>
      <c r="AG11" s="137"/>
      <c r="AH11" s="11" t="str">
        <f>'廃棄物事業経費（市町村）'!B11</f>
        <v>13103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15440967</v>
      </c>
      <c r="F12" s="27">
        <f t="shared" si="1"/>
        <v>121392</v>
      </c>
      <c r="H12" s="189"/>
      <c r="I12" s="192" t="s">
        <v>48</v>
      </c>
      <c r="J12" s="192"/>
      <c r="K12" s="192"/>
      <c r="L12" s="27">
        <f t="shared" si="2"/>
        <v>3784876</v>
      </c>
      <c r="M12" s="27">
        <f t="shared" si="3"/>
        <v>14913</v>
      </c>
      <c r="AC12" s="25" t="s">
        <v>46</v>
      </c>
      <c r="AD12" s="138" t="s">
        <v>62</v>
      </c>
      <c r="AE12" s="137" t="s">
        <v>68</v>
      </c>
      <c r="AF12" s="133">
        <f ca="1" t="shared" si="4"/>
        <v>15440967</v>
      </c>
      <c r="AG12" s="137"/>
      <c r="AH12" s="11" t="str">
        <f>'廃棄物事業経費（市町村）'!B12</f>
        <v>13104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102020685</v>
      </c>
      <c r="F13" s="28">
        <f>SUM(F7:F12)</f>
        <v>1560212</v>
      </c>
      <c r="H13" s="189"/>
      <c r="I13" s="180" t="s">
        <v>32</v>
      </c>
      <c r="J13" s="195"/>
      <c r="K13" s="196"/>
      <c r="L13" s="29">
        <f>SUM(L7:L12)</f>
        <v>10147204</v>
      </c>
      <c r="M13" s="29">
        <f>SUM(M7:M12)</f>
        <v>338543</v>
      </c>
      <c r="AC13" s="25" t="s">
        <v>51</v>
      </c>
      <c r="AD13" s="138" t="s">
        <v>62</v>
      </c>
      <c r="AE13" s="137" t="s">
        <v>69</v>
      </c>
      <c r="AF13" s="133">
        <f ca="1" t="shared" si="4"/>
        <v>189812703</v>
      </c>
      <c r="AG13" s="137"/>
      <c r="AH13" s="11" t="str">
        <f>'廃棄物事業経費（市町村）'!B13</f>
        <v>13105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56125452</v>
      </c>
      <c r="F14" s="32">
        <f>F13-F11</f>
        <v>917881</v>
      </c>
      <c r="H14" s="190"/>
      <c r="I14" s="30"/>
      <c r="J14" s="34"/>
      <c r="K14" s="31" t="s">
        <v>50</v>
      </c>
      <c r="L14" s="33">
        <f>L13-L12</f>
        <v>6362328</v>
      </c>
      <c r="M14" s="33">
        <f>M13-M12</f>
        <v>323630</v>
      </c>
      <c r="AC14" s="25" t="s">
        <v>37</v>
      </c>
      <c r="AD14" s="138" t="s">
        <v>62</v>
      </c>
      <c r="AE14" s="137" t="s">
        <v>70</v>
      </c>
      <c r="AF14" s="133">
        <f ca="1" t="shared" si="4"/>
        <v>97271</v>
      </c>
      <c r="AG14" s="137"/>
      <c r="AH14" s="11" t="str">
        <f>'廃棄物事業経費（市町村）'!B14</f>
        <v>13106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189812703</v>
      </c>
      <c r="F15" s="27">
        <f>AF20</f>
        <v>3758672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22559814</v>
      </c>
      <c r="M15" s="27">
        <f>AF48</f>
        <v>519197</v>
      </c>
      <c r="AC15" s="25" t="s">
        <v>41</v>
      </c>
      <c r="AD15" s="138" t="s">
        <v>62</v>
      </c>
      <c r="AE15" s="137" t="s">
        <v>71</v>
      </c>
      <c r="AF15" s="133">
        <f ca="1" t="shared" si="4"/>
        <v>222059</v>
      </c>
      <c r="AG15" s="137"/>
      <c r="AH15" s="11" t="str">
        <f>'廃棄物事業経費（市町村）'!B15</f>
        <v>13107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291833388</v>
      </c>
      <c r="F16" s="28">
        <f>SUM(F13,F15)</f>
        <v>5318884</v>
      </c>
      <c r="H16" s="205"/>
      <c r="I16" s="189"/>
      <c r="J16" s="189" t="s">
        <v>183</v>
      </c>
      <c r="K16" s="23" t="s">
        <v>132</v>
      </c>
      <c r="L16" s="27">
        <f>AF28</f>
        <v>47223033</v>
      </c>
      <c r="M16" s="27">
        <f aca="true" t="shared" si="5" ref="M16:M28">AF49</f>
        <v>254603</v>
      </c>
      <c r="AC16" s="25" t="s">
        <v>43</v>
      </c>
      <c r="AD16" s="138" t="s">
        <v>62</v>
      </c>
      <c r="AE16" s="137" t="s">
        <v>72</v>
      </c>
      <c r="AF16" s="133">
        <f ca="1" t="shared" si="4"/>
        <v>170441</v>
      </c>
      <c r="AG16" s="137"/>
      <c r="AH16" s="11" t="str">
        <f>'廃棄物事業経費（市町村）'!B16</f>
        <v>13108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245938155</v>
      </c>
      <c r="F17" s="32">
        <f>SUM(F14:F15)</f>
        <v>4676553</v>
      </c>
      <c r="H17" s="205"/>
      <c r="I17" s="189"/>
      <c r="J17" s="189"/>
      <c r="K17" s="23" t="s">
        <v>133</v>
      </c>
      <c r="L17" s="27">
        <f>AF29</f>
        <v>7067973</v>
      </c>
      <c r="M17" s="27">
        <f t="shared" si="5"/>
        <v>137450</v>
      </c>
      <c r="AC17" s="25" t="s">
        <v>45</v>
      </c>
      <c r="AD17" s="138" t="s">
        <v>62</v>
      </c>
      <c r="AE17" s="137" t="s">
        <v>73</v>
      </c>
      <c r="AF17" s="133">
        <f ca="1" t="shared" si="4"/>
        <v>306718</v>
      </c>
      <c r="AG17" s="137"/>
      <c r="AH17" s="11" t="str">
        <f>'廃棄物事業経費（市町村）'!B17</f>
        <v>13109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24064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642331</v>
      </c>
      <c r="AG18" s="137"/>
      <c r="AH18" s="11" t="str">
        <f>'廃棄物事業経費（市町村）'!B18</f>
        <v>13110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24056007</v>
      </c>
      <c r="M19" s="27">
        <f t="shared" si="5"/>
        <v>1349579</v>
      </c>
      <c r="AC19" s="25" t="s">
        <v>46</v>
      </c>
      <c r="AD19" s="138" t="s">
        <v>62</v>
      </c>
      <c r="AE19" s="137" t="s">
        <v>75</v>
      </c>
      <c r="AF19" s="133">
        <f ca="1" t="shared" si="4"/>
        <v>121392</v>
      </c>
      <c r="AG19" s="137"/>
      <c r="AH19" s="11" t="str">
        <f>'廃棄物事業経費（市町村）'!B19</f>
        <v>13111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45895233</v>
      </c>
      <c r="F20" s="39">
        <f>F11</f>
        <v>642331</v>
      </c>
      <c r="H20" s="205"/>
      <c r="I20" s="189"/>
      <c r="J20" s="201" t="s">
        <v>56</v>
      </c>
      <c r="K20" s="203"/>
      <c r="L20" s="27">
        <f t="shared" si="6"/>
        <v>34585581</v>
      </c>
      <c r="M20" s="27">
        <f t="shared" si="5"/>
        <v>402844</v>
      </c>
      <c r="AC20" s="25" t="s">
        <v>51</v>
      </c>
      <c r="AD20" s="138" t="s">
        <v>62</v>
      </c>
      <c r="AE20" s="137" t="s">
        <v>76</v>
      </c>
      <c r="AF20" s="133">
        <f ca="1" t="shared" si="4"/>
        <v>3758672</v>
      </c>
      <c r="AG20" s="137"/>
      <c r="AH20" s="11" t="str">
        <f>'廃棄物事業経費（市町村）'!B20</f>
        <v>13112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46371234</v>
      </c>
      <c r="F21" s="39">
        <f>M12+M27</f>
        <v>638292</v>
      </c>
      <c r="H21" s="205"/>
      <c r="I21" s="190"/>
      <c r="J21" s="201" t="s">
        <v>57</v>
      </c>
      <c r="K21" s="203"/>
      <c r="L21" s="27">
        <f t="shared" si="6"/>
        <v>7816775</v>
      </c>
      <c r="M21" s="27">
        <f t="shared" si="5"/>
        <v>886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482492</v>
      </c>
      <c r="AG21" s="137"/>
      <c r="AH21" s="11" t="str">
        <f>'廃棄物事業経費（市町村）'!B21</f>
        <v>13113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717606</v>
      </c>
      <c r="M22" s="27">
        <f t="shared" si="5"/>
        <v>8153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5264958</v>
      </c>
      <c r="AH22" s="11" t="str">
        <f>'廃棄物事業経費（市町村）'!B22</f>
        <v>13114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35350331</v>
      </c>
      <c r="M23" s="27">
        <f t="shared" si="5"/>
        <v>652085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279276</v>
      </c>
      <c r="AH23" s="11" t="str">
        <f>'廃棄物事業経費（市町村）'!B23</f>
        <v>13115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23828405</v>
      </c>
      <c r="M24" s="27">
        <f t="shared" si="5"/>
        <v>463655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143778</v>
      </c>
      <c r="AH24" s="11" t="str">
        <f>'廃棄物事業経費（市町村）'!B24</f>
        <v>13116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2571458</v>
      </c>
      <c r="M25" s="27">
        <f t="shared" si="5"/>
        <v>13596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191824</v>
      </c>
      <c r="AH25" s="11" t="str">
        <f>'廃棄物事業経費（市町村）'!B25</f>
        <v>13117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3208125</v>
      </c>
      <c r="M26" s="27">
        <f t="shared" si="5"/>
        <v>27449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3784876</v>
      </c>
      <c r="AH26" s="11" t="str">
        <f>'廃棄物事業経費（市町村）'!B26</f>
        <v>13118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42586358</v>
      </c>
      <c r="M27" s="27">
        <f t="shared" si="5"/>
        <v>623379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22559814</v>
      </c>
      <c r="AH27" s="11" t="str">
        <f>'廃棄物事業経費（市町村）'!B27</f>
        <v>13119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244367</v>
      </c>
      <c r="M28" s="27">
        <f t="shared" si="5"/>
        <v>93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47223033</v>
      </c>
      <c r="AH28" s="11" t="str">
        <f>'廃棄物事業経費（市町村）'!B28</f>
        <v>13120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251839897</v>
      </c>
      <c r="M29" s="29">
        <f>SUM(M15:M28)</f>
        <v>4452969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7067973</v>
      </c>
      <c r="AH29" s="11" t="str">
        <f>'廃棄物事業経費（市町村）'!B29</f>
        <v>13121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209253539</v>
      </c>
      <c r="M30" s="33">
        <f>M29-M27</f>
        <v>3829590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24064</v>
      </c>
      <c r="AH30" s="11" t="str">
        <f>'廃棄物事業経費（市町村）'!B30</f>
        <v>13122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28896110</v>
      </c>
      <c r="M31" s="27">
        <f>AF62</f>
        <v>542304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24056007</v>
      </c>
      <c r="AH31" s="11" t="str">
        <f>'廃棄物事業経費（市町村）'!B31</f>
        <v>13123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290883211</v>
      </c>
      <c r="M32" s="29">
        <f>SUM(M13,M29,M31)</f>
        <v>5333816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34585581</v>
      </c>
      <c r="AH32" s="11" t="str">
        <f>'廃棄物事業経費（市町村）'!B32</f>
        <v>13201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244511977</v>
      </c>
      <c r="M33" s="33">
        <f>SUM(M14,M30,M31)</f>
        <v>4695524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7816775</v>
      </c>
      <c r="AH33" s="11" t="str">
        <f>'廃棄物事業経費（市町村）'!B33</f>
        <v>13202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717606</v>
      </c>
      <c r="AH34" s="11" t="str">
        <f>'廃棄物事業経費（市町村）'!B34</f>
        <v>13203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35350331</v>
      </c>
      <c r="AH35" s="11" t="str">
        <f>'廃棄物事業経費（市町村）'!B35</f>
        <v>13204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23828405</v>
      </c>
      <c r="AH36" s="11" t="str">
        <f>'廃棄物事業経費（市町村）'!B36</f>
        <v>13205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2571458</v>
      </c>
      <c r="AH37" s="11" t="str">
        <f>'廃棄物事業経費（市町村）'!B37</f>
        <v>13206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3208125</v>
      </c>
      <c r="AH38" s="11" t="str">
        <f>'廃棄物事業経費（市町村）'!B38</f>
        <v>13207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42586358</v>
      </c>
      <c r="AH39" s="11" t="str">
        <f>'廃棄物事業経費（市町村）'!B39</f>
        <v>13208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244367</v>
      </c>
      <c r="AH40" s="11" t="str">
        <f>'廃棄物事業経費（市町村）'!B40</f>
        <v>13209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28896110</v>
      </c>
      <c r="AH41" s="11" t="str">
        <f>'廃棄物事業経費（市町村）'!B41</f>
        <v>13210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13211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150623</v>
      </c>
      <c r="AH43" s="11" t="str">
        <f>'廃棄物事業経費（市町村）'!B43</f>
        <v>13212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13213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173007</v>
      </c>
      <c r="AH45" s="11" t="str">
        <f>'廃棄物事業経費（市町村）'!B45</f>
        <v>13214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13215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14913</v>
      </c>
      <c r="AH47" s="11" t="str">
        <f>'廃棄物事業経費（市町村）'!B47</f>
        <v>13218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519197</v>
      </c>
      <c r="AH48" s="11" t="str">
        <f>'廃棄物事業経費（市町村）'!B48</f>
        <v>13219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254603</v>
      </c>
      <c r="AH49" s="11" t="str">
        <f>'廃棄物事業経費（市町村）'!B49</f>
        <v>13220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137450</v>
      </c>
      <c r="AH50" s="11" t="str">
        <f>'廃棄物事業経費（市町村）'!B50</f>
        <v>13221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13222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1349579</v>
      </c>
      <c r="AH52" s="11" t="str">
        <f>'廃棄物事業経費（市町村）'!B52</f>
        <v>13223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402844</v>
      </c>
      <c r="AH53" s="11" t="str">
        <f>'廃棄物事業経費（市町村）'!B53</f>
        <v>13224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886</v>
      </c>
      <c r="AH54" s="11" t="str">
        <f>'廃棄物事業経費（市町村）'!B54</f>
        <v>13225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8153</v>
      </c>
      <c r="AH55" s="11" t="str">
        <f>'廃棄物事業経費（市町村）'!B55</f>
        <v>13227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652085</v>
      </c>
      <c r="AH56" s="11" t="str">
        <f>'廃棄物事業経費（市町村）'!B56</f>
        <v>13228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463655</v>
      </c>
      <c r="AH57" s="11" t="str">
        <f>'廃棄物事業経費（市町村）'!B57</f>
        <v>13229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13596</v>
      </c>
      <c r="AH58" s="11" t="str">
        <f>'廃棄物事業経費（市町村）'!B58</f>
        <v>13303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27449</v>
      </c>
      <c r="AH59" s="11" t="str">
        <f>'廃棄物事業経費（市町村）'!B59</f>
        <v>13305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623379</v>
      </c>
      <c r="AH60" s="11" t="str">
        <f>'廃棄物事業経費（市町村）'!B60</f>
        <v>13307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93</v>
      </c>
      <c r="AH61" s="11" t="str">
        <f>'廃棄物事業経費（市町村）'!B61</f>
        <v>13308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542304</v>
      </c>
      <c r="AH62" s="11" t="str">
        <f>'廃棄物事業経費（市町村）'!B62</f>
        <v>13361</v>
      </c>
      <c r="AI62" s="12">
        <v>62</v>
      </c>
    </row>
    <row r="63" spans="30:35" ht="14.25">
      <c r="AD63" s="138"/>
      <c r="AH63" s="11" t="str">
        <f>'廃棄物事業経費（市町村）'!B63</f>
        <v>13362</v>
      </c>
      <c r="AI63" s="12">
        <v>63</v>
      </c>
    </row>
    <row r="64" spans="34:35" ht="14.25">
      <c r="AH64" s="11" t="str">
        <f>'廃棄物事業経費（市町村）'!B64</f>
        <v>13363</v>
      </c>
      <c r="AI64" s="12">
        <v>64</v>
      </c>
    </row>
    <row r="65" spans="34:35" ht="14.25">
      <c r="AH65" s="11" t="str">
        <f>'廃棄物事業経費（市町村）'!B65</f>
        <v>13364</v>
      </c>
      <c r="AI65" s="12">
        <v>65</v>
      </c>
    </row>
    <row r="66" spans="34:35" ht="14.25">
      <c r="AH66" s="11" t="str">
        <f>'廃棄物事業経費（市町村）'!B66</f>
        <v>13381</v>
      </c>
      <c r="AI66" s="12">
        <v>66</v>
      </c>
    </row>
    <row r="67" spans="34:35" ht="14.25">
      <c r="AH67" s="11" t="str">
        <f>'廃棄物事業経費（市町村）'!B67</f>
        <v>13382</v>
      </c>
      <c r="AI67" s="12">
        <v>67</v>
      </c>
    </row>
    <row r="68" spans="34:35" ht="14.25">
      <c r="AH68" s="11" t="str">
        <f>'廃棄物事業経費（市町村）'!B68</f>
        <v>13401</v>
      </c>
      <c r="AI68" s="12">
        <v>68</v>
      </c>
    </row>
    <row r="69" spans="34:35" ht="14.25">
      <c r="AH69" s="11" t="str">
        <f>'廃棄物事業経費（市町村）'!B69</f>
        <v>13402</v>
      </c>
      <c r="AI69" s="12">
        <v>69</v>
      </c>
    </row>
    <row r="70" spans="34:35" ht="14.25">
      <c r="AH70" s="11" t="str">
        <f>'廃棄物事業経費（市町村）'!B70</f>
        <v>13421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2010-04-10T01:50:08Z</dcterms:modified>
  <cp:category/>
  <cp:version/>
  <cp:contentType/>
  <cp:contentStatus/>
</cp:coreProperties>
</file>