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<sst xmlns="http://schemas.openxmlformats.org/spreadsheetml/2006/main" count="2580" uniqueCount="489">
  <si>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</si>
  <si>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</si>
  <si>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</si>
  <si>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</si>
  <si>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</si>
  <si>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</si>
  <si>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</si>
  <si>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</si>
  <si>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</si>
  <si>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</si>
  <si>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</si>
  <si>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</si>
  <si>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</si>
  <si>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</si>
  <si>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</si>
  <si>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</si>
  <si>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</si>
  <si>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</si>
  <si>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</si>
  <si>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</si>
  <si>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</si>
  <si>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</si>
  <si>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</si>
  <si>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</si>
  <si>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</si>
  <si>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</si>
  <si>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</si>
  <si>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</si>
  <si>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</si>
  <si>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</si>
  <si>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</si>
  <si>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</si>
  <si>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</si>
  <si>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</si>
  <si>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</si>
  <si>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</si>
  <si>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</si>
  <si>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</si>
  <si>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</si>
  <si>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</si>
  <si>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</si>
  <si>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</si>
  <si>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</si>
  <si>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</si>
  <si>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</si>
  <si>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</si>
  <si>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</si>
  <si>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</si>
  <si>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</si>
  <si>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</si>
  <si>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</si>
  <si>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</si>
  <si>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</si>
  <si>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</si>
  <si>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</si>
  <si>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</si>
  <si>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</si>
  <si>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</si>
  <si>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</si>
  <si>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</si>
  <si>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</si>
  <si>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</si>
  <si>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</si>
  <si>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</si>
  <si>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</si>
  <si>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</si>
  <si>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</si>
  <si>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</si>
  <si>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</si>
  <si>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</si>
  <si>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</si>
  <si>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</si>
  <si>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</si>
  <si>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</si>
  <si>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</si>
  <si>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</si>
  <si>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</si>
  <si>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</si>
  <si>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</si>
  <si>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</si>
  <si>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</si>
  <si>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</si>
  <si>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</si>
  <si>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</si>
  <si>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</si>
  <si>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</si>
  <si>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</si>
  <si>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</si>
  <si>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</si>
  <si>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</si>
  <si>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</si>
  <si>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</si>
  <si>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</si>
  <si>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</si>
  <si>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</si>
  <si>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</si>
  <si>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</si>
  <si>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</si>
  <si>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</si>
  <si>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</si>
  <si>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</si>
  <si>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</si>
  <si>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</si>
  <si>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</si>
  <si>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</si>
  <si>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</si>
  <si>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</si>
  <si>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</si>
  <si>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</si>
  <si>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</si>
  <si>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</si>
  <si>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</si>
  <si>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</si>
  <si>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</si>
  <si>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</si>
  <si>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</si>
  <si>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</si>
  <si>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</si>
  <si>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</si>
  <si>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</si>
  <si>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</si>
  <si>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</si>
  <si>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</si>
  <si>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</si>
  <si>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</si>
  <si>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</si>
  <si>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</si>
  <si>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</si>
  <si>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</si>
  <si>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</si>
  <si>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</si>
  <si>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</si>
  <si>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</si>
  <si>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</si>
  <si>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</si>
  <si>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</si>
  <si>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</si>
  <si>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</si>
  <si>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</si>
  <si>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</si>
  <si>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</si>
  <si>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</si>
  <si>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</si>
  <si>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</si>
  <si>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</si>
  <si>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</si>
  <si>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</si>
  <si>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</si>
  <si>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</si>
  <si>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</si>
  <si>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</si>
  <si>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</si>
  <si>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</si>
  <si>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</si>
  <si>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</si>
  <si>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</si>
  <si>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</si>
  <si>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</si>
  <si>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</si>
  <si>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</si>
  <si>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</si>
  <si>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</si>
  <si>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</si>
  <si>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</si>
  <si>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</si>
  <si>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</si>
  <si>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</si>
  <si>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</si>
  <si>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</si>
  <si>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</si>
  <si>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</si>
  <si>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</si>
  <si>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</si>
  <si>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</si>
  <si>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</si>
  <si>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</si>
  <si>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</si>
  <si>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</si>
  <si>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</si>
  <si>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</si>
  <si>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</si>
  <si>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</si>
  <si>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</si>
  <si>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</si>
  <si>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</si>
  <si>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</si>
  <si>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</si>
  <si>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</si>
  <si>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</si>
  <si>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</si>
  <si>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</si>
  <si>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</si>
  <si>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</si>
  <si>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</si>
  <si>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</si>
  <si>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</si>
  <si>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</si>
  <si>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</si>
  <si>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</si>
  <si>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</si>
  <si>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</si>
  <si>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</si>
  <si>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</si>
  <si>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</si>
  <si>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</si>
  <si>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</si>
  <si>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</si>
  <si>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</si>
  <si>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</si>
  <si>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</si>
  <si>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</si>
  <si>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</si>
  <si>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</si>
  <si>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</si>
  <si>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</si>
  <si>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</si>
  <si>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</si>
  <si>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</si>
  <si>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</si>
  <si>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</si>
  <si>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</si>
  <si>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</si>
  <si>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</si>
  <si>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</si>
  <si>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</si>
  <si>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</si>
  <si>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</si>
  <si>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</si>
  <si>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</si>
  <si>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</si>
  <si>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</si>
  <si>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</si>
  <si>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</si>
  <si>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</si>
  <si>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</si>
  <si>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</si>
  <si>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</si>
  <si>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</si>
  <si>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</si>
  <si>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</si>
  <si>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</si>
  <si>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</si>
  <si>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</si>
  <si>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</si>
  <si>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</si>
  <si>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</si>
  <si>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</si>
  <si>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</si>
  <si>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</si>
  <si>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</si>
  <si>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</si>
  <si>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</si>
  <si>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</si>
  <si>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</si>
  <si>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</si>
  <si>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</si>
  <si>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</si>
  <si>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</si>
  <si>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</si>
  <si>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</si>
  <si>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</si>
  <si>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</si>
  <si>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</si>
  <si>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</si>
  <si>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</si>
  <si>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</si>
  <si>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</si>
  <si>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</si>
  <si>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</si>
  <si>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</si>
  <si>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</si>
  <si>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</si>
  <si>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</si>
  <si>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</si>
  <si>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</si>
  <si>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</si>
  <si>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</si>
  <si>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</si>
  <si>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</si>
  <si>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</si>
  <si>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</si>
  <si>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</si>
  <si>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</si>
  <si>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</si>
  <si>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</si>
  <si>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</si>
  <si>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</si>
  <si>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</si>
  <si>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</si>
  <si>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</si>
  <si>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</si>
  <si>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</si>
  <si>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</si>
  <si>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</si>
  <si>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</si>
  <si>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</si>
  <si>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</si>
  <si>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</si>
  <si>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</si>
  <si>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</si>
  <si>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</si>
  <si>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</si>
  <si>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</si>
  <si>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</si>
  <si>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</si>
  <si>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</si>
  <si>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</si>
  <si>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</si>
  <si>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</si>
  <si>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</si>
  <si>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</si>
  <si>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</si>
  <si>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</si>
  <si>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</si>
  <si>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</si>
  <si>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</si>
  <si>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</si>
  <si>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</si>
  <si>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</si>
  <si>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</si>
  <si>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</si>
  <si>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</si>
  <si>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</si>
  <si>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</si>
  <si>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</si>
  <si>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</si>
  <si>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</si>
  <si>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</si>
  <si>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</si>
  <si>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</si>
  <si>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</si>
  <si>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</si>
  <si>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</si>
  <si>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</si>
  <si>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</si>
  <si>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</si>
  <si>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</si>
  <si>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</si>
  <si>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</si>
  <si>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</si>
  <si>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</si>
  <si>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</si>
  <si>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</si>
  <si>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</si>
  <si>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</si>
  <si>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</si>
  <si>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</si>
  <si>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</si>
  <si>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</si>
  <si>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</si>
  <si>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</si>
  <si>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</si>
  <si>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</si>
  <si>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</si>
  <si>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</si>
  <si>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</si>
  <si>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</si>
  <si>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</si>
  <si>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</si>
  <si>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</si>
  <si>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</si>
  <si>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</si>
  <si>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</si>
  <si>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12325</t>
  </si>
  <si>
    <t>12328</t>
  </si>
  <si>
    <t>12329</t>
  </si>
  <si>
    <t>12342</t>
  </si>
  <si>
    <t>12347</t>
  </si>
  <si>
    <t>12349</t>
  </si>
  <si>
    <t>12402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</si>
  <si>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</si>
  <si>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</si>
  <si>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</si>
  <si>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</si>
  <si>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</si>
  <si>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</si>
  <si>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</si>
  <si>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</si>
  <si>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</si>
  <si>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</si>
  <si>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</si>
  <si>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</si>
  <si>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</si>
  <si>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</si>
  <si>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</si>
  <si>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</si>
  <si>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</si>
  <si>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</si>
  <si>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</si>
  <si>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</si>
  <si>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</si>
  <si>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</si>
  <si>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</si>
  <si>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</si>
  <si>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</si>
  <si>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</si>
  <si>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</si>
  <si>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</si>
  <si>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</si>
  <si>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</si>
  <si>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</si>
  <si>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</si>
  <si>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</si>
  <si>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</si>
  <si>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</si>
  <si>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</si>
  <si>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</si>
  <si>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</si>
  <si>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</si>
  <si>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</si>
  <si>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</si>
  <si>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</si>
  <si>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</si>
  <si>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</si>
  <si>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</si>
  <si>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</si>
  <si>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</si>
  <si>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</si>
  <si>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</si>
  <si>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</si>
  <si>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</si>
  <si>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</si>
  <si>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</si>
  <si>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</si>
  <si>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</si>
  <si>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</si>
  <si>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</si>
  <si>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</si>
  <si>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</si>
  <si>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</si>
  <si>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</si>
  <si>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</si>
  <si>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</si>
  <si>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</si>
  <si>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</si>
  <si>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</si>
  <si>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</si>
  <si>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</si>
  <si>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千葉県</t>
  </si>
  <si>
    <t>12000</t>
  </si>
  <si>
    <t>合計</t>
  </si>
  <si>
    <t>12816</t>
  </si>
  <si>
    <t>12828</t>
  </si>
  <si>
    <t>12830</t>
  </si>
  <si>
    <t>12831</t>
  </si>
  <si>
    <t>12833</t>
  </si>
  <si>
    <t>12834</t>
  </si>
  <si>
    <t>12835</t>
  </si>
  <si>
    <t>12837</t>
  </si>
  <si>
    <t>12838</t>
  </si>
  <si>
    <t>12841</t>
  </si>
  <si>
    <t>12854</t>
  </si>
  <si>
    <t>12860</t>
  </si>
  <si>
    <t>12862</t>
  </si>
  <si>
    <t>12863</t>
  </si>
  <si>
    <t>12866</t>
  </si>
  <si>
    <t>12867</t>
  </si>
  <si>
    <t>12886</t>
  </si>
  <si>
    <t>鋸南地区環境衛生組合</t>
  </si>
  <si>
    <t>佐倉市、酒々井町清掃組合</t>
  </si>
  <si>
    <t>東金市外三市町清掃組合</t>
  </si>
  <si>
    <t>山武郡市環境衛生組合</t>
  </si>
  <si>
    <t>柏・白井・鎌ヶ谷環境衛生組合</t>
  </si>
  <si>
    <t>印旛衛生施設管理組合</t>
  </si>
  <si>
    <t>印西地区衛生組合</t>
  </si>
  <si>
    <t>香取市東庄町清掃組合</t>
  </si>
  <si>
    <t>東総衛生組合</t>
  </si>
  <si>
    <t>夷隅環境衛生組合</t>
  </si>
  <si>
    <t>匝瑳市ほか二町環境衛生組合</t>
  </si>
  <si>
    <t>安房郡市広域市町村圏事務組合</t>
  </si>
  <si>
    <t>鴨川市南房総市環境衛生組合</t>
  </si>
  <si>
    <t>長生郡市広域市町村圏組合</t>
  </si>
  <si>
    <t>山武郡市広域行政組合</t>
  </si>
  <si>
    <t>香取広域市町村圏事務組合</t>
  </si>
  <si>
    <t>印西地区環境整備事業組合</t>
  </si>
  <si>
    <t>12836</t>
  </si>
  <si>
    <t>12883</t>
  </si>
  <si>
    <t>香取広域市町村圏組合</t>
  </si>
  <si>
    <t>佐倉市酒々井町清掃組合</t>
  </si>
  <si>
    <t>柏・白井・鎌ケ谷環境衛生組合</t>
  </si>
  <si>
    <t/>
  </si>
  <si>
    <t>鎌ケ谷市</t>
  </si>
  <si>
    <t>千葉県</t>
  </si>
  <si>
    <t>合計</t>
  </si>
  <si>
    <t>千葉県</t>
  </si>
  <si>
    <t>12000</t>
  </si>
  <si>
    <t>合計</t>
  </si>
  <si>
    <t>千葉県</t>
  </si>
  <si>
    <t>12000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</si>
</sst>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484</v>
      </c>
      <c r="B7" s="140" t="s">
        <v>485</v>
      </c>
      <c r="C7" s="139" t="s">
        <v>486</v>
      </c>
      <c r="D7" s="141">
        <f aca="true" t="shared" si="0" ref="D7:AI7">SUM(D8:D63)</f>
        <v>77739940</v>
      </c>
      <c r="E7" s="141">
        <f t="shared" si="0"/>
        <v>16078074</v>
      </c>
      <c r="F7" s="141">
        <f t="shared" si="0"/>
        <v>66183</v>
      </c>
      <c r="G7" s="141">
        <f t="shared" si="0"/>
        <v>2765</v>
      </c>
      <c r="H7" s="141">
        <f t="shared" si="0"/>
        <v>1990000</v>
      </c>
      <c r="I7" s="141">
        <f t="shared" si="0"/>
        <v>10173340</v>
      </c>
      <c r="J7" s="141">
        <f t="shared" si="0"/>
        <v>0</v>
      </c>
      <c r="K7" s="141">
        <f t="shared" si="0"/>
        <v>3845786</v>
      </c>
      <c r="L7" s="141">
        <f t="shared" si="0"/>
        <v>61661866</v>
      </c>
      <c r="M7" s="141">
        <f t="shared" si="0"/>
        <v>8818251</v>
      </c>
      <c r="N7" s="141">
        <f t="shared" si="0"/>
        <v>1677987</v>
      </c>
      <c r="O7" s="141">
        <f t="shared" si="0"/>
        <v>190847</v>
      </c>
      <c r="P7" s="141">
        <f t="shared" si="0"/>
        <v>62257</v>
      </c>
      <c r="Q7" s="141">
        <f t="shared" si="0"/>
        <v>409000</v>
      </c>
      <c r="R7" s="141">
        <f t="shared" si="0"/>
        <v>810448</v>
      </c>
      <c r="S7" s="141">
        <f t="shared" si="0"/>
        <v>0</v>
      </c>
      <c r="T7" s="141">
        <f t="shared" si="0"/>
        <v>205435</v>
      </c>
      <c r="U7" s="141">
        <f t="shared" si="0"/>
        <v>7140264</v>
      </c>
      <c r="V7" s="141">
        <f t="shared" si="0"/>
        <v>86558191</v>
      </c>
      <c r="W7" s="141">
        <f t="shared" si="0"/>
        <v>17756061</v>
      </c>
      <c r="X7" s="141">
        <f t="shared" si="0"/>
        <v>257030</v>
      </c>
      <c r="Y7" s="141">
        <f t="shared" si="0"/>
        <v>65022</v>
      </c>
      <c r="Z7" s="141">
        <f t="shared" si="0"/>
        <v>2399000</v>
      </c>
      <c r="AA7" s="141">
        <f t="shared" si="0"/>
        <v>10983788</v>
      </c>
      <c r="AB7" s="141">
        <f t="shared" si="0"/>
        <v>0</v>
      </c>
      <c r="AC7" s="141">
        <f t="shared" si="0"/>
        <v>4051221</v>
      </c>
      <c r="AD7" s="141">
        <f t="shared" si="0"/>
        <v>68802130</v>
      </c>
      <c r="AE7" s="141">
        <f t="shared" si="0"/>
        <v>5187929</v>
      </c>
      <c r="AF7" s="141">
        <f t="shared" si="0"/>
        <v>5059382</v>
      </c>
      <c r="AG7" s="141">
        <f t="shared" si="0"/>
        <v>2588</v>
      </c>
      <c r="AH7" s="141">
        <f t="shared" si="0"/>
        <v>3683322</v>
      </c>
      <c r="AI7" s="141">
        <f t="shared" si="0"/>
        <v>1234936</v>
      </c>
      <c r="AJ7" s="141">
        <f aca="true" t="shared" si="1" ref="AJ7:BO7">SUM(AJ8:AJ63)</f>
        <v>138536</v>
      </c>
      <c r="AK7" s="141">
        <f t="shared" si="1"/>
        <v>128547</v>
      </c>
      <c r="AL7" s="141">
        <f t="shared" si="1"/>
        <v>196063</v>
      </c>
      <c r="AM7" s="141">
        <f t="shared" si="1"/>
        <v>62550474</v>
      </c>
      <c r="AN7" s="141">
        <f t="shared" si="1"/>
        <v>13781183</v>
      </c>
      <c r="AO7" s="141">
        <f t="shared" si="1"/>
        <v>7008200</v>
      </c>
      <c r="AP7" s="141">
        <f t="shared" si="1"/>
        <v>4089223</v>
      </c>
      <c r="AQ7" s="141">
        <f t="shared" si="1"/>
        <v>2487928</v>
      </c>
      <c r="AR7" s="141">
        <f t="shared" si="1"/>
        <v>195832</v>
      </c>
      <c r="AS7" s="141">
        <f t="shared" si="1"/>
        <v>10604900</v>
      </c>
      <c r="AT7" s="141">
        <f t="shared" si="1"/>
        <v>1047465</v>
      </c>
      <c r="AU7" s="141">
        <f t="shared" si="1"/>
        <v>8900573</v>
      </c>
      <c r="AV7" s="141">
        <f t="shared" si="1"/>
        <v>656862</v>
      </c>
      <c r="AW7" s="141">
        <f t="shared" si="1"/>
        <v>97033</v>
      </c>
      <c r="AX7" s="141">
        <f t="shared" si="1"/>
        <v>38028866</v>
      </c>
      <c r="AY7" s="141">
        <f t="shared" si="1"/>
        <v>15153028</v>
      </c>
      <c r="AZ7" s="141">
        <f t="shared" si="1"/>
        <v>18472641</v>
      </c>
      <c r="BA7" s="141">
        <f t="shared" si="1"/>
        <v>3957945</v>
      </c>
      <c r="BB7" s="141">
        <f t="shared" si="1"/>
        <v>445252</v>
      </c>
      <c r="BC7" s="141">
        <f t="shared" si="1"/>
        <v>7262764</v>
      </c>
      <c r="BD7" s="141">
        <f t="shared" si="1"/>
        <v>38492</v>
      </c>
      <c r="BE7" s="141">
        <f t="shared" si="1"/>
        <v>2542710</v>
      </c>
      <c r="BF7" s="141">
        <f t="shared" si="1"/>
        <v>70281113</v>
      </c>
      <c r="BG7" s="141">
        <f t="shared" si="1"/>
        <v>857367</v>
      </c>
      <c r="BH7" s="141">
        <f t="shared" si="1"/>
        <v>857367</v>
      </c>
      <c r="BI7" s="141">
        <f t="shared" si="1"/>
        <v>13013</v>
      </c>
      <c r="BJ7" s="141">
        <f t="shared" si="1"/>
        <v>842969</v>
      </c>
      <c r="BK7" s="141">
        <f t="shared" si="1"/>
        <v>0</v>
      </c>
      <c r="BL7" s="141">
        <f t="shared" si="1"/>
        <v>1385</v>
      </c>
      <c r="BM7" s="141">
        <f t="shared" si="1"/>
        <v>0</v>
      </c>
      <c r="BN7" s="141">
        <f t="shared" si="1"/>
        <v>39341</v>
      </c>
      <c r="BO7" s="141">
        <f t="shared" si="1"/>
        <v>6370937</v>
      </c>
      <c r="BP7" s="141">
        <f aca="true" t="shared" si="2" ref="BP7:CU7">SUM(BP8:BP63)</f>
        <v>1400460</v>
      </c>
      <c r="BQ7" s="141">
        <f t="shared" si="2"/>
        <v>905268</v>
      </c>
      <c r="BR7" s="141">
        <f t="shared" si="2"/>
        <v>162072</v>
      </c>
      <c r="BS7" s="141">
        <f t="shared" si="2"/>
        <v>333120</v>
      </c>
      <c r="BT7" s="141">
        <f t="shared" si="2"/>
        <v>0</v>
      </c>
      <c r="BU7" s="141">
        <f t="shared" si="2"/>
        <v>1969669</v>
      </c>
      <c r="BV7" s="141">
        <f t="shared" si="2"/>
        <v>91403</v>
      </c>
      <c r="BW7" s="141">
        <f t="shared" si="2"/>
        <v>1677387</v>
      </c>
      <c r="BX7" s="141">
        <f t="shared" si="2"/>
        <v>200879</v>
      </c>
      <c r="BY7" s="141">
        <f t="shared" si="2"/>
        <v>13861</v>
      </c>
      <c r="BZ7" s="141">
        <f t="shared" si="2"/>
        <v>2982065</v>
      </c>
      <c r="CA7" s="141">
        <f t="shared" si="2"/>
        <v>1283235</v>
      </c>
      <c r="CB7" s="141">
        <f t="shared" si="2"/>
        <v>1427217</v>
      </c>
      <c r="CC7" s="141">
        <f t="shared" si="2"/>
        <v>161879</v>
      </c>
      <c r="CD7" s="141">
        <f t="shared" si="2"/>
        <v>109734</v>
      </c>
      <c r="CE7" s="141">
        <f t="shared" si="2"/>
        <v>1193726</v>
      </c>
      <c r="CF7" s="141">
        <f t="shared" si="2"/>
        <v>4882</v>
      </c>
      <c r="CG7" s="141">
        <f t="shared" si="2"/>
        <v>356880</v>
      </c>
      <c r="CH7" s="141">
        <f t="shared" si="2"/>
        <v>7585184</v>
      </c>
      <c r="CI7" s="141">
        <f t="shared" si="2"/>
        <v>6045296</v>
      </c>
      <c r="CJ7" s="141">
        <f t="shared" si="2"/>
        <v>5916749</v>
      </c>
      <c r="CK7" s="141">
        <f t="shared" si="2"/>
        <v>15601</v>
      </c>
      <c r="CL7" s="141">
        <f t="shared" si="2"/>
        <v>4526291</v>
      </c>
      <c r="CM7" s="141">
        <f t="shared" si="2"/>
        <v>1234936</v>
      </c>
      <c r="CN7" s="141">
        <f t="shared" si="2"/>
        <v>139921</v>
      </c>
      <c r="CO7" s="141">
        <f t="shared" si="2"/>
        <v>128547</v>
      </c>
      <c r="CP7" s="141">
        <f t="shared" si="2"/>
        <v>235404</v>
      </c>
      <c r="CQ7" s="141">
        <f t="shared" si="2"/>
        <v>68921411</v>
      </c>
      <c r="CR7" s="141">
        <f t="shared" si="2"/>
        <v>15181643</v>
      </c>
      <c r="CS7" s="141">
        <f t="shared" si="2"/>
        <v>7913468</v>
      </c>
      <c r="CT7" s="141">
        <f t="shared" si="2"/>
        <v>4251295</v>
      </c>
      <c r="CU7" s="141">
        <f t="shared" si="2"/>
        <v>2821048</v>
      </c>
      <c r="CV7" s="141">
        <f aca="true" t="shared" si="3" ref="CV7:DJ7">SUM(CV8:CV63)</f>
        <v>195832</v>
      </c>
      <c r="CW7" s="141">
        <f t="shared" si="3"/>
        <v>12574569</v>
      </c>
      <c r="CX7" s="141">
        <f t="shared" si="3"/>
        <v>1138868</v>
      </c>
      <c r="CY7" s="141">
        <f t="shared" si="3"/>
        <v>10577960</v>
      </c>
      <c r="CZ7" s="141">
        <f t="shared" si="3"/>
        <v>857741</v>
      </c>
      <c r="DA7" s="141">
        <f t="shared" si="3"/>
        <v>110894</v>
      </c>
      <c r="DB7" s="141">
        <f t="shared" si="3"/>
        <v>41010931</v>
      </c>
      <c r="DC7" s="141">
        <f t="shared" si="3"/>
        <v>16436263</v>
      </c>
      <c r="DD7" s="141">
        <f t="shared" si="3"/>
        <v>19899858</v>
      </c>
      <c r="DE7" s="141">
        <f t="shared" si="3"/>
        <v>4119824</v>
      </c>
      <c r="DF7" s="141">
        <f t="shared" si="3"/>
        <v>554986</v>
      </c>
      <c r="DG7" s="141">
        <f t="shared" si="3"/>
        <v>8456490</v>
      </c>
      <c r="DH7" s="141">
        <f t="shared" si="3"/>
        <v>43374</v>
      </c>
      <c r="DI7" s="141">
        <f t="shared" si="3"/>
        <v>2899590</v>
      </c>
      <c r="DJ7" s="141">
        <f t="shared" si="3"/>
        <v>77866297</v>
      </c>
    </row>
    <row r="8" spans="1:114" ht="12" customHeight="1">
      <c r="A8" s="142" t="s">
        <v>90</v>
      </c>
      <c r="B8" s="140" t="s">
        <v>326</v>
      </c>
      <c r="C8" s="142" t="s">
        <v>382</v>
      </c>
      <c r="D8" s="141">
        <f>SUM(E8,+L8)</f>
        <v>11771493</v>
      </c>
      <c r="E8" s="141">
        <f>SUM(F8:I8)+K8</f>
        <v>3631501</v>
      </c>
      <c r="F8" s="141">
        <v>37551</v>
      </c>
      <c r="G8" s="141">
        <v>0</v>
      </c>
      <c r="H8" s="141">
        <v>429000</v>
      </c>
      <c r="I8" s="141">
        <v>1913699</v>
      </c>
      <c r="J8" s="141"/>
      <c r="K8" s="141">
        <v>1251251</v>
      </c>
      <c r="L8" s="141">
        <v>8139992</v>
      </c>
      <c r="M8" s="141">
        <f>SUM(N8,+U8)</f>
        <v>507384</v>
      </c>
      <c r="N8" s="141">
        <f>SUM(O8:R8)+T8</f>
        <v>2079</v>
      </c>
      <c r="O8" s="141">
        <v>2056</v>
      </c>
      <c r="P8" s="141">
        <v>0</v>
      </c>
      <c r="Q8" s="141">
        <v>0</v>
      </c>
      <c r="R8" s="141">
        <v>0</v>
      </c>
      <c r="S8" s="141"/>
      <c r="T8" s="141">
        <v>23</v>
      </c>
      <c r="U8" s="141">
        <v>505305</v>
      </c>
      <c r="V8" s="141">
        <f aca="true" t="shared" si="4" ref="V8:AD8">+SUM(D8,M8)</f>
        <v>12278877</v>
      </c>
      <c r="W8" s="141">
        <f t="shared" si="4"/>
        <v>3633580</v>
      </c>
      <c r="X8" s="141">
        <f t="shared" si="4"/>
        <v>39607</v>
      </c>
      <c r="Y8" s="141">
        <f t="shared" si="4"/>
        <v>0</v>
      </c>
      <c r="Z8" s="141">
        <f t="shared" si="4"/>
        <v>429000</v>
      </c>
      <c r="AA8" s="141">
        <f t="shared" si="4"/>
        <v>1913699</v>
      </c>
      <c r="AB8" s="141">
        <f t="shared" si="4"/>
        <v>0</v>
      </c>
      <c r="AC8" s="141">
        <f t="shared" si="4"/>
        <v>1251274</v>
      </c>
      <c r="AD8" s="141">
        <f t="shared" si="4"/>
        <v>8645297</v>
      </c>
      <c r="AE8" s="141">
        <f>SUM(AF8,+AK8)</f>
        <v>125968</v>
      </c>
      <c r="AF8" s="141">
        <f>SUM(AG8:AJ8)</f>
        <v>124078</v>
      </c>
      <c r="AG8" s="141">
        <v>0</v>
      </c>
      <c r="AH8" s="141">
        <v>0</v>
      </c>
      <c r="AI8" s="141">
        <v>0</v>
      </c>
      <c r="AJ8" s="141">
        <v>124078</v>
      </c>
      <c r="AK8" s="141">
        <v>1890</v>
      </c>
      <c r="AL8" s="141">
        <v>0</v>
      </c>
      <c r="AM8" s="141">
        <f>SUM(AN8,AS8,AW8,AX8,BD8)</f>
        <v>10883577</v>
      </c>
      <c r="AN8" s="141">
        <f>SUM(AO8:AR8)</f>
        <v>2116649</v>
      </c>
      <c r="AO8" s="141">
        <v>2116649</v>
      </c>
      <c r="AP8" s="141">
        <v>0</v>
      </c>
      <c r="AQ8" s="141">
        <v>0</v>
      </c>
      <c r="AR8" s="141">
        <v>0</v>
      </c>
      <c r="AS8" s="141">
        <f>SUM(AT8:AV8)</f>
        <v>2963862</v>
      </c>
      <c r="AT8" s="141">
        <v>212228</v>
      </c>
      <c r="AU8" s="141">
        <v>2462179</v>
      </c>
      <c r="AV8" s="141">
        <v>289455</v>
      </c>
      <c r="AW8" s="141">
        <v>0</v>
      </c>
      <c r="AX8" s="141">
        <f>SUM(AY8:BB8)</f>
        <v>5803066</v>
      </c>
      <c r="AY8" s="141">
        <v>3299159</v>
      </c>
      <c r="AZ8" s="141">
        <v>2209634</v>
      </c>
      <c r="BA8" s="141">
        <v>294273</v>
      </c>
      <c r="BB8" s="141">
        <v>0</v>
      </c>
      <c r="BC8" s="141">
        <v>0</v>
      </c>
      <c r="BD8" s="141">
        <v>0</v>
      </c>
      <c r="BE8" s="141">
        <v>761948</v>
      </c>
      <c r="BF8" s="141">
        <f>SUM(AE8,+AM8,+BE8)</f>
        <v>11771493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488107</v>
      </c>
      <c r="BP8" s="141">
        <f>SUM(BQ8:BT8)</f>
        <v>140275</v>
      </c>
      <c r="BQ8" s="141">
        <v>140275</v>
      </c>
      <c r="BR8" s="141">
        <v>0</v>
      </c>
      <c r="BS8" s="141">
        <v>0</v>
      </c>
      <c r="BT8" s="141">
        <v>0</v>
      </c>
      <c r="BU8" s="141">
        <f>SUM(BV8:BX8)</f>
        <v>257857</v>
      </c>
      <c r="BV8" s="141">
        <v>46728</v>
      </c>
      <c r="BW8" s="141">
        <v>10838</v>
      </c>
      <c r="BX8" s="141">
        <v>200291</v>
      </c>
      <c r="BY8" s="141">
        <v>0</v>
      </c>
      <c r="BZ8" s="141">
        <f>SUM(CA8:CD8)</f>
        <v>89975</v>
      </c>
      <c r="CA8" s="141">
        <v>11225</v>
      </c>
      <c r="CB8" s="141">
        <v>0</v>
      </c>
      <c r="CC8" s="141">
        <v>78750</v>
      </c>
      <c r="CD8" s="141">
        <v>0</v>
      </c>
      <c r="CE8" s="141">
        <v>0</v>
      </c>
      <c r="CF8" s="141">
        <v>0</v>
      </c>
      <c r="CG8" s="141">
        <v>19277</v>
      </c>
      <c r="CH8" s="141">
        <f>SUM(BG8,+BO8,+CG8)</f>
        <v>507384</v>
      </c>
      <c r="CI8" s="141">
        <f aca="true" t="shared" si="5" ref="CI8:DJ8">SUM(AE8,+BG8)</f>
        <v>125968</v>
      </c>
      <c r="CJ8" s="141">
        <f t="shared" si="5"/>
        <v>124078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124078</v>
      </c>
      <c r="CO8" s="141">
        <f t="shared" si="5"/>
        <v>1890</v>
      </c>
      <c r="CP8" s="141">
        <f t="shared" si="5"/>
        <v>0</v>
      </c>
      <c r="CQ8" s="141">
        <f t="shared" si="5"/>
        <v>11371684</v>
      </c>
      <c r="CR8" s="141">
        <f t="shared" si="5"/>
        <v>2256924</v>
      </c>
      <c r="CS8" s="141">
        <f t="shared" si="5"/>
        <v>2256924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3221719</v>
      </c>
      <c r="CX8" s="141">
        <f t="shared" si="5"/>
        <v>258956</v>
      </c>
      <c r="CY8" s="141">
        <f t="shared" si="5"/>
        <v>2473017</v>
      </c>
      <c r="CZ8" s="141">
        <f t="shared" si="5"/>
        <v>489746</v>
      </c>
      <c r="DA8" s="141">
        <f t="shared" si="5"/>
        <v>0</v>
      </c>
      <c r="DB8" s="141">
        <f t="shared" si="5"/>
        <v>5893041</v>
      </c>
      <c r="DC8" s="141">
        <f t="shared" si="5"/>
        <v>3310384</v>
      </c>
      <c r="DD8" s="141">
        <f t="shared" si="5"/>
        <v>2209634</v>
      </c>
      <c r="DE8" s="141">
        <f t="shared" si="5"/>
        <v>373023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781225</v>
      </c>
      <c r="DJ8" s="141">
        <f t="shared" si="5"/>
        <v>12278877</v>
      </c>
    </row>
    <row r="9" spans="1:114" ht="12" customHeight="1">
      <c r="A9" s="142" t="s">
        <v>90</v>
      </c>
      <c r="B9" s="140" t="s">
        <v>327</v>
      </c>
      <c r="C9" s="142" t="s">
        <v>383</v>
      </c>
      <c r="D9" s="141">
        <f aca="true" t="shared" si="6" ref="D9:D63">SUM(E9,+L9)</f>
        <v>969466</v>
      </c>
      <c r="E9" s="141">
        <f aca="true" t="shared" si="7" ref="E9:E63">SUM(F9:I9)+K9</f>
        <v>264247</v>
      </c>
      <c r="F9" s="141">
        <v>0</v>
      </c>
      <c r="G9" s="141">
        <v>0</v>
      </c>
      <c r="H9" s="141">
        <v>0</v>
      </c>
      <c r="I9" s="141">
        <v>263056</v>
      </c>
      <c r="J9" s="141"/>
      <c r="K9" s="141">
        <v>1191</v>
      </c>
      <c r="L9" s="141">
        <v>705219</v>
      </c>
      <c r="M9" s="141">
        <f aca="true" t="shared" si="8" ref="M9:M63">SUM(N9,+U9)</f>
        <v>304008</v>
      </c>
      <c r="N9" s="141">
        <f aca="true" t="shared" si="9" ref="N9:N63">SUM(O9:R9)+T9</f>
        <v>75080</v>
      </c>
      <c r="O9" s="141">
        <v>1311</v>
      </c>
      <c r="P9" s="141">
        <v>1400</v>
      </c>
      <c r="Q9" s="141">
        <v>0</v>
      </c>
      <c r="R9" s="141">
        <v>72331</v>
      </c>
      <c r="S9" s="141"/>
      <c r="T9" s="141">
        <v>38</v>
      </c>
      <c r="U9" s="141">
        <v>228928</v>
      </c>
      <c r="V9" s="141">
        <f aca="true" t="shared" si="10" ref="V9:V63">+SUM(D9,M9)</f>
        <v>1273474</v>
      </c>
      <c r="W9" s="141">
        <f aca="true" t="shared" si="11" ref="W9:W63">+SUM(E9,N9)</f>
        <v>339327</v>
      </c>
      <c r="X9" s="141">
        <f aca="true" t="shared" si="12" ref="X9:X63">+SUM(F9,O9)</f>
        <v>1311</v>
      </c>
      <c r="Y9" s="141">
        <f aca="true" t="shared" si="13" ref="Y9:Y63">+SUM(G9,P9)</f>
        <v>1400</v>
      </c>
      <c r="Z9" s="141">
        <f aca="true" t="shared" si="14" ref="Z9:Z63">+SUM(H9,Q9)</f>
        <v>0</v>
      </c>
      <c r="AA9" s="141">
        <f aca="true" t="shared" si="15" ref="AA9:AA63">+SUM(I9,R9)</f>
        <v>335387</v>
      </c>
      <c r="AB9" s="141">
        <f aca="true" t="shared" si="16" ref="AB9:AB63">+SUM(J9,S9)</f>
        <v>0</v>
      </c>
      <c r="AC9" s="141">
        <f aca="true" t="shared" si="17" ref="AC9:AC63">+SUM(K9,T9)</f>
        <v>1229</v>
      </c>
      <c r="AD9" s="141">
        <f aca="true" t="shared" si="18" ref="AD9:AD63">+SUM(L9,U9)</f>
        <v>934147</v>
      </c>
      <c r="AE9" s="141">
        <f aca="true" t="shared" si="19" ref="AE9:AE63">SUM(AF9,+AK9)</f>
        <v>0</v>
      </c>
      <c r="AF9" s="141">
        <f aca="true" t="shared" si="20" ref="AF9:AF63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63">SUM(AN9,AS9,AW9,AX9,BD9)</f>
        <v>969466</v>
      </c>
      <c r="AN9" s="141">
        <f aca="true" t="shared" si="22" ref="AN9:AN63">SUM(AO9:AR9)</f>
        <v>200315</v>
      </c>
      <c r="AO9" s="141">
        <v>95140</v>
      </c>
      <c r="AP9" s="141">
        <v>57245</v>
      </c>
      <c r="AQ9" s="141">
        <v>27736</v>
      </c>
      <c r="AR9" s="141">
        <v>20194</v>
      </c>
      <c r="AS9" s="141">
        <f aca="true" t="shared" si="23" ref="AS9:AS63">SUM(AT9:AV9)</f>
        <v>339605</v>
      </c>
      <c r="AT9" s="141">
        <v>47469</v>
      </c>
      <c r="AU9" s="141">
        <v>267186</v>
      </c>
      <c r="AV9" s="141">
        <v>24950</v>
      </c>
      <c r="AW9" s="141">
        <v>0</v>
      </c>
      <c r="AX9" s="141">
        <f aca="true" t="shared" si="24" ref="AX9:AX63">SUM(AY9:BB9)</f>
        <v>422378</v>
      </c>
      <c r="AY9" s="141">
        <v>129734</v>
      </c>
      <c r="AZ9" s="141">
        <v>263753</v>
      </c>
      <c r="BA9" s="141">
        <v>3780</v>
      </c>
      <c r="BB9" s="141">
        <v>25111</v>
      </c>
      <c r="BC9" s="141">
        <v>0</v>
      </c>
      <c r="BD9" s="141">
        <v>7168</v>
      </c>
      <c r="BE9" s="141">
        <v>0</v>
      </c>
      <c r="BF9" s="141">
        <f aca="true" t="shared" si="25" ref="BF9:BF63">SUM(AE9,+AM9,+BE9)</f>
        <v>969466</v>
      </c>
      <c r="BG9" s="141">
        <f aca="true" t="shared" si="26" ref="BG9:BG63">SUM(BH9,+BM9)</f>
        <v>4991</v>
      </c>
      <c r="BH9" s="141">
        <f aca="true" t="shared" si="27" ref="BH9:BH63">SUM(BI9:BL9)</f>
        <v>4991</v>
      </c>
      <c r="BI9" s="141">
        <v>4991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63">SUM(BP9,BU9,BY9,BZ9,CF9)</f>
        <v>299017</v>
      </c>
      <c r="BP9" s="141">
        <f aca="true" t="shared" si="29" ref="BP9:BP63">SUM(BQ9:BT9)</f>
        <v>29743</v>
      </c>
      <c r="BQ9" s="141">
        <v>15978</v>
      </c>
      <c r="BR9" s="141">
        <v>0</v>
      </c>
      <c r="BS9" s="141">
        <v>13765</v>
      </c>
      <c r="BT9" s="141">
        <v>0</v>
      </c>
      <c r="BU9" s="141">
        <f aca="true" t="shared" si="30" ref="BU9:BU63">SUM(BV9:BX9)</f>
        <v>125998</v>
      </c>
      <c r="BV9" s="141">
        <v>1119</v>
      </c>
      <c r="BW9" s="141">
        <v>124435</v>
      </c>
      <c r="BX9" s="141">
        <v>444</v>
      </c>
      <c r="BY9" s="141">
        <v>0</v>
      </c>
      <c r="BZ9" s="141">
        <f aca="true" t="shared" si="31" ref="BZ9:BZ63">SUM(CA9:CD9)</f>
        <v>142258</v>
      </c>
      <c r="CA9" s="141">
        <v>94069</v>
      </c>
      <c r="CB9" s="141">
        <v>48090</v>
      </c>
      <c r="CC9" s="141">
        <v>99</v>
      </c>
      <c r="CD9" s="141">
        <v>0</v>
      </c>
      <c r="CE9" s="141">
        <v>0</v>
      </c>
      <c r="CF9" s="141">
        <v>1018</v>
      </c>
      <c r="CG9" s="141">
        <v>0</v>
      </c>
      <c r="CH9" s="141">
        <f aca="true" t="shared" si="32" ref="CH9:CH63">SUM(BG9,+BO9,+CG9)</f>
        <v>304008</v>
      </c>
      <c r="CI9" s="141">
        <f aca="true" t="shared" si="33" ref="CI9:CI63">SUM(AE9,+BG9)</f>
        <v>4991</v>
      </c>
      <c r="CJ9" s="141">
        <f aca="true" t="shared" si="34" ref="CJ9:CJ63">SUM(AF9,+BH9)</f>
        <v>4991</v>
      </c>
      <c r="CK9" s="141">
        <f aca="true" t="shared" si="35" ref="CK9:CK63">SUM(AG9,+BI9)</f>
        <v>4991</v>
      </c>
      <c r="CL9" s="141">
        <f aca="true" t="shared" si="36" ref="CL9:CL63">SUM(AH9,+BJ9)</f>
        <v>0</v>
      </c>
      <c r="CM9" s="141">
        <f aca="true" t="shared" si="37" ref="CM9:CM63">SUM(AI9,+BK9)</f>
        <v>0</v>
      </c>
      <c r="CN9" s="141">
        <f aca="true" t="shared" si="38" ref="CN9:CN63">SUM(AJ9,+BL9)</f>
        <v>0</v>
      </c>
      <c r="CO9" s="141">
        <f aca="true" t="shared" si="39" ref="CO9:CO63">SUM(AK9,+BM9)</f>
        <v>0</v>
      </c>
      <c r="CP9" s="141">
        <f aca="true" t="shared" si="40" ref="CP9:CP63">SUM(AL9,+BN9)</f>
        <v>0</v>
      </c>
      <c r="CQ9" s="141">
        <f aca="true" t="shared" si="41" ref="CQ9:CQ63">SUM(AM9,+BO9)</f>
        <v>1268483</v>
      </c>
      <c r="CR9" s="141">
        <f aca="true" t="shared" si="42" ref="CR9:CR63">SUM(AN9,+BP9)</f>
        <v>230058</v>
      </c>
      <c r="CS9" s="141">
        <f aca="true" t="shared" si="43" ref="CS9:CS63">SUM(AO9,+BQ9)</f>
        <v>111118</v>
      </c>
      <c r="CT9" s="141">
        <f aca="true" t="shared" si="44" ref="CT9:CT63">SUM(AP9,+BR9)</f>
        <v>57245</v>
      </c>
      <c r="CU9" s="141">
        <f aca="true" t="shared" si="45" ref="CU9:CU63">SUM(AQ9,+BS9)</f>
        <v>41501</v>
      </c>
      <c r="CV9" s="141">
        <f aca="true" t="shared" si="46" ref="CV9:CV63">SUM(AR9,+BT9)</f>
        <v>20194</v>
      </c>
      <c r="CW9" s="141">
        <f aca="true" t="shared" si="47" ref="CW9:CW63">SUM(AS9,+BU9)</f>
        <v>465603</v>
      </c>
      <c r="CX9" s="141">
        <f aca="true" t="shared" si="48" ref="CX9:CX63">SUM(AT9,+BV9)</f>
        <v>48588</v>
      </c>
      <c r="CY9" s="141">
        <f aca="true" t="shared" si="49" ref="CY9:CY63">SUM(AU9,+BW9)</f>
        <v>391621</v>
      </c>
      <c r="CZ9" s="141">
        <f aca="true" t="shared" si="50" ref="CZ9:CZ63">SUM(AV9,+BX9)</f>
        <v>25394</v>
      </c>
      <c r="DA9" s="141">
        <f aca="true" t="shared" si="51" ref="DA9:DA63">SUM(AW9,+BY9)</f>
        <v>0</v>
      </c>
      <c r="DB9" s="141">
        <f aca="true" t="shared" si="52" ref="DB9:DB63">SUM(AX9,+BZ9)</f>
        <v>564636</v>
      </c>
      <c r="DC9" s="141">
        <f aca="true" t="shared" si="53" ref="DC9:DC63">SUM(AY9,+CA9)</f>
        <v>223803</v>
      </c>
      <c r="DD9" s="141">
        <f aca="true" t="shared" si="54" ref="DD9:DD63">SUM(AZ9,+CB9)</f>
        <v>311843</v>
      </c>
      <c r="DE9" s="141">
        <f aca="true" t="shared" si="55" ref="DE9:DE63">SUM(BA9,+CC9)</f>
        <v>3879</v>
      </c>
      <c r="DF9" s="141">
        <f aca="true" t="shared" si="56" ref="DF9:DF63">SUM(BB9,+CD9)</f>
        <v>25111</v>
      </c>
      <c r="DG9" s="141">
        <f aca="true" t="shared" si="57" ref="DG9:DG63">SUM(BC9,+CE9)</f>
        <v>0</v>
      </c>
      <c r="DH9" s="141">
        <f aca="true" t="shared" si="58" ref="DH9:DH63">SUM(BD9,+CF9)</f>
        <v>8186</v>
      </c>
      <c r="DI9" s="141">
        <f aca="true" t="shared" si="59" ref="DI9:DI63">SUM(BE9,+CG9)</f>
        <v>0</v>
      </c>
      <c r="DJ9" s="141">
        <f aca="true" t="shared" si="60" ref="DJ9:DJ63">SUM(BF9,+CH9)</f>
        <v>1273474</v>
      </c>
    </row>
    <row r="10" spans="1:114" ht="12" customHeight="1">
      <c r="A10" s="142" t="s">
        <v>90</v>
      </c>
      <c r="B10" s="140" t="s">
        <v>328</v>
      </c>
      <c r="C10" s="142" t="s">
        <v>384</v>
      </c>
      <c r="D10" s="141">
        <f t="shared" si="6"/>
        <v>5808006</v>
      </c>
      <c r="E10" s="141">
        <f t="shared" si="7"/>
        <v>1156683</v>
      </c>
      <c r="F10" s="141">
        <v>0</v>
      </c>
      <c r="G10" s="141">
        <v>422</v>
      </c>
      <c r="H10" s="141">
        <v>0</v>
      </c>
      <c r="I10" s="141">
        <v>759615</v>
      </c>
      <c r="J10" s="141"/>
      <c r="K10" s="141">
        <v>396646</v>
      </c>
      <c r="L10" s="141">
        <v>4651323</v>
      </c>
      <c r="M10" s="141">
        <f t="shared" si="8"/>
        <v>877743</v>
      </c>
      <c r="N10" s="141">
        <f t="shared" si="9"/>
        <v>54139</v>
      </c>
      <c r="O10" s="141">
        <v>0</v>
      </c>
      <c r="P10" s="141">
        <v>0</v>
      </c>
      <c r="Q10" s="141">
        <v>0</v>
      </c>
      <c r="R10" s="141">
        <v>53839</v>
      </c>
      <c r="S10" s="141"/>
      <c r="T10" s="141">
        <v>300</v>
      </c>
      <c r="U10" s="141">
        <v>823604</v>
      </c>
      <c r="V10" s="141">
        <f t="shared" si="10"/>
        <v>6685749</v>
      </c>
      <c r="W10" s="141">
        <f t="shared" si="11"/>
        <v>1210822</v>
      </c>
      <c r="X10" s="141">
        <f t="shared" si="12"/>
        <v>0</v>
      </c>
      <c r="Y10" s="141">
        <f t="shared" si="13"/>
        <v>422</v>
      </c>
      <c r="Z10" s="141">
        <f t="shared" si="14"/>
        <v>0</v>
      </c>
      <c r="AA10" s="141">
        <f t="shared" si="15"/>
        <v>813454</v>
      </c>
      <c r="AB10" s="141">
        <f t="shared" si="16"/>
        <v>0</v>
      </c>
      <c r="AC10" s="141">
        <f t="shared" si="17"/>
        <v>396946</v>
      </c>
      <c r="AD10" s="141">
        <f t="shared" si="18"/>
        <v>5474927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5237850</v>
      </c>
      <c r="AN10" s="141">
        <f t="shared" si="22"/>
        <v>1512937</v>
      </c>
      <c r="AO10" s="141">
        <v>594037</v>
      </c>
      <c r="AP10" s="141">
        <v>547627</v>
      </c>
      <c r="AQ10" s="141">
        <v>371273</v>
      </c>
      <c r="AR10" s="141">
        <v>0</v>
      </c>
      <c r="AS10" s="141">
        <f t="shared" si="23"/>
        <v>333162</v>
      </c>
      <c r="AT10" s="141">
        <v>28984</v>
      </c>
      <c r="AU10" s="141">
        <v>304178</v>
      </c>
      <c r="AV10" s="141">
        <v>0</v>
      </c>
      <c r="AW10" s="141">
        <v>197</v>
      </c>
      <c r="AX10" s="141">
        <f t="shared" si="24"/>
        <v>3391554</v>
      </c>
      <c r="AY10" s="141">
        <v>1712085</v>
      </c>
      <c r="AZ10" s="141">
        <v>1149714</v>
      </c>
      <c r="BA10" s="141">
        <v>529755</v>
      </c>
      <c r="BB10" s="141">
        <v>0</v>
      </c>
      <c r="BC10" s="141">
        <v>0</v>
      </c>
      <c r="BD10" s="141">
        <v>0</v>
      </c>
      <c r="BE10" s="141">
        <v>570156</v>
      </c>
      <c r="BF10" s="141">
        <f t="shared" si="25"/>
        <v>5808006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860616</v>
      </c>
      <c r="BP10" s="141">
        <f t="shared" si="29"/>
        <v>157791</v>
      </c>
      <c r="BQ10" s="141">
        <v>74255</v>
      </c>
      <c r="BR10" s="141">
        <v>0</v>
      </c>
      <c r="BS10" s="141">
        <v>83536</v>
      </c>
      <c r="BT10" s="141">
        <v>0</v>
      </c>
      <c r="BU10" s="141">
        <f t="shared" si="30"/>
        <v>235368</v>
      </c>
      <c r="BV10" s="141">
        <v>36</v>
      </c>
      <c r="BW10" s="141">
        <v>235332</v>
      </c>
      <c r="BX10" s="141">
        <v>0</v>
      </c>
      <c r="BY10" s="141">
        <v>0</v>
      </c>
      <c r="BZ10" s="141">
        <f t="shared" si="31"/>
        <v>467457</v>
      </c>
      <c r="CA10" s="141">
        <v>225071</v>
      </c>
      <c r="CB10" s="141">
        <v>234189</v>
      </c>
      <c r="CC10" s="141">
        <v>8197</v>
      </c>
      <c r="CD10" s="141">
        <v>0</v>
      </c>
      <c r="CE10" s="141">
        <v>0</v>
      </c>
      <c r="CF10" s="141">
        <v>0</v>
      </c>
      <c r="CG10" s="141">
        <v>17127</v>
      </c>
      <c r="CH10" s="141">
        <f t="shared" si="32"/>
        <v>877743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6098466</v>
      </c>
      <c r="CR10" s="141">
        <f t="shared" si="42"/>
        <v>1670728</v>
      </c>
      <c r="CS10" s="141">
        <f t="shared" si="43"/>
        <v>668292</v>
      </c>
      <c r="CT10" s="141">
        <f t="shared" si="44"/>
        <v>547627</v>
      </c>
      <c r="CU10" s="141">
        <f t="shared" si="45"/>
        <v>454809</v>
      </c>
      <c r="CV10" s="141">
        <f t="shared" si="46"/>
        <v>0</v>
      </c>
      <c r="CW10" s="141">
        <f t="shared" si="47"/>
        <v>568530</v>
      </c>
      <c r="CX10" s="141">
        <f t="shared" si="48"/>
        <v>29020</v>
      </c>
      <c r="CY10" s="141">
        <f t="shared" si="49"/>
        <v>539510</v>
      </c>
      <c r="CZ10" s="141">
        <f t="shared" si="50"/>
        <v>0</v>
      </c>
      <c r="DA10" s="141">
        <f t="shared" si="51"/>
        <v>197</v>
      </c>
      <c r="DB10" s="141">
        <f t="shared" si="52"/>
        <v>3859011</v>
      </c>
      <c r="DC10" s="141">
        <f t="shared" si="53"/>
        <v>1937156</v>
      </c>
      <c r="DD10" s="141">
        <f t="shared" si="54"/>
        <v>1383903</v>
      </c>
      <c r="DE10" s="141">
        <f t="shared" si="55"/>
        <v>537952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587283</v>
      </c>
      <c r="DJ10" s="141">
        <f t="shared" si="60"/>
        <v>6685749</v>
      </c>
    </row>
    <row r="11" spans="1:114" ht="12" customHeight="1">
      <c r="A11" s="142" t="s">
        <v>90</v>
      </c>
      <c r="B11" s="140" t="s">
        <v>329</v>
      </c>
      <c r="C11" s="142" t="s">
        <v>385</v>
      </c>
      <c r="D11" s="141">
        <f t="shared" si="6"/>
        <v>6944707</v>
      </c>
      <c r="E11" s="141">
        <f t="shared" si="7"/>
        <v>1202588</v>
      </c>
      <c r="F11" s="141">
        <v>8942</v>
      </c>
      <c r="G11" s="141">
        <v>0</v>
      </c>
      <c r="H11" s="141">
        <v>20900</v>
      </c>
      <c r="I11" s="141">
        <v>1172746</v>
      </c>
      <c r="J11" s="141"/>
      <c r="K11" s="141">
        <v>0</v>
      </c>
      <c r="L11" s="141">
        <v>5742119</v>
      </c>
      <c r="M11" s="141">
        <f t="shared" si="8"/>
        <v>588924</v>
      </c>
      <c r="N11" s="141">
        <f t="shared" si="9"/>
        <v>67181</v>
      </c>
      <c r="O11" s="141">
        <v>0</v>
      </c>
      <c r="P11" s="141">
        <v>0</v>
      </c>
      <c r="Q11" s="141">
        <v>0</v>
      </c>
      <c r="R11" s="141">
        <v>67181</v>
      </c>
      <c r="S11" s="141"/>
      <c r="T11" s="141">
        <v>0</v>
      </c>
      <c r="U11" s="141">
        <v>521743</v>
      </c>
      <c r="V11" s="141">
        <f t="shared" si="10"/>
        <v>7533631</v>
      </c>
      <c r="W11" s="141">
        <f t="shared" si="11"/>
        <v>1269769</v>
      </c>
      <c r="X11" s="141">
        <f t="shared" si="12"/>
        <v>8942</v>
      </c>
      <c r="Y11" s="141">
        <f t="shared" si="13"/>
        <v>0</v>
      </c>
      <c r="Z11" s="141">
        <f t="shared" si="14"/>
        <v>20900</v>
      </c>
      <c r="AA11" s="141">
        <f t="shared" si="15"/>
        <v>1239927</v>
      </c>
      <c r="AB11" s="141">
        <f t="shared" si="16"/>
        <v>0</v>
      </c>
      <c r="AC11" s="141">
        <f t="shared" si="17"/>
        <v>0</v>
      </c>
      <c r="AD11" s="141">
        <f t="shared" si="18"/>
        <v>6263862</v>
      </c>
      <c r="AE11" s="141">
        <f t="shared" si="19"/>
        <v>390665</v>
      </c>
      <c r="AF11" s="141">
        <f t="shared" si="20"/>
        <v>279837</v>
      </c>
      <c r="AG11" s="141">
        <v>0</v>
      </c>
      <c r="AH11" s="141">
        <v>279837</v>
      </c>
      <c r="AI11" s="141">
        <v>0</v>
      </c>
      <c r="AJ11" s="141">
        <v>0</v>
      </c>
      <c r="AK11" s="141">
        <v>110828</v>
      </c>
      <c r="AL11" s="141">
        <v>0</v>
      </c>
      <c r="AM11" s="141">
        <f t="shared" si="21"/>
        <v>6554042</v>
      </c>
      <c r="AN11" s="141">
        <f t="shared" si="22"/>
        <v>2041000</v>
      </c>
      <c r="AO11" s="141">
        <v>618167</v>
      </c>
      <c r="AP11" s="141">
        <v>1046387</v>
      </c>
      <c r="AQ11" s="141">
        <v>376446</v>
      </c>
      <c r="AR11" s="141">
        <v>0</v>
      </c>
      <c r="AS11" s="141">
        <f t="shared" si="23"/>
        <v>1131858</v>
      </c>
      <c r="AT11" s="141">
        <v>303974</v>
      </c>
      <c r="AU11" s="141">
        <v>740282</v>
      </c>
      <c r="AV11" s="141">
        <v>87602</v>
      </c>
      <c r="AW11" s="141">
        <v>29071</v>
      </c>
      <c r="AX11" s="141">
        <f t="shared" si="24"/>
        <v>3350321</v>
      </c>
      <c r="AY11" s="141">
        <v>1146503</v>
      </c>
      <c r="AZ11" s="141">
        <v>1224336</v>
      </c>
      <c r="BA11" s="141">
        <v>924726</v>
      </c>
      <c r="BB11" s="141">
        <v>54756</v>
      </c>
      <c r="BC11" s="141">
        <v>0</v>
      </c>
      <c r="BD11" s="141">
        <v>1792</v>
      </c>
      <c r="BE11" s="141">
        <v>0</v>
      </c>
      <c r="BF11" s="141">
        <f t="shared" si="25"/>
        <v>6944707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588924</v>
      </c>
      <c r="BP11" s="141">
        <f t="shared" si="29"/>
        <v>91167</v>
      </c>
      <c r="BQ11" s="141">
        <v>91167</v>
      </c>
      <c r="BR11" s="141">
        <v>0</v>
      </c>
      <c r="BS11" s="141">
        <v>0</v>
      </c>
      <c r="BT11" s="141">
        <v>0</v>
      </c>
      <c r="BU11" s="141">
        <f t="shared" si="30"/>
        <v>148349</v>
      </c>
      <c r="BV11" s="141">
        <v>0</v>
      </c>
      <c r="BW11" s="141">
        <v>148349</v>
      </c>
      <c r="BX11" s="141">
        <v>0</v>
      </c>
      <c r="BY11" s="141">
        <v>0</v>
      </c>
      <c r="BZ11" s="141">
        <f t="shared" si="31"/>
        <v>349408</v>
      </c>
      <c r="CA11" s="141">
        <v>226296</v>
      </c>
      <c r="CB11" s="141">
        <v>87366</v>
      </c>
      <c r="CC11" s="141">
        <v>35746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588924</v>
      </c>
      <c r="CI11" s="141">
        <f t="shared" si="33"/>
        <v>390665</v>
      </c>
      <c r="CJ11" s="141">
        <f t="shared" si="34"/>
        <v>279837</v>
      </c>
      <c r="CK11" s="141">
        <f t="shared" si="35"/>
        <v>0</v>
      </c>
      <c r="CL11" s="141">
        <f t="shared" si="36"/>
        <v>279837</v>
      </c>
      <c r="CM11" s="141">
        <f t="shared" si="37"/>
        <v>0</v>
      </c>
      <c r="CN11" s="141">
        <f t="shared" si="38"/>
        <v>0</v>
      </c>
      <c r="CO11" s="141">
        <f t="shared" si="39"/>
        <v>110828</v>
      </c>
      <c r="CP11" s="141">
        <f t="shared" si="40"/>
        <v>0</v>
      </c>
      <c r="CQ11" s="141">
        <f t="shared" si="41"/>
        <v>7142966</v>
      </c>
      <c r="CR11" s="141">
        <f t="shared" si="42"/>
        <v>2132167</v>
      </c>
      <c r="CS11" s="141">
        <f t="shared" si="43"/>
        <v>709334</v>
      </c>
      <c r="CT11" s="141">
        <f t="shared" si="44"/>
        <v>1046387</v>
      </c>
      <c r="CU11" s="141">
        <f t="shared" si="45"/>
        <v>376446</v>
      </c>
      <c r="CV11" s="141">
        <f t="shared" si="46"/>
        <v>0</v>
      </c>
      <c r="CW11" s="141">
        <f t="shared" si="47"/>
        <v>1280207</v>
      </c>
      <c r="CX11" s="141">
        <f t="shared" si="48"/>
        <v>303974</v>
      </c>
      <c r="CY11" s="141">
        <f t="shared" si="49"/>
        <v>888631</v>
      </c>
      <c r="CZ11" s="141">
        <f t="shared" si="50"/>
        <v>87602</v>
      </c>
      <c r="DA11" s="141">
        <f t="shared" si="51"/>
        <v>29071</v>
      </c>
      <c r="DB11" s="141">
        <f t="shared" si="52"/>
        <v>3699729</v>
      </c>
      <c r="DC11" s="141">
        <f t="shared" si="53"/>
        <v>1372799</v>
      </c>
      <c r="DD11" s="141">
        <f t="shared" si="54"/>
        <v>1311702</v>
      </c>
      <c r="DE11" s="141">
        <f t="shared" si="55"/>
        <v>960472</v>
      </c>
      <c r="DF11" s="141">
        <f t="shared" si="56"/>
        <v>54756</v>
      </c>
      <c r="DG11" s="141">
        <f t="shared" si="57"/>
        <v>0</v>
      </c>
      <c r="DH11" s="141">
        <f t="shared" si="58"/>
        <v>1792</v>
      </c>
      <c r="DI11" s="141">
        <f t="shared" si="59"/>
        <v>0</v>
      </c>
      <c r="DJ11" s="141">
        <f t="shared" si="60"/>
        <v>7533631</v>
      </c>
    </row>
    <row r="12" spans="1:114" ht="12" customHeight="1">
      <c r="A12" s="142" t="s">
        <v>90</v>
      </c>
      <c r="B12" s="140" t="s">
        <v>330</v>
      </c>
      <c r="C12" s="142" t="s">
        <v>386</v>
      </c>
      <c r="D12" s="141">
        <f t="shared" si="6"/>
        <v>798379</v>
      </c>
      <c r="E12" s="141">
        <f t="shared" si="7"/>
        <v>175885</v>
      </c>
      <c r="F12" s="141">
        <v>0</v>
      </c>
      <c r="G12" s="141">
        <v>0</v>
      </c>
      <c r="H12" s="141">
        <v>0</v>
      </c>
      <c r="I12" s="141">
        <v>126094</v>
      </c>
      <c r="J12" s="141"/>
      <c r="K12" s="141">
        <v>49791</v>
      </c>
      <c r="L12" s="141">
        <v>622494</v>
      </c>
      <c r="M12" s="141">
        <f t="shared" si="8"/>
        <v>99417</v>
      </c>
      <c r="N12" s="141">
        <f t="shared" si="9"/>
        <v>94562</v>
      </c>
      <c r="O12" s="141">
        <v>0</v>
      </c>
      <c r="P12" s="141">
        <v>0</v>
      </c>
      <c r="Q12" s="141">
        <v>0</v>
      </c>
      <c r="R12" s="141">
        <v>94562</v>
      </c>
      <c r="S12" s="141"/>
      <c r="T12" s="141">
        <v>0</v>
      </c>
      <c r="U12" s="141">
        <v>4855</v>
      </c>
      <c r="V12" s="141">
        <f t="shared" si="10"/>
        <v>897796</v>
      </c>
      <c r="W12" s="141">
        <f t="shared" si="11"/>
        <v>270447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220656</v>
      </c>
      <c r="AB12" s="141">
        <f t="shared" si="16"/>
        <v>0</v>
      </c>
      <c r="AC12" s="141">
        <f t="shared" si="17"/>
        <v>49791</v>
      </c>
      <c r="AD12" s="141">
        <f t="shared" si="18"/>
        <v>627349</v>
      </c>
      <c r="AE12" s="141">
        <f t="shared" si="19"/>
        <v>85364</v>
      </c>
      <c r="AF12" s="141">
        <f t="shared" si="20"/>
        <v>85364</v>
      </c>
      <c r="AG12" s="141">
        <v>0</v>
      </c>
      <c r="AH12" s="141">
        <v>83641</v>
      </c>
      <c r="AI12" s="141">
        <v>1029</v>
      </c>
      <c r="AJ12" s="141">
        <v>694</v>
      </c>
      <c r="AK12" s="141">
        <v>0</v>
      </c>
      <c r="AL12" s="141">
        <v>0</v>
      </c>
      <c r="AM12" s="141">
        <f t="shared" si="21"/>
        <v>672169</v>
      </c>
      <c r="AN12" s="141">
        <f t="shared" si="22"/>
        <v>273686</v>
      </c>
      <c r="AO12" s="141">
        <v>0</v>
      </c>
      <c r="AP12" s="141">
        <v>135104</v>
      </c>
      <c r="AQ12" s="141">
        <v>133344</v>
      </c>
      <c r="AR12" s="141">
        <v>5238</v>
      </c>
      <c r="AS12" s="141">
        <f t="shared" si="23"/>
        <v>141722</v>
      </c>
      <c r="AT12" s="141">
        <v>19028</v>
      </c>
      <c r="AU12" s="141">
        <v>117251</v>
      </c>
      <c r="AV12" s="141">
        <v>5443</v>
      </c>
      <c r="AW12" s="141">
        <v>0</v>
      </c>
      <c r="AX12" s="141">
        <f t="shared" si="24"/>
        <v>256761</v>
      </c>
      <c r="AY12" s="141">
        <v>117030</v>
      </c>
      <c r="AZ12" s="141">
        <v>45695</v>
      </c>
      <c r="BA12" s="141">
        <v>94036</v>
      </c>
      <c r="BB12" s="141">
        <v>0</v>
      </c>
      <c r="BC12" s="141">
        <v>40846</v>
      </c>
      <c r="BD12" s="141">
        <v>0</v>
      </c>
      <c r="BE12" s="141">
        <v>0</v>
      </c>
      <c r="BF12" s="141">
        <f t="shared" si="25"/>
        <v>757533</v>
      </c>
      <c r="BG12" s="141">
        <f t="shared" si="26"/>
        <v>18277</v>
      </c>
      <c r="BH12" s="141">
        <f t="shared" si="27"/>
        <v>18277</v>
      </c>
      <c r="BI12" s="141">
        <v>0</v>
      </c>
      <c r="BJ12" s="141">
        <v>18277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81140</v>
      </c>
      <c r="BP12" s="141">
        <f t="shared" si="29"/>
        <v>34511</v>
      </c>
      <c r="BQ12" s="141">
        <v>0</v>
      </c>
      <c r="BR12" s="141">
        <v>0</v>
      </c>
      <c r="BS12" s="141">
        <v>34511</v>
      </c>
      <c r="BT12" s="141">
        <v>0</v>
      </c>
      <c r="BU12" s="141">
        <f t="shared" si="30"/>
        <v>44774</v>
      </c>
      <c r="BV12" s="141">
        <v>0</v>
      </c>
      <c r="BW12" s="141">
        <v>44774</v>
      </c>
      <c r="BX12" s="141">
        <v>0</v>
      </c>
      <c r="BY12" s="141">
        <v>0</v>
      </c>
      <c r="BZ12" s="141">
        <f t="shared" si="31"/>
        <v>1855</v>
      </c>
      <c r="CA12" s="141">
        <v>0</v>
      </c>
      <c r="CB12" s="141">
        <v>1855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99417</v>
      </c>
      <c r="CI12" s="141">
        <f t="shared" si="33"/>
        <v>103641</v>
      </c>
      <c r="CJ12" s="141">
        <f t="shared" si="34"/>
        <v>103641</v>
      </c>
      <c r="CK12" s="141">
        <f t="shared" si="35"/>
        <v>0</v>
      </c>
      <c r="CL12" s="141">
        <f t="shared" si="36"/>
        <v>101918</v>
      </c>
      <c r="CM12" s="141">
        <f t="shared" si="37"/>
        <v>1029</v>
      </c>
      <c r="CN12" s="141">
        <f t="shared" si="38"/>
        <v>694</v>
      </c>
      <c r="CO12" s="141">
        <f t="shared" si="39"/>
        <v>0</v>
      </c>
      <c r="CP12" s="141">
        <f t="shared" si="40"/>
        <v>0</v>
      </c>
      <c r="CQ12" s="141">
        <f t="shared" si="41"/>
        <v>753309</v>
      </c>
      <c r="CR12" s="141">
        <f t="shared" si="42"/>
        <v>308197</v>
      </c>
      <c r="CS12" s="141">
        <f t="shared" si="43"/>
        <v>0</v>
      </c>
      <c r="CT12" s="141">
        <f t="shared" si="44"/>
        <v>135104</v>
      </c>
      <c r="CU12" s="141">
        <f t="shared" si="45"/>
        <v>167855</v>
      </c>
      <c r="CV12" s="141">
        <f t="shared" si="46"/>
        <v>5238</v>
      </c>
      <c r="CW12" s="141">
        <f t="shared" si="47"/>
        <v>186496</v>
      </c>
      <c r="CX12" s="141">
        <f t="shared" si="48"/>
        <v>19028</v>
      </c>
      <c r="CY12" s="141">
        <f t="shared" si="49"/>
        <v>162025</v>
      </c>
      <c r="CZ12" s="141">
        <f t="shared" si="50"/>
        <v>5443</v>
      </c>
      <c r="DA12" s="141">
        <f t="shared" si="51"/>
        <v>0</v>
      </c>
      <c r="DB12" s="141">
        <f t="shared" si="52"/>
        <v>258616</v>
      </c>
      <c r="DC12" s="141">
        <f t="shared" si="53"/>
        <v>117030</v>
      </c>
      <c r="DD12" s="141">
        <f t="shared" si="54"/>
        <v>47550</v>
      </c>
      <c r="DE12" s="141">
        <f t="shared" si="55"/>
        <v>94036</v>
      </c>
      <c r="DF12" s="141">
        <f t="shared" si="56"/>
        <v>0</v>
      </c>
      <c r="DG12" s="141">
        <f t="shared" si="57"/>
        <v>40846</v>
      </c>
      <c r="DH12" s="141">
        <f t="shared" si="58"/>
        <v>0</v>
      </c>
      <c r="DI12" s="141">
        <f t="shared" si="59"/>
        <v>0</v>
      </c>
      <c r="DJ12" s="141">
        <f t="shared" si="60"/>
        <v>856950</v>
      </c>
    </row>
    <row r="13" spans="1:114" ht="12" customHeight="1">
      <c r="A13" s="142" t="s">
        <v>90</v>
      </c>
      <c r="B13" s="140" t="s">
        <v>331</v>
      </c>
      <c r="C13" s="142" t="s">
        <v>387</v>
      </c>
      <c r="D13" s="141">
        <f t="shared" si="6"/>
        <v>2455358</v>
      </c>
      <c r="E13" s="141">
        <f t="shared" si="7"/>
        <v>437864</v>
      </c>
      <c r="F13" s="141">
        <v>0</v>
      </c>
      <c r="G13" s="141">
        <v>0</v>
      </c>
      <c r="H13" s="141">
        <v>0</v>
      </c>
      <c r="I13" s="141">
        <v>391258</v>
      </c>
      <c r="J13" s="141"/>
      <c r="K13" s="141">
        <v>46606</v>
      </c>
      <c r="L13" s="141">
        <v>2017494</v>
      </c>
      <c r="M13" s="141">
        <f t="shared" si="8"/>
        <v>85732</v>
      </c>
      <c r="N13" s="141">
        <f t="shared" si="9"/>
        <v>20475</v>
      </c>
      <c r="O13" s="141">
        <v>2710</v>
      </c>
      <c r="P13" s="141">
        <v>2950</v>
      </c>
      <c r="Q13" s="141">
        <v>0</v>
      </c>
      <c r="R13" s="141">
        <v>14705</v>
      </c>
      <c r="S13" s="141"/>
      <c r="T13" s="141">
        <v>110</v>
      </c>
      <c r="U13" s="141">
        <v>65257</v>
      </c>
      <c r="V13" s="141">
        <f t="shared" si="10"/>
        <v>2541090</v>
      </c>
      <c r="W13" s="141">
        <f t="shared" si="11"/>
        <v>458339</v>
      </c>
      <c r="X13" s="141">
        <f t="shared" si="12"/>
        <v>2710</v>
      </c>
      <c r="Y13" s="141">
        <f t="shared" si="13"/>
        <v>2950</v>
      </c>
      <c r="Z13" s="141">
        <f t="shared" si="14"/>
        <v>0</v>
      </c>
      <c r="AA13" s="141">
        <f t="shared" si="15"/>
        <v>405963</v>
      </c>
      <c r="AB13" s="141">
        <f t="shared" si="16"/>
        <v>0</v>
      </c>
      <c r="AC13" s="141">
        <f t="shared" si="17"/>
        <v>46716</v>
      </c>
      <c r="AD13" s="141">
        <f t="shared" si="18"/>
        <v>2082751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2437986</v>
      </c>
      <c r="AN13" s="141">
        <f t="shared" si="22"/>
        <v>484438</v>
      </c>
      <c r="AO13" s="141">
        <v>74423</v>
      </c>
      <c r="AP13" s="141">
        <v>230916</v>
      </c>
      <c r="AQ13" s="141">
        <v>179099</v>
      </c>
      <c r="AR13" s="141">
        <v>0</v>
      </c>
      <c r="AS13" s="141">
        <f t="shared" si="23"/>
        <v>43690</v>
      </c>
      <c r="AT13" s="141">
        <v>17595</v>
      </c>
      <c r="AU13" s="141">
        <v>26095</v>
      </c>
      <c r="AV13" s="141">
        <v>0</v>
      </c>
      <c r="AW13" s="141">
        <v>0</v>
      </c>
      <c r="AX13" s="141">
        <f t="shared" si="24"/>
        <v>1909858</v>
      </c>
      <c r="AY13" s="141">
        <v>273300</v>
      </c>
      <c r="AZ13" s="141">
        <v>1593120</v>
      </c>
      <c r="BA13" s="141">
        <v>41911</v>
      </c>
      <c r="BB13" s="141">
        <v>1527</v>
      </c>
      <c r="BC13" s="141">
        <v>0</v>
      </c>
      <c r="BD13" s="141">
        <v>0</v>
      </c>
      <c r="BE13" s="141">
        <v>17372</v>
      </c>
      <c r="BF13" s="141">
        <f t="shared" si="25"/>
        <v>2455358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77059</v>
      </c>
      <c r="BP13" s="141">
        <f t="shared" si="29"/>
        <v>7911</v>
      </c>
      <c r="BQ13" s="141">
        <v>7911</v>
      </c>
      <c r="BR13" s="141">
        <v>0</v>
      </c>
      <c r="BS13" s="141">
        <v>0</v>
      </c>
      <c r="BT13" s="141">
        <v>0</v>
      </c>
      <c r="BU13" s="141">
        <f t="shared" si="30"/>
        <v>43986</v>
      </c>
      <c r="BV13" s="141">
        <v>0</v>
      </c>
      <c r="BW13" s="141">
        <v>43986</v>
      </c>
      <c r="BX13" s="141">
        <v>0</v>
      </c>
      <c r="BY13" s="141">
        <v>0</v>
      </c>
      <c r="BZ13" s="141">
        <f t="shared" si="31"/>
        <v>25162</v>
      </c>
      <c r="CA13" s="141">
        <v>0</v>
      </c>
      <c r="CB13" s="141">
        <v>25162</v>
      </c>
      <c r="CC13" s="141">
        <v>0</v>
      </c>
      <c r="CD13" s="141">
        <v>0</v>
      </c>
      <c r="CE13" s="141">
        <v>0</v>
      </c>
      <c r="CF13" s="141">
        <v>0</v>
      </c>
      <c r="CG13" s="141">
        <v>8673</v>
      </c>
      <c r="CH13" s="141">
        <f t="shared" si="32"/>
        <v>85732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2515045</v>
      </c>
      <c r="CR13" s="141">
        <f t="shared" si="42"/>
        <v>492349</v>
      </c>
      <c r="CS13" s="141">
        <f t="shared" si="43"/>
        <v>82334</v>
      </c>
      <c r="CT13" s="141">
        <f t="shared" si="44"/>
        <v>230916</v>
      </c>
      <c r="CU13" s="141">
        <f t="shared" si="45"/>
        <v>179099</v>
      </c>
      <c r="CV13" s="141">
        <f t="shared" si="46"/>
        <v>0</v>
      </c>
      <c r="CW13" s="141">
        <f t="shared" si="47"/>
        <v>87676</v>
      </c>
      <c r="CX13" s="141">
        <f t="shared" si="48"/>
        <v>17595</v>
      </c>
      <c r="CY13" s="141">
        <f t="shared" si="49"/>
        <v>70081</v>
      </c>
      <c r="CZ13" s="141">
        <f t="shared" si="50"/>
        <v>0</v>
      </c>
      <c r="DA13" s="141">
        <f t="shared" si="51"/>
        <v>0</v>
      </c>
      <c r="DB13" s="141">
        <f t="shared" si="52"/>
        <v>1935020</v>
      </c>
      <c r="DC13" s="141">
        <f t="shared" si="53"/>
        <v>273300</v>
      </c>
      <c r="DD13" s="141">
        <f t="shared" si="54"/>
        <v>1618282</v>
      </c>
      <c r="DE13" s="141">
        <f t="shared" si="55"/>
        <v>41911</v>
      </c>
      <c r="DF13" s="141">
        <f t="shared" si="56"/>
        <v>1527</v>
      </c>
      <c r="DG13" s="141">
        <f t="shared" si="57"/>
        <v>0</v>
      </c>
      <c r="DH13" s="141">
        <f t="shared" si="58"/>
        <v>0</v>
      </c>
      <c r="DI13" s="141">
        <f t="shared" si="59"/>
        <v>26045</v>
      </c>
      <c r="DJ13" s="141">
        <f t="shared" si="60"/>
        <v>2541090</v>
      </c>
    </row>
    <row r="14" spans="1:114" ht="12" customHeight="1">
      <c r="A14" s="142" t="s">
        <v>90</v>
      </c>
      <c r="B14" s="140" t="s">
        <v>332</v>
      </c>
      <c r="C14" s="142" t="s">
        <v>388</v>
      </c>
      <c r="D14" s="141">
        <f t="shared" si="6"/>
        <v>6794751</v>
      </c>
      <c r="E14" s="141">
        <f t="shared" si="7"/>
        <v>986835</v>
      </c>
      <c r="F14" s="141">
        <v>0</v>
      </c>
      <c r="G14" s="141">
        <v>0</v>
      </c>
      <c r="H14" s="141">
        <v>0</v>
      </c>
      <c r="I14" s="141">
        <v>754815</v>
      </c>
      <c r="J14" s="141"/>
      <c r="K14" s="141">
        <v>232020</v>
      </c>
      <c r="L14" s="141">
        <v>5807916</v>
      </c>
      <c r="M14" s="141">
        <f t="shared" si="8"/>
        <v>668226</v>
      </c>
      <c r="N14" s="141">
        <f t="shared" si="9"/>
        <v>130340</v>
      </c>
      <c r="O14" s="141">
        <v>0</v>
      </c>
      <c r="P14" s="141">
        <v>0</v>
      </c>
      <c r="Q14" s="141">
        <v>0</v>
      </c>
      <c r="R14" s="141">
        <v>37600</v>
      </c>
      <c r="S14" s="141"/>
      <c r="T14" s="141">
        <v>92740</v>
      </c>
      <c r="U14" s="141">
        <v>537886</v>
      </c>
      <c r="V14" s="141">
        <f t="shared" si="10"/>
        <v>7462977</v>
      </c>
      <c r="W14" s="141">
        <f t="shared" si="11"/>
        <v>1117175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792415</v>
      </c>
      <c r="AB14" s="141">
        <f t="shared" si="16"/>
        <v>0</v>
      </c>
      <c r="AC14" s="141">
        <f t="shared" si="17"/>
        <v>324760</v>
      </c>
      <c r="AD14" s="141">
        <f t="shared" si="18"/>
        <v>6345802</v>
      </c>
      <c r="AE14" s="141">
        <f t="shared" si="19"/>
        <v>1455300</v>
      </c>
      <c r="AF14" s="141">
        <f t="shared" si="20"/>
        <v>1455300</v>
      </c>
      <c r="AG14" s="141">
        <v>0</v>
      </c>
      <c r="AH14" s="141">
        <v>1455300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5106098</v>
      </c>
      <c r="AN14" s="141">
        <f t="shared" si="22"/>
        <v>1002926</v>
      </c>
      <c r="AO14" s="141">
        <v>647343</v>
      </c>
      <c r="AP14" s="141">
        <v>91175</v>
      </c>
      <c r="AQ14" s="141">
        <v>227938</v>
      </c>
      <c r="AR14" s="141">
        <v>36470</v>
      </c>
      <c r="AS14" s="141">
        <f t="shared" si="23"/>
        <v>741021</v>
      </c>
      <c r="AT14" s="141">
        <v>8827</v>
      </c>
      <c r="AU14" s="141">
        <v>715229</v>
      </c>
      <c r="AV14" s="141">
        <v>16965</v>
      </c>
      <c r="AW14" s="141">
        <v>0</v>
      </c>
      <c r="AX14" s="141">
        <f t="shared" si="24"/>
        <v>3362151</v>
      </c>
      <c r="AY14" s="141">
        <v>1657659</v>
      </c>
      <c r="AZ14" s="141">
        <v>1052246</v>
      </c>
      <c r="BA14" s="141">
        <v>641746</v>
      </c>
      <c r="BB14" s="141">
        <v>10500</v>
      </c>
      <c r="BC14" s="141">
        <v>0</v>
      </c>
      <c r="BD14" s="141">
        <v>0</v>
      </c>
      <c r="BE14" s="141">
        <v>233353</v>
      </c>
      <c r="BF14" s="141">
        <f t="shared" si="25"/>
        <v>6794751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668226</v>
      </c>
      <c r="BP14" s="141">
        <f t="shared" si="29"/>
        <v>141321</v>
      </c>
      <c r="BQ14" s="141">
        <v>141321</v>
      </c>
      <c r="BR14" s="141">
        <v>0</v>
      </c>
      <c r="BS14" s="141">
        <v>0</v>
      </c>
      <c r="BT14" s="141">
        <v>0</v>
      </c>
      <c r="BU14" s="141">
        <f t="shared" si="30"/>
        <v>249189</v>
      </c>
      <c r="BV14" s="141">
        <v>3631</v>
      </c>
      <c r="BW14" s="141">
        <v>245558</v>
      </c>
      <c r="BX14" s="141">
        <v>0</v>
      </c>
      <c r="BY14" s="141">
        <v>0</v>
      </c>
      <c r="BZ14" s="141">
        <f t="shared" si="31"/>
        <v>277716</v>
      </c>
      <c r="CA14" s="141">
        <v>111809</v>
      </c>
      <c r="CB14" s="141">
        <v>149361</v>
      </c>
      <c r="CC14" s="141">
        <v>16546</v>
      </c>
      <c r="CD14" s="141">
        <v>0</v>
      </c>
      <c r="CE14" s="141">
        <v>0</v>
      </c>
      <c r="CF14" s="141">
        <v>0</v>
      </c>
      <c r="CG14" s="141">
        <v>0</v>
      </c>
      <c r="CH14" s="141">
        <f t="shared" si="32"/>
        <v>668226</v>
      </c>
      <c r="CI14" s="141">
        <f t="shared" si="33"/>
        <v>1455300</v>
      </c>
      <c r="CJ14" s="141">
        <f t="shared" si="34"/>
        <v>1455300</v>
      </c>
      <c r="CK14" s="141">
        <f t="shared" si="35"/>
        <v>0</v>
      </c>
      <c r="CL14" s="141">
        <f t="shared" si="36"/>
        <v>1455300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5774324</v>
      </c>
      <c r="CR14" s="141">
        <f t="shared" si="42"/>
        <v>1144247</v>
      </c>
      <c r="CS14" s="141">
        <f t="shared" si="43"/>
        <v>788664</v>
      </c>
      <c r="CT14" s="141">
        <f t="shared" si="44"/>
        <v>91175</v>
      </c>
      <c r="CU14" s="141">
        <f t="shared" si="45"/>
        <v>227938</v>
      </c>
      <c r="CV14" s="141">
        <f t="shared" si="46"/>
        <v>36470</v>
      </c>
      <c r="CW14" s="141">
        <f t="shared" si="47"/>
        <v>990210</v>
      </c>
      <c r="CX14" s="141">
        <f t="shared" si="48"/>
        <v>12458</v>
      </c>
      <c r="CY14" s="141">
        <f t="shared" si="49"/>
        <v>960787</v>
      </c>
      <c r="CZ14" s="141">
        <f t="shared" si="50"/>
        <v>16965</v>
      </c>
      <c r="DA14" s="141">
        <f t="shared" si="51"/>
        <v>0</v>
      </c>
      <c r="DB14" s="141">
        <f t="shared" si="52"/>
        <v>3639867</v>
      </c>
      <c r="DC14" s="141">
        <f t="shared" si="53"/>
        <v>1769468</v>
      </c>
      <c r="DD14" s="141">
        <f t="shared" si="54"/>
        <v>1201607</v>
      </c>
      <c r="DE14" s="141">
        <f t="shared" si="55"/>
        <v>658292</v>
      </c>
      <c r="DF14" s="141">
        <f t="shared" si="56"/>
        <v>10500</v>
      </c>
      <c r="DG14" s="141">
        <f t="shared" si="57"/>
        <v>0</v>
      </c>
      <c r="DH14" s="141">
        <f t="shared" si="58"/>
        <v>0</v>
      </c>
      <c r="DI14" s="141">
        <f t="shared" si="59"/>
        <v>233353</v>
      </c>
      <c r="DJ14" s="141">
        <f t="shared" si="60"/>
        <v>7462977</v>
      </c>
    </row>
    <row r="15" spans="1:114" ht="12" customHeight="1">
      <c r="A15" s="142" t="s">
        <v>90</v>
      </c>
      <c r="B15" s="140" t="s">
        <v>333</v>
      </c>
      <c r="C15" s="142" t="s">
        <v>389</v>
      </c>
      <c r="D15" s="141">
        <f t="shared" si="6"/>
        <v>1570458</v>
      </c>
      <c r="E15" s="141">
        <f t="shared" si="7"/>
        <v>265967</v>
      </c>
      <c r="F15" s="141">
        <v>0</v>
      </c>
      <c r="G15" s="141">
        <v>0</v>
      </c>
      <c r="H15" s="141">
        <v>0</v>
      </c>
      <c r="I15" s="141">
        <v>246816</v>
      </c>
      <c r="J15" s="141"/>
      <c r="K15" s="141">
        <v>19151</v>
      </c>
      <c r="L15" s="141">
        <v>1304491</v>
      </c>
      <c r="M15" s="141">
        <f t="shared" si="8"/>
        <v>543824</v>
      </c>
      <c r="N15" s="141">
        <f t="shared" si="9"/>
        <v>48165</v>
      </c>
      <c r="O15" s="141">
        <v>0</v>
      </c>
      <c r="P15" s="141">
        <v>0</v>
      </c>
      <c r="Q15" s="141">
        <v>0</v>
      </c>
      <c r="R15" s="141">
        <v>48137</v>
      </c>
      <c r="S15" s="141"/>
      <c r="T15" s="141">
        <v>28</v>
      </c>
      <c r="U15" s="141">
        <v>495659</v>
      </c>
      <c r="V15" s="141">
        <f t="shared" si="10"/>
        <v>2114282</v>
      </c>
      <c r="W15" s="141">
        <f t="shared" si="11"/>
        <v>314132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294953</v>
      </c>
      <c r="AB15" s="141">
        <f t="shared" si="16"/>
        <v>0</v>
      </c>
      <c r="AC15" s="141">
        <f t="shared" si="17"/>
        <v>19179</v>
      </c>
      <c r="AD15" s="141">
        <f t="shared" si="18"/>
        <v>1800150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1567665</v>
      </c>
      <c r="AN15" s="141">
        <f t="shared" si="22"/>
        <v>496816</v>
      </c>
      <c r="AO15" s="141">
        <v>164266</v>
      </c>
      <c r="AP15" s="141">
        <v>200606</v>
      </c>
      <c r="AQ15" s="141">
        <v>131944</v>
      </c>
      <c r="AR15" s="141">
        <v>0</v>
      </c>
      <c r="AS15" s="141">
        <f t="shared" si="23"/>
        <v>520844</v>
      </c>
      <c r="AT15" s="141">
        <v>106054</v>
      </c>
      <c r="AU15" s="141">
        <v>412172</v>
      </c>
      <c r="AV15" s="141">
        <v>2618</v>
      </c>
      <c r="AW15" s="141">
        <v>0</v>
      </c>
      <c r="AX15" s="141">
        <f t="shared" si="24"/>
        <v>550005</v>
      </c>
      <c r="AY15" s="141">
        <v>58788</v>
      </c>
      <c r="AZ15" s="141">
        <v>231176</v>
      </c>
      <c r="BA15" s="141">
        <v>260041</v>
      </c>
      <c r="BB15" s="141">
        <v>0</v>
      </c>
      <c r="BC15" s="141">
        <v>0</v>
      </c>
      <c r="BD15" s="141">
        <v>0</v>
      </c>
      <c r="BE15" s="141">
        <v>2793</v>
      </c>
      <c r="BF15" s="141">
        <f t="shared" si="25"/>
        <v>1570458</v>
      </c>
      <c r="BG15" s="141">
        <f t="shared" si="26"/>
        <v>79695</v>
      </c>
      <c r="BH15" s="141">
        <f t="shared" si="27"/>
        <v>79695</v>
      </c>
      <c r="BI15" s="141">
        <v>0</v>
      </c>
      <c r="BJ15" s="141">
        <v>79695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464129</v>
      </c>
      <c r="BP15" s="141">
        <f t="shared" si="29"/>
        <v>80340</v>
      </c>
      <c r="BQ15" s="141">
        <v>31017</v>
      </c>
      <c r="BR15" s="141">
        <v>49323</v>
      </c>
      <c r="BS15" s="141">
        <v>0</v>
      </c>
      <c r="BT15" s="141">
        <v>0</v>
      </c>
      <c r="BU15" s="141">
        <f t="shared" si="30"/>
        <v>70777</v>
      </c>
      <c r="BV15" s="141">
        <v>4906</v>
      </c>
      <c r="BW15" s="141">
        <v>65871</v>
      </c>
      <c r="BX15" s="141">
        <v>0</v>
      </c>
      <c r="BY15" s="141">
        <v>0</v>
      </c>
      <c r="BZ15" s="141">
        <f t="shared" si="31"/>
        <v>313012</v>
      </c>
      <c r="CA15" s="141">
        <v>79310</v>
      </c>
      <c r="CB15" s="141">
        <v>232360</v>
      </c>
      <c r="CC15" s="141">
        <v>1342</v>
      </c>
      <c r="CD15" s="141">
        <v>0</v>
      </c>
      <c r="CE15" s="141">
        <v>0</v>
      </c>
      <c r="CF15" s="141">
        <v>0</v>
      </c>
      <c r="CG15" s="141">
        <v>0</v>
      </c>
      <c r="CH15" s="141">
        <f t="shared" si="32"/>
        <v>543824</v>
      </c>
      <c r="CI15" s="141">
        <f t="shared" si="33"/>
        <v>79695</v>
      </c>
      <c r="CJ15" s="141">
        <f t="shared" si="34"/>
        <v>79695</v>
      </c>
      <c r="CK15" s="141">
        <f t="shared" si="35"/>
        <v>0</v>
      </c>
      <c r="CL15" s="141">
        <f t="shared" si="36"/>
        <v>79695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2031794</v>
      </c>
      <c r="CR15" s="141">
        <f t="shared" si="42"/>
        <v>577156</v>
      </c>
      <c r="CS15" s="141">
        <f t="shared" si="43"/>
        <v>195283</v>
      </c>
      <c r="CT15" s="141">
        <f t="shared" si="44"/>
        <v>249929</v>
      </c>
      <c r="CU15" s="141">
        <f t="shared" si="45"/>
        <v>131944</v>
      </c>
      <c r="CV15" s="141">
        <f t="shared" si="46"/>
        <v>0</v>
      </c>
      <c r="CW15" s="141">
        <f t="shared" si="47"/>
        <v>591621</v>
      </c>
      <c r="CX15" s="141">
        <f t="shared" si="48"/>
        <v>110960</v>
      </c>
      <c r="CY15" s="141">
        <f t="shared" si="49"/>
        <v>478043</v>
      </c>
      <c r="CZ15" s="141">
        <f t="shared" si="50"/>
        <v>2618</v>
      </c>
      <c r="DA15" s="141">
        <f t="shared" si="51"/>
        <v>0</v>
      </c>
      <c r="DB15" s="141">
        <f t="shared" si="52"/>
        <v>863017</v>
      </c>
      <c r="DC15" s="141">
        <f t="shared" si="53"/>
        <v>138098</v>
      </c>
      <c r="DD15" s="141">
        <f t="shared" si="54"/>
        <v>463536</v>
      </c>
      <c r="DE15" s="141">
        <f t="shared" si="55"/>
        <v>261383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2793</v>
      </c>
      <c r="DJ15" s="141">
        <f t="shared" si="60"/>
        <v>2114282</v>
      </c>
    </row>
    <row r="16" spans="1:114" ht="12" customHeight="1">
      <c r="A16" s="142" t="s">
        <v>90</v>
      </c>
      <c r="B16" s="140" t="s">
        <v>334</v>
      </c>
      <c r="C16" s="142" t="s">
        <v>390</v>
      </c>
      <c r="D16" s="141">
        <f t="shared" si="6"/>
        <v>620854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620854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0</v>
      </c>
      <c r="V16" s="141">
        <f t="shared" si="10"/>
        <v>620854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0</v>
      </c>
      <c r="AD16" s="141">
        <f t="shared" si="18"/>
        <v>620854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4054</v>
      </c>
      <c r="AM16" s="141">
        <f t="shared" si="21"/>
        <v>148223</v>
      </c>
      <c r="AN16" s="141">
        <f t="shared" si="22"/>
        <v>142510</v>
      </c>
      <c r="AO16" s="141">
        <v>102592</v>
      </c>
      <c r="AP16" s="141">
        <v>39918</v>
      </c>
      <c r="AQ16" s="141">
        <v>0</v>
      </c>
      <c r="AR16" s="141">
        <v>0</v>
      </c>
      <c r="AS16" s="141">
        <f t="shared" si="23"/>
        <v>704</v>
      </c>
      <c r="AT16" s="141">
        <v>704</v>
      </c>
      <c r="AU16" s="141">
        <v>0</v>
      </c>
      <c r="AV16" s="141">
        <v>0</v>
      </c>
      <c r="AW16" s="141">
        <v>0</v>
      </c>
      <c r="AX16" s="141">
        <f t="shared" si="24"/>
        <v>5009</v>
      </c>
      <c r="AY16" s="141">
        <v>5009</v>
      </c>
      <c r="AZ16" s="141">
        <v>0</v>
      </c>
      <c r="BA16" s="141">
        <v>0</v>
      </c>
      <c r="BB16" s="141">
        <v>0</v>
      </c>
      <c r="BC16" s="141">
        <v>468577</v>
      </c>
      <c r="BD16" s="141">
        <v>0</v>
      </c>
      <c r="BE16" s="141">
        <v>0</v>
      </c>
      <c r="BF16" s="141">
        <f t="shared" si="25"/>
        <v>148223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4054</v>
      </c>
      <c r="CQ16" s="141">
        <f t="shared" si="41"/>
        <v>148223</v>
      </c>
      <c r="CR16" s="141">
        <f t="shared" si="42"/>
        <v>142510</v>
      </c>
      <c r="CS16" s="141">
        <f t="shared" si="43"/>
        <v>102592</v>
      </c>
      <c r="CT16" s="141">
        <f t="shared" si="44"/>
        <v>39918</v>
      </c>
      <c r="CU16" s="141">
        <f t="shared" si="45"/>
        <v>0</v>
      </c>
      <c r="CV16" s="141">
        <f t="shared" si="46"/>
        <v>0</v>
      </c>
      <c r="CW16" s="141">
        <f t="shared" si="47"/>
        <v>704</v>
      </c>
      <c r="CX16" s="141">
        <f t="shared" si="48"/>
        <v>704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5009</v>
      </c>
      <c r="DC16" s="141">
        <f t="shared" si="53"/>
        <v>5009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468577</v>
      </c>
      <c r="DH16" s="141">
        <f t="shared" si="58"/>
        <v>0</v>
      </c>
      <c r="DI16" s="141">
        <f t="shared" si="59"/>
        <v>0</v>
      </c>
      <c r="DJ16" s="141">
        <f t="shared" si="60"/>
        <v>148223</v>
      </c>
    </row>
    <row r="17" spans="1:114" ht="12" customHeight="1">
      <c r="A17" s="142" t="s">
        <v>90</v>
      </c>
      <c r="B17" s="140" t="s">
        <v>335</v>
      </c>
      <c r="C17" s="142" t="s">
        <v>391</v>
      </c>
      <c r="D17" s="141">
        <f t="shared" si="6"/>
        <v>2161188</v>
      </c>
      <c r="E17" s="141">
        <f t="shared" si="7"/>
        <v>442215</v>
      </c>
      <c r="F17" s="141">
        <v>0</v>
      </c>
      <c r="G17" s="141">
        <v>0</v>
      </c>
      <c r="H17" s="141">
        <v>0</v>
      </c>
      <c r="I17" s="141">
        <v>349435</v>
      </c>
      <c r="J17" s="141"/>
      <c r="K17" s="141">
        <v>92780</v>
      </c>
      <c r="L17" s="141">
        <v>1718973</v>
      </c>
      <c r="M17" s="141">
        <f t="shared" si="8"/>
        <v>300507</v>
      </c>
      <c r="N17" s="141">
        <f t="shared" si="9"/>
        <v>43295</v>
      </c>
      <c r="O17" s="141">
        <v>0</v>
      </c>
      <c r="P17" s="141">
        <v>0</v>
      </c>
      <c r="Q17" s="141">
        <v>0</v>
      </c>
      <c r="R17" s="141">
        <v>40155</v>
      </c>
      <c r="S17" s="141"/>
      <c r="T17" s="141">
        <v>3140</v>
      </c>
      <c r="U17" s="141">
        <v>257212</v>
      </c>
      <c r="V17" s="141">
        <f t="shared" si="10"/>
        <v>2461695</v>
      </c>
      <c r="W17" s="141">
        <f t="shared" si="11"/>
        <v>485510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389590</v>
      </c>
      <c r="AB17" s="141">
        <f t="shared" si="16"/>
        <v>0</v>
      </c>
      <c r="AC17" s="141">
        <f t="shared" si="17"/>
        <v>95920</v>
      </c>
      <c r="AD17" s="141">
        <f t="shared" si="18"/>
        <v>1976185</v>
      </c>
      <c r="AE17" s="141">
        <f t="shared" si="19"/>
        <v>13881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13881</v>
      </c>
      <c r="AL17" s="141">
        <v>13399</v>
      </c>
      <c r="AM17" s="141">
        <f t="shared" si="21"/>
        <v>2029503</v>
      </c>
      <c r="AN17" s="141">
        <f t="shared" si="22"/>
        <v>177051</v>
      </c>
      <c r="AO17" s="141">
        <v>152112</v>
      </c>
      <c r="AP17" s="141">
        <v>0</v>
      </c>
      <c r="AQ17" s="141">
        <v>24939</v>
      </c>
      <c r="AR17" s="141">
        <v>0</v>
      </c>
      <c r="AS17" s="141">
        <f t="shared" si="23"/>
        <v>275172</v>
      </c>
      <c r="AT17" s="141">
        <v>2868</v>
      </c>
      <c r="AU17" s="141">
        <v>262154</v>
      </c>
      <c r="AV17" s="141">
        <v>10150</v>
      </c>
      <c r="AW17" s="141">
        <v>0</v>
      </c>
      <c r="AX17" s="141">
        <f t="shared" si="24"/>
        <v>1577280</v>
      </c>
      <c r="AY17" s="141">
        <v>530946</v>
      </c>
      <c r="AZ17" s="141">
        <v>990807</v>
      </c>
      <c r="BA17" s="141">
        <v>51612</v>
      </c>
      <c r="BB17" s="141">
        <v>3915</v>
      </c>
      <c r="BC17" s="141">
        <v>104405</v>
      </c>
      <c r="BD17" s="141">
        <v>0</v>
      </c>
      <c r="BE17" s="141">
        <v>0</v>
      </c>
      <c r="BF17" s="141">
        <f t="shared" si="25"/>
        <v>2043384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300507</v>
      </c>
      <c r="BP17" s="141">
        <f t="shared" si="29"/>
        <v>14223</v>
      </c>
      <c r="BQ17" s="141">
        <v>14223</v>
      </c>
      <c r="BR17" s="141">
        <v>0</v>
      </c>
      <c r="BS17" s="141">
        <v>0</v>
      </c>
      <c r="BT17" s="141">
        <v>0</v>
      </c>
      <c r="BU17" s="141">
        <f t="shared" si="30"/>
        <v>119336</v>
      </c>
      <c r="BV17" s="141">
        <v>1761</v>
      </c>
      <c r="BW17" s="141">
        <v>117575</v>
      </c>
      <c r="BX17" s="141">
        <v>0</v>
      </c>
      <c r="BY17" s="141">
        <v>0</v>
      </c>
      <c r="BZ17" s="141">
        <f t="shared" si="31"/>
        <v>166948</v>
      </c>
      <c r="CA17" s="141">
        <v>63759</v>
      </c>
      <c r="CB17" s="141">
        <v>100404</v>
      </c>
      <c r="CC17" s="141">
        <v>2785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2"/>
        <v>300507</v>
      </c>
      <c r="CI17" s="141">
        <f t="shared" si="33"/>
        <v>13881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13881</v>
      </c>
      <c r="CP17" s="141">
        <f t="shared" si="40"/>
        <v>13399</v>
      </c>
      <c r="CQ17" s="141">
        <f t="shared" si="41"/>
        <v>2330010</v>
      </c>
      <c r="CR17" s="141">
        <f t="shared" si="42"/>
        <v>191274</v>
      </c>
      <c r="CS17" s="141">
        <f t="shared" si="43"/>
        <v>166335</v>
      </c>
      <c r="CT17" s="141">
        <f t="shared" si="44"/>
        <v>0</v>
      </c>
      <c r="CU17" s="141">
        <f t="shared" si="45"/>
        <v>24939</v>
      </c>
      <c r="CV17" s="141">
        <f t="shared" si="46"/>
        <v>0</v>
      </c>
      <c r="CW17" s="141">
        <f t="shared" si="47"/>
        <v>394508</v>
      </c>
      <c r="CX17" s="141">
        <f t="shared" si="48"/>
        <v>4629</v>
      </c>
      <c r="CY17" s="141">
        <f t="shared" si="49"/>
        <v>379729</v>
      </c>
      <c r="CZ17" s="141">
        <f t="shared" si="50"/>
        <v>10150</v>
      </c>
      <c r="DA17" s="141">
        <f t="shared" si="51"/>
        <v>0</v>
      </c>
      <c r="DB17" s="141">
        <f t="shared" si="52"/>
        <v>1744228</v>
      </c>
      <c r="DC17" s="141">
        <f t="shared" si="53"/>
        <v>594705</v>
      </c>
      <c r="DD17" s="141">
        <f t="shared" si="54"/>
        <v>1091211</v>
      </c>
      <c r="DE17" s="141">
        <f t="shared" si="55"/>
        <v>54397</v>
      </c>
      <c r="DF17" s="141">
        <f t="shared" si="56"/>
        <v>3915</v>
      </c>
      <c r="DG17" s="141">
        <f t="shared" si="57"/>
        <v>104405</v>
      </c>
      <c r="DH17" s="141">
        <f t="shared" si="58"/>
        <v>0</v>
      </c>
      <c r="DI17" s="141">
        <f t="shared" si="59"/>
        <v>0</v>
      </c>
      <c r="DJ17" s="141">
        <f t="shared" si="60"/>
        <v>2343891</v>
      </c>
    </row>
    <row r="18" spans="1:114" ht="12" customHeight="1">
      <c r="A18" s="142" t="s">
        <v>90</v>
      </c>
      <c r="B18" s="140" t="s">
        <v>336</v>
      </c>
      <c r="C18" s="142" t="s">
        <v>392</v>
      </c>
      <c r="D18" s="141">
        <f t="shared" si="6"/>
        <v>1279818</v>
      </c>
      <c r="E18" s="141">
        <f t="shared" si="7"/>
        <v>27590</v>
      </c>
      <c r="F18" s="141">
        <v>0</v>
      </c>
      <c r="G18" s="141">
        <v>0</v>
      </c>
      <c r="H18" s="141">
        <v>0</v>
      </c>
      <c r="I18" s="141">
        <v>27540</v>
      </c>
      <c r="J18" s="141"/>
      <c r="K18" s="141">
        <v>50</v>
      </c>
      <c r="L18" s="141">
        <v>1252228</v>
      </c>
      <c r="M18" s="141">
        <f t="shared" si="8"/>
        <v>138741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138741</v>
      </c>
      <c r="V18" s="141">
        <f t="shared" si="10"/>
        <v>1418559</v>
      </c>
      <c r="W18" s="141">
        <f t="shared" si="11"/>
        <v>27590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27540</v>
      </c>
      <c r="AB18" s="141">
        <f t="shared" si="16"/>
        <v>0</v>
      </c>
      <c r="AC18" s="141">
        <f t="shared" si="17"/>
        <v>50</v>
      </c>
      <c r="AD18" s="141">
        <f t="shared" si="18"/>
        <v>1390969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717961</v>
      </c>
      <c r="AN18" s="141">
        <f t="shared" si="22"/>
        <v>117330</v>
      </c>
      <c r="AO18" s="141">
        <v>117330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600631</v>
      </c>
      <c r="AY18" s="141">
        <v>541027</v>
      </c>
      <c r="AZ18" s="141">
        <v>52733</v>
      </c>
      <c r="BA18" s="141">
        <v>0</v>
      </c>
      <c r="BB18" s="141">
        <v>6871</v>
      </c>
      <c r="BC18" s="141">
        <v>395668</v>
      </c>
      <c r="BD18" s="141">
        <v>0</v>
      </c>
      <c r="BE18" s="141">
        <v>166189</v>
      </c>
      <c r="BF18" s="141">
        <f t="shared" si="25"/>
        <v>884150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59727</v>
      </c>
      <c r="CF18" s="141">
        <v>0</v>
      </c>
      <c r="CG18" s="141">
        <v>79014</v>
      </c>
      <c r="CH18" s="141">
        <f t="shared" si="32"/>
        <v>79014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717961</v>
      </c>
      <c r="CR18" s="141">
        <f t="shared" si="42"/>
        <v>117330</v>
      </c>
      <c r="CS18" s="141">
        <f t="shared" si="43"/>
        <v>117330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600631</v>
      </c>
      <c r="DC18" s="141">
        <f t="shared" si="53"/>
        <v>541027</v>
      </c>
      <c r="DD18" s="141">
        <f t="shared" si="54"/>
        <v>52733</v>
      </c>
      <c r="DE18" s="141">
        <f t="shared" si="55"/>
        <v>0</v>
      </c>
      <c r="DF18" s="141">
        <f t="shared" si="56"/>
        <v>6871</v>
      </c>
      <c r="DG18" s="141">
        <f t="shared" si="57"/>
        <v>455395</v>
      </c>
      <c r="DH18" s="141">
        <f t="shared" si="58"/>
        <v>0</v>
      </c>
      <c r="DI18" s="141">
        <f t="shared" si="59"/>
        <v>245203</v>
      </c>
      <c r="DJ18" s="141">
        <f t="shared" si="60"/>
        <v>963164</v>
      </c>
    </row>
    <row r="19" spans="1:114" ht="12" customHeight="1">
      <c r="A19" s="142" t="s">
        <v>90</v>
      </c>
      <c r="B19" s="140" t="s">
        <v>337</v>
      </c>
      <c r="C19" s="142" t="s">
        <v>393</v>
      </c>
      <c r="D19" s="141">
        <f t="shared" si="6"/>
        <v>523919</v>
      </c>
      <c r="E19" s="141">
        <f t="shared" si="7"/>
        <v>160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160</v>
      </c>
      <c r="L19" s="141">
        <v>523759</v>
      </c>
      <c r="M19" s="141">
        <f t="shared" si="8"/>
        <v>1030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1030</v>
      </c>
      <c r="V19" s="141">
        <f t="shared" si="10"/>
        <v>524949</v>
      </c>
      <c r="W19" s="141">
        <f t="shared" si="11"/>
        <v>160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160</v>
      </c>
      <c r="AD19" s="141">
        <f t="shared" si="18"/>
        <v>524789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94611</v>
      </c>
      <c r="AN19" s="141">
        <f t="shared" si="22"/>
        <v>4225</v>
      </c>
      <c r="AO19" s="141">
        <v>0</v>
      </c>
      <c r="AP19" s="141">
        <v>4225</v>
      </c>
      <c r="AQ19" s="141">
        <v>0</v>
      </c>
      <c r="AR19" s="141">
        <v>0</v>
      </c>
      <c r="AS19" s="141">
        <f t="shared" si="23"/>
        <v>1632</v>
      </c>
      <c r="AT19" s="141">
        <v>1632</v>
      </c>
      <c r="AU19" s="141">
        <v>0</v>
      </c>
      <c r="AV19" s="141">
        <v>0</v>
      </c>
      <c r="AW19" s="141">
        <v>0</v>
      </c>
      <c r="AX19" s="141">
        <f t="shared" si="24"/>
        <v>88754</v>
      </c>
      <c r="AY19" s="141">
        <v>87369</v>
      </c>
      <c r="AZ19" s="141">
        <v>1385</v>
      </c>
      <c r="BA19" s="141">
        <v>0</v>
      </c>
      <c r="BB19" s="141">
        <v>0</v>
      </c>
      <c r="BC19" s="141">
        <v>429308</v>
      </c>
      <c r="BD19" s="141">
        <v>0</v>
      </c>
      <c r="BE19" s="141">
        <v>0</v>
      </c>
      <c r="BF19" s="141">
        <f t="shared" si="25"/>
        <v>94611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1030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94611</v>
      </c>
      <c r="CR19" s="141">
        <f t="shared" si="42"/>
        <v>4225</v>
      </c>
      <c r="CS19" s="141">
        <f t="shared" si="43"/>
        <v>0</v>
      </c>
      <c r="CT19" s="141">
        <f t="shared" si="44"/>
        <v>4225</v>
      </c>
      <c r="CU19" s="141">
        <f t="shared" si="45"/>
        <v>0</v>
      </c>
      <c r="CV19" s="141">
        <f t="shared" si="46"/>
        <v>0</v>
      </c>
      <c r="CW19" s="141">
        <f t="shared" si="47"/>
        <v>1632</v>
      </c>
      <c r="CX19" s="141">
        <f t="shared" si="48"/>
        <v>1632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88754</v>
      </c>
      <c r="DC19" s="141">
        <f t="shared" si="53"/>
        <v>87369</v>
      </c>
      <c r="DD19" s="141">
        <f t="shared" si="54"/>
        <v>1385</v>
      </c>
      <c r="DE19" s="141">
        <f t="shared" si="55"/>
        <v>0</v>
      </c>
      <c r="DF19" s="141">
        <f t="shared" si="56"/>
        <v>0</v>
      </c>
      <c r="DG19" s="141">
        <f t="shared" si="57"/>
        <v>430338</v>
      </c>
      <c r="DH19" s="141">
        <f t="shared" si="58"/>
        <v>0</v>
      </c>
      <c r="DI19" s="141">
        <f t="shared" si="59"/>
        <v>0</v>
      </c>
      <c r="DJ19" s="141">
        <f t="shared" si="60"/>
        <v>94611</v>
      </c>
    </row>
    <row r="20" spans="1:114" ht="12" customHeight="1">
      <c r="A20" s="142" t="s">
        <v>90</v>
      </c>
      <c r="B20" s="140" t="s">
        <v>338</v>
      </c>
      <c r="C20" s="142" t="s">
        <v>394</v>
      </c>
      <c r="D20" s="141">
        <f t="shared" si="6"/>
        <v>581889</v>
      </c>
      <c r="E20" s="141">
        <f t="shared" si="7"/>
        <v>258452</v>
      </c>
      <c r="F20" s="141">
        <v>0</v>
      </c>
      <c r="G20" s="141">
        <v>0</v>
      </c>
      <c r="H20" s="141">
        <v>0</v>
      </c>
      <c r="I20" s="141">
        <v>258452</v>
      </c>
      <c r="J20" s="141"/>
      <c r="K20" s="141">
        <v>0</v>
      </c>
      <c r="L20" s="141">
        <v>323437</v>
      </c>
      <c r="M20" s="141">
        <f t="shared" si="8"/>
        <v>72216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72216</v>
      </c>
      <c r="V20" s="141">
        <f t="shared" si="10"/>
        <v>654105</v>
      </c>
      <c r="W20" s="141">
        <f t="shared" si="11"/>
        <v>258452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258452</v>
      </c>
      <c r="AB20" s="141">
        <f t="shared" si="16"/>
        <v>0</v>
      </c>
      <c r="AC20" s="141">
        <f t="shared" si="17"/>
        <v>0</v>
      </c>
      <c r="AD20" s="141">
        <f t="shared" si="18"/>
        <v>395653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581889</v>
      </c>
      <c r="AN20" s="141">
        <f t="shared" si="22"/>
        <v>118337</v>
      </c>
      <c r="AO20" s="141">
        <v>33341</v>
      </c>
      <c r="AP20" s="141">
        <v>0</v>
      </c>
      <c r="AQ20" s="141">
        <v>79047</v>
      </c>
      <c r="AR20" s="141">
        <v>5949</v>
      </c>
      <c r="AS20" s="141">
        <f t="shared" si="23"/>
        <v>304946</v>
      </c>
      <c r="AT20" s="141">
        <v>0</v>
      </c>
      <c r="AU20" s="141">
        <v>282364</v>
      </c>
      <c r="AV20" s="141">
        <v>22582</v>
      </c>
      <c r="AW20" s="141">
        <v>0</v>
      </c>
      <c r="AX20" s="141">
        <f t="shared" si="24"/>
        <v>158606</v>
      </c>
      <c r="AY20" s="141">
        <v>69387</v>
      </c>
      <c r="AZ20" s="141">
        <v>79793</v>
      </c>
      <c r="BA20" s="141">
        <v>9426</v>
      </c>
      <c r="BB20" s="141">
        <v>0</v>
      </c>
      <c r="BC20" s="141">
        <v>0</v>
      </c>
      <c r="BD20" s="141">
        <v>0</v>
      </c>
      <c r="BE20" s="141">
        <v>0</v>
      </c>
      <c r="BF20" s="141">
        <f t="shared" si="25"/>
        <v>581889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6044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66172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6044</v>
      </c>
      <c r="CQ20" s="141">
        <f t="shared" si="41"/>
        <v>581889</v>
      </c>
      <c r="CR20" s="141">
        <f t="shared" si="42"/>
        <v>118337</v>
      </c>
      <c r="CS20" s="141">
        <f t="shared" si="43"/>
        <v>33341</v>
      </c>
      <c r="CT20" s="141">
        <f t="shared" si="44"/>
        <v>0</v>
      </c>
      <c r="CU20" s="141">
        <f t="shared" si="45"/>
        <v>79047</v>
      </c>
      <c r="CV20" s="141">
        <f t="shared" si="46"/>
        <v>5949</v>
      </c>
      <c r="CW20" s="141">
        <f t="shared" si="47"/>
        <v>304946</v>
      </c>
      <c r="CX20" s="141">
        <f t="shared" si="48"/>
        <v>0</v>
      </c>
      <c r="CY20" s="141">
        <f t="shared" si="49"/>
        <v>282364</v>
      </c>
      <c r="CZ20" s="141">
        <f t="shared" si="50"/>
        <v>22582</v>
      </c>
      <c r="DA20" s="141">
        <f t="shared" si="51"/>
        <v>0</v>
      </c>
      <c r="DB20" s="141">
        <f t="shared" si="52"/>
        <v>158606</v>
      </c>
      <c r="DC20" s="141">
        <f t="shared" si="53"/>
        <v>69387</v>
      </c>
      <c r="DD20" s="141">
        <f t="shared" si="54"/>
        <v>79793</v>
      </c>
      <c r="DE20" s="141">
        <f t="shared" si="55"/>
        <v>9426</v>
      </c>
      <c r="DF20" s="141">
        <f t="shared" si="56"/>
        <v>0</v>
      </c>
      <c r="DG20" s="141">
        <f t="shared" si="57"/>
        <v>66172</v>
      </c>
      <c r="DH20" s="141">
        <f t="shared" si="58"/>
        <v>0</v>
      </c>
      <c r="DI20" s="141">
        <f t="shared" si="59"/>
        <v>0</v>
      </c>
      <c r="DJ20" s="141">
        <f t="shared" si="60"/>
        <v>581889</v>
      </c>
    </row>
    <row r="21" spans="1:114" ht="12" customHeight="1">
      <c r="A21" s="142" t="s">
        <v>90</v>
      </c>
      <c r="B21" s="140" t="s">
        <v>339</v>
      </c>
      <c r="C21" s="142" t="s">
        <v>395</v>
      </c>
      <c r="D21" s="141">
        <f t="shared" si="6"/>
        <v>1910366</v>
      </c>
      <c r="E21" s="141">
        <f t="shared" si="7"/>
        <v>495265</v>
      </c>
      <c r="F21" s="141">
        <v>0</v>
      </c>
      <c r="G21" s="141">
        <v>0</v>
      </c>
      <c r="H21" s="141">
        <v>0</v>
      </c>
      <c r="I21" s="141">
        <v>392593</v>
      </c>
      <c r="J21" s="141"/>
      <c r="K21" s="141">
        <v>102672</v>
      </c>
      <c r="L21" s="141">
        <v>1415101</v>
      </c>
      <c r="M21" s="141">
        <f t="shared" si="8"/>
        <v>204391</v>
      </c>
      <c r="N21" s="141">
        <f t="shared" si="9"/>
        <v>15389</v>
      </c>
      <c r="O21" s="141">
        <v>0</v>
      </c>
      <c r="P21" s="141">
        <v>0</v>
      </c>
      <c r="Q21" s="141">
        <v>0</v>
      </c>
      <c r="R21" s="141">
        <v>15389</v>
      </c>
      <c r="S21" s="141"/>
      <c r="T21" s="141">
        <v>0</v>
      </c>
      <c r="U21" s="141">
        <v>189002</v>
      </c>
      <c r="V21" s="141">
        <f t="shared" si="10"/>
        <v>2114757</v>
      </c>
      <c r="W21" s="141">
        <f t="shared" si="11"/>
        <v>510654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407982</v>
      </c>
      <c r="AB21" s="141">
        <f t="shared" si="16"/>
        <v>0</v>
      </c>
      <c r="AC21" s="141">
        <f t="shared" si="17"/>
        <v>102672</v>
      </c>
      <c r="AD21" s="141">
        <f t="shared" si="18"/>
        <v>1604103</v>
      </c>
      <c r="AE21" s="141">
        <f t="shared" si="19"/>
        <v>39405</v>
      </c>
      <c r="AF21" s="141">
        <f t="shared" si="20"/>
        <v>39405</v>
      </c>
      <c r="AG21" s="141">
        <v>0</v>
      </c>
      <c r="AH21" s="141">
        <v>39405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1870961</v>
      </c>
      <c r="AN21" s="141">
        <f t="shared" si="22"/>
        <v>338897</v>
      </c>
      <c r="AO21" s="141">
        <v>123368</v>
      </c>
      <c r="AP21" s="141">
        <v>192027</v>
      </c>
      <c r="AQ21" s="141">
        <v>23502</v>
      </c>
      <c r="AR21" s="141">
        <v>0</v>
      </c>
      <c r="AS21" s="141">
        <f t="shared" si="23"/>
        <v>429177</v>
      </c>
      <c r="AT21" s="141">
        <v>0</v>
      </c>
      <c r="AU21" s="141">
        <v>429177</v>
      </c>
      <c r="AV21" s="141">
        <v>0</v>
      </c>
      <c r="AW21" s="141">
        <v>0</v>
      </c>
      <c r="AX21" s="141">
        <f t="shared" si="24"/>
        <v>1102887</v>
      </c>
      <c r="AY21" s="141">
        <v>450195</v>
      </c>
      <c r="AZ21" s="141">
        <v>590027</v>
      </c>
      <c r="BA21" s="141">
        <v>45586</v>
      </c>
      <c r="BB21" s="141">
        <v>17079</v>
      </c>
      <c r="BC21" s="141">
        <v>0</v>
      </c>
      <c r="BD21" s="141">
        <v>0</v>
      </c>
      <c r="BE21" s="141">
        <v>0</v>
      </c>
      <c r="BF21" s="141">
        <f t="shared" si="25"/>
        <v>1910366</v>
      </c>
      <c r="BG21" s="141">
        <f t="shared" si="26"/>
        <v>31379</v>
      </c>
      <c r="BH21" s="141">
        <f t="shared" si="27"/>
        <v>31379</v>
      </c>
      <c r="BI21" s="141">
        <v>0</v>
      </c>
      <c r="BJ21" s="141">
        <v>31379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173012</v>
      </c>
      <c r="BP21" s="141">
        <f t="shared" si="29"/>
        <v>60345</v>
      </c>
      <c r="BQ21" s="141">
        <v>9882</v>
      </c>
      <c r="BR21" s="141">
        <v>0</v>
      </c>
      <c r="BS21" s="141">
        <v>50463</v>
      </c>
      <c r="BT21" s="141">
        <v>0</v>
      </c>
      <c r="BU21" s="141">
        <f t="shared" si="30"/>
        <v>45855</v>
      </c>
      <c r="BV21" s="141">
        <v>0</v>
      </c>
      <c r="BW21" s="141">
        <v>45855</v>
      </c>
      <c r="BX21" s="141">
        <v>0</v>
      </c>
      <c r="BY21" s="141">
        <v>0</v>
      </c>
      <c r="BZ21" s="141">
        <f t="shared" si="31"/>
        <v>66812</v>
      </c>
      <c r="CA21" s="141">
        <v>35999</v>
      </c>
      <c r="CB21" s="141">
        <v>26238</v>
      </c>
      <c r="CC21" s="141">
        <v>1972</v>
      </c>
      <c r="CD21" s="141">
        <v>2603</v>
      </c>
      <c r="CE21" s="141">
        <v>0</v>
      </c>
      <c r="CF21" s="141">
        <v>0</v>
      </c>
      <c r="CG21" s="141">
        <v>0</v>
      </c>
      <c r="CH21" s="141">
        <f t="shared" si="32"/>
        <v>204391</v>
      </c>
      <c r="CI21" s="141">
        <f t="shared" si="33"/>
        <v>70784</v>
      </c>
      <c r="CJ21" s="141">
        <f t="shared" si="34"/>
        <v>70784</v>
      </c>
      <c r="CK21" s="141">
        <f t="shared" si="35"/>
        <v>0</v>
      </c>
      <c r="CL21" s="141">
        <f t="shared" si="36"/>
        <v>70784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2043973</v>
      </c>
      <c r="CR21" s="141">
        <f t="shared" si="42"/>
        <v>399242</v>
      </c>
      <c r="CS21" s="141">
        <f t="shared" si="43"/>
        <v>133250</v>
      </c>
      <c r="CT21" s="141">
        <f t="shared" si="44"/>
        <v>192027</v>
      </c>
      <c r="CU21" s="141">
        <f t="shared" si="45"/>
        <v>73965</v>
      </c>
      <c r="CV21" s="141">
        <f t="shared" si="46"/>
        <v>0</v>
      </c>
      <c r="CW21" s="141">
        <f t="shared" si="47"/>
        <v>475032</v>
      </c>
      <c r="CX21" s="141">
        <f t="shared" si="48"/>
        <v>0</v>
      </c>
      <c r="CY21" s="141">
        <f t="shared" si="49"/>
        <v>475032</v>
      </c>
      <c r="CZ21" s="141">
        <f t="shared" si="50"/>
        <v>0</v>
      </c>
      <c r="DA21" s="141">
        <f t="shared" si="51"/>
        <v>0</v>
      </c>
      <c r="DB21" s="141">
        <f t="shared" si="52"/>
        <v>1169699</v>
      </c>
      <c r="DC21" s="141">
        <f t="shared" si="53"/>
        <v>486194</v>
      </c>
      <c r="DD21" s="141">
        <f t="shared" si="54"/>
        <v>616265</v>
      </c>
      <c r="DE21" s="141">
        <f t="shared" si="55"/>
        <v>47558</v>
      </c>
      <c r="DF21" s="141">
        <f t="shared" si="56"/>
        <v>19682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2114757</v>
      </c>
    </row>
    <row r="22" spans="1:114" ht="12" customHeight="1">
      <c r="A22" s="142" t="s">
        <v>90</v>
      </c>
      <c r="B22" s="140" t="s">
        <v>340</v>
      </c>
      <c r="C22" s="142" t="s">
        <v>396</v>
      </c>
      <c r="D22" s="141">
        <f t="shared" si="6"/>
        <v>5042013</v>
      </c>
      <c r="E22" s="141">
        <f t="shared" si="7"/>
        <v>1134496</v>
      </c>
      <c r="F22" s="141">
        <v>0</v>
      </c>
      <c r="G22" s="141">
        <v>0</v>
      </c>
      <c r="H22" s="141">
        <v>49700</v>
      </c>
      <c r="I22" s="141">
        <v>649513</v>
      </c>
      <c r="J22" s="141"/>
      <c r="K22" s="141">
        <v>435283</v>
      </c>
      <c r="L22" s="141">
        <v>3907517</v>
      </c>
      <c r="M22" s="141">
        <f t="shared" si="8"/>
        <v>309889</v>
      </c>
      <c r="N22" s="141">
        <f t="shared" si="9"/>
        <v>29829</v>
      </c>
      <c r="O22" s="141">
        <v>4201</v>
      </c>
      <c r="P22" s="141">
        <v>4801</v>
      </c>
      <c r="Q22" s="141">
        <v>0</v>
      </c>
      <c r="R22" s="141">
        <v>20291</v>
      </c>
      <c r="S22" s="141"/>
      <c r="T22" s="141">
        <v>536</v>
      </c>
      <c r="U22" s="141">
        <v>280060</v>
      </c>
      <c r="V22" s="141">
        <f t="shared" si="10"/>
        <v>5351902</v>
      </c>
      <c r="W22" s="141">
        <f t="shared" si="11"/>
        <v>1164325</v>
      </c>
      <c r="X22" s="141">
        <f t="shared" si="12"/>
        <v>4201</v>
      </c>
      <c r="Y22" s="141">
        <f t="shared" si="13"/>
        <v>4801</v>
      </c>
      <c r="Z22" s="141">
        <f t="shared" si="14"/>
        <v>49700</v>
      </c>
      <c r="AA22" s="141">
        <f t="shared" si="15"/>
        <v>669804</v>
      </c>
      <c r="AB22" s="141">
        <f t="shared" si="16"/>
        <v>0</v>
      </c>
      <c r="AC22" s="141">
        <f t="shared" si="17"/>
        <v>435819</v>
      </c>
      <c r="AD22" s="141">
        <f t="shared" si="18"/>
        <v>4187577</v>
      </c>
      <c r="AE22" s="141">
        <f t="shared" si="19"/>
        <v>31950</v>
      </c>
      <c r="AF22" s="141">
        <f t="shared" si="20"/>
        <v>30002</v>
      </c>
      <c r="AG22" s="141">
        <v>0</v>
      </c>
      <c r="AH22" s="141">
        <v>168</v>
      </c>
      <c r="AI22" s="141">
        <v>29834</v>
      </c>
      <c r="AJ22" s="141">
        <v>0</v>
      </c>
      <c r="AK22" s="141">
        <v>1948</v>
      </c>
      <c r="AL22" s="141">
        <v>0</v>
      </c>
      <c r="AM22" s="141">
        <f t="shared" si="21"/>
        <v>4510640</v>
      </c>
      <c r="AN22" s="141">
        <f t="shared" si="22"/>
        <v>1415152</v>
      </c>
      <c r="AO22" s="141">
        <v>308299</v>
      </c>
      <c r="AP22" s="141">
        <v>830140</v>
      </c>
      <c r="AQ22" s="141">
        <v>246798</v>
      </c>
      <c r="AR22" s="141">
        <v>29915</v>
      </c>
      <c r="AS22" s="141">
        <f t="shared" si="23"/>
        <v>312181</v>
      </c>
      <c r="AT22" s="141">
        <v>95334</v>
      </c>
      <c r="AU22" s="141">
        <v>188851</v>
      </c>
      <c r="AV22" s="141">
        <v>27996</v>
      </c>
      <c r="AW22" s="141">
        <v>39176</v>
      </c>
      <c r="AX22" s="141">
        <f t="shared" si="24"/>
        <v>2733322</v>
      </c>
      <c r="AY22" s="141">
        <v>674912</v>
      </c>
      <c r="AZ22" s="141">
        <v>1985186</v>
      </c>
      <c r="BA22" s="141">
        <v>73224</v>
      </c>
      <c r="BB22" s="141">
        <v>0</v>
      </c>
      <c r="BC22" s="141">
        <v>493707</v>
      </c>
      <c r="BD22" s="141">
        <v>10809</v>
      </c>
      <c r="BE22" s="141">
        <v>5716</v>
      </c>
      <c r="BF22" s="141">
        <f t="shared" si="25"/>
        <v>4548306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248575</v>
      </c>
      <c r="BP22" s="141">
        <f t="shared" si="29"/>
        <v>18685</v>
      </c>
      <c r="BQ22" s="141">
        <v>18685</v>
      </c>
      <c r="BR22" s="141">
        <v>0</v>
      </c>
      <c r="BS22" s="141">
        <v>0</v>
      </c>
      <c r="BT22" s="141">
        <v>0</v>
      </c>
      <c r="BU22" s="141">
        <f t="shared" si="30"/>
        <v>45541</v>
      </c>
      <c r="BV22" s="141">
        <v>0</v>
      </c>
      <c r="BW22" s="141">
        <v>45541</v>
      </c>
      <c r="BX22" s="141">
        <v>0</v>
      </c>
      <c r="BY22" s="141">
        <v>0</v>
      </c>
      <c r="BZ22" s="141">
        <f t="shared" si="31"/>
        <v>184349</v>
      </c>
      <c r="CA22" s="141">
        <v>73849</v>
      </c>
      <c r="CB22" s="141">
        <v>110250</v>
      </c>
      <c r="CC22" s="141">
        <v>250</v>
      </c>
      <c r="CD22" s="141">
        <v>0</v>
      </c>
      <c r="CE22" s="141">
        <v>59863</v>
      </c>
      <c r="CF22" s="141">
        <v>0</v>
      </c>
      <c r="CG22" s="141">
        <v>1451</v>
      </c>
      <c r="CH22" s="141">
        <f t="shared" si="32"/>
        <v>250026</v>
      </c>
      <c r="CI22" s="141">
        <f t="shared" si="33"/>
        <v>31950</v>
      </c>
      <c r="CJ22" s="141">
        <f t="shared" si="34"/>
        <v>30002</v>
      </c>
      <c r="CK22" s="141">
        <f t="shared" si="35"/>
        <v>0</v>
      </c>
      <c r="CL22" s="141">
        <f t="shared" si="36"/>
        <v>168</v>
      </c>
      <c r="CM22" s="141">
        <f t="shared" si="37"/>
        <v>29834</v>
      </c>
      <c r="CN22" s="141">
        <f t="shared" si="38"/>
        <v>0</v>
      </c>
      <c r="CO22" s="141">
        <f t="shared" si="39"/>
        <v>1948</v>
      </c>
      <c r="CP22" s="141">
        <f t="shared" si="40"/>
        <v>0</v>
      </c>
      <c r="CQ22" s="141">
        <f t="shared" si="41"/>
        <v>4759215</v>
      </c>
      <c r="CR22" s="141">
        <f t="shared" si="42"/>
        <v>1433837</v>
      </c>
      <c r="CS22" s="141">
        <f t="shared" si="43"/>
        <v>326984</v>
      </c>
      <c r="CT22" s="141">
        <f t="shared" si="44"/>
        <v>830140</v>
      </c>
      <c r="CU22" s="141">
        <f t="shared" si="45"/>
        <v>246798</v>
      </c>
      <c r="CV22" s="141">
        <f t="shared" si="46"/>
        <v>29915</v>
      </c>
      <c r="CW22" s="141">
        <f t="shared" si="47"/>
        <v>357722</v>
      </c>
      <c r="CX22" s="141">
        <f t="shared" si="48"/>
        <v>95334</v>
      </c>
      <c r="CY22" s="141">
        <f t="shared" si="49"/>
        <v>234392</v>
      </c>
      <c r="CZ22" s="141">
        <f t="shared" si="50"/>
        <v>27996</v>
      </c>
      <c r="DA22" s="141">
        <f t="shared" si="51"/>
        <v>39176</v>
      </c>
      <c r="DB22" s="141">
        <f t="shared" si="52"/>
        <v>2917671</v>
      </c>
      <c r="DC22" s="141">
        <f t="shared" si="53"/>
        <v>748761</v>
      </c>
      <c r="DD22" s="141">
        <f t="shared" si="54"/>
        <v>2095436</v>
      </c>
      <c r="DE22" s="141">
        <f t="shared" si="55"/>
        <v>73474</v>
      </c>
      <c r="DF22" s="141">
        <f t="shared" si="56"/>
        <v>0</v>
      </c>
      <c r="DG22" s="141">
        <f t="shared" si="57"/>
        <v>553570</v>
      </c>
      <c r="DH22" s="141">
        <f t="shared" si="58"/>
        <v>10809</v>
      </c>
      <c r="DI22" s="141">
        <f t="shared" si="59"/>
        <v>7167</v>
      </c>
      <c r="DJ22" s="141">
        <f t="shared" si="60"/>
        <v>4798332</v>
      </c>
    </row>
    <row r="23" spans="1:114" ht="12" customHeight="1">
      <c r="A23" s="142" t="s">
        <v>90</v>
      </c>
      <c r="B23" s="140" t="s">
        <v>341</v>
      </c>
      <c r="C23" s="142" t="s">
        <v>397</v>
      </c>
      <c r="D23" s="141">
        <f t="shared" si="6"/>
        <v>322887</v>
      </c>
      <c r="E23" s="141">
        <f t="shared" si="7"/>
        <v>85419</v>
      </c>
      <c r="F23" s="141">
        <v>0</v>
      </c>
      <c r="G23" s="141">
        <v>0</v>
      </c>
      <c r="H23" s="141">
        <v>0</v>
      </c>
      <c r="I23" s="141">
        <v>50445</v>
      </c>
      <c r="J23" s="141"/>
      <c r="K23" s="141">
        <v>34974</v>
      </c>
      <c r="L23" s="141">
        <v>237468</v>
      </c>
      <c r="M23" s="141">
        <f t="shared" si="8"/>
        <v>147625</v>
      </c>
      <c r="N23" s="141">
        <f t="shared" si="9"/>
        <v>62772</v>
      </c>
      <c r="O23" s="141">
        <v>0</v>
      </c>
      <c r="P23" s="141">
        <v>0</v>
      </c>
      <c r="Q23" s="141">
        <v>0</v>
      </c>
      <c r="R23" s="141">
        <v>62772</v>
      </c>
      <c r="S23" s="141"/>
      <c r="T23" s="141">
        <v>0</v>
      </c>
      <c r="U23" s="141">
        <v>84853</v>
      </c>
      <c r="V23" s="141">
        <f t="shared" si="10"/>
        <v>470512</v>
      </c>
      <c r="W23" s="141">
        <f t="shared" si="11"/>
        <v>148191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113217</v>
      </c>
      <c r="AB23" s="141">
        <f t="shared" si="16"/>
        <v>0</v>
      </c>
      <c r="AC23" s="141">
        <f t="shared" si="17"/>
        <v>34974</v>
      </c>
      <c r="AD23" s="141">
        <f t="shared" si="18"/>
        <v>322321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315520</v>
      </c>
      <c r="AN23" s="141">
        <f t="shared" si="22"/>
        <v>108253</v>
      </c>
      <c r="AO23" s="141">
        <v>33070</v>
      </c>
      <c r="AP23" s="141">
        <v>0</v>
      </c>
      <c r="AQ23" s="141">
        <v>75183</v>
      </c>
      <c r="AR23" s="141">
        <v>0</v>
      </c>
      <c r="AS23" s="141">
        <f t="shared" si="23"/>
        <v>78918</v>
      </c>
      <c r="AT23" s="141">
        <v>0</v>
      </c>
      <c r="AU23" s="141">
        <v>78918</v>
      </c>
      <c r="AV23" s="141">
        <v>0</v>
      </c>
      <c r="AW23" s="141">
        <v>0</v>
      </c>
      <c r="AX23" s="141">
        <f t="shared" si="24"/>
        <v>128349</v>
      </c>
      <c r="AY23" s="141">
        <v>77665</v>
      </c>
      <c r="AZ23" s="141">
        <v>15778</v>
      </c>
      <c r="BA23" s="141">
        <v>25338</v>
      </c>
      <c r="BB23" s="141">
        <v>9568</v>
      </c>
      <c r="BC23" s="141">
        <v>0</v>
      </c>
      <c r="BD23" s="141">
        <v>0</v>
      </c>
      <c r="BE23" s="141">
        <v>7367</v>
      </c>
      <c r="BF23" s="141">
        <f t="shared" si="25"/>
        <v>322887</v>
      </c>
      <c r="BG23" s="141">
        <f t="shared" si="26"/>
        <v>3604</v>
      </c>
      <c r="BH23" s="141">
        <f t="shared" si="27"/>
        <v>3604</v>
      </c>
      <c r="BI23" s="141">
        <v>0</v>
      </c>
      <c r="BJ23" s="141">
        <v>3604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143636</v>
      </c>
      <c r="BP23" s="141">
        <f t="shared" si="29"/>
        <v>38684</v>
      </c>
      <c r="BQ23" s="141">
        <v>13483</v>
      </c>
      <c r="BR23" s="141">
        <v>0</v>
      </c>
      <c r="BS23" s="141">
        <v>25201</v>
      </c>
      <c r="BT23" s="141">
        <v>0</v>
      </c>
      <c r="BU23" s="141">
        <f t="shared" si="30"/>
        <v>35828</v>
      </c>
      <c r="BV23" s="141">
        <v>0</v>
      </c>
      <c r="BW23" s="141">
        <v>35828</v>
      </c>
      <c r="BX23" s="141">
        <v>0</v>
      </c>
      <c r="BY23" s="141">
        <v>0</v>
      </c>
      <c r="BZ23" s="141">
        <f t="shared" si="31"/>
        <v>69124</v>
      </c>
      <c r="CA23" s="141">
        <v>52918</v>
      </c>
      <c r="CB23" s="141">
        <v>15424</v>
      </c>
      <c r="CC23" s="141">
        <v>0</v>
      </c>
      <c r="CD23" s="141">
        <v>782</v>
      </c>
      <c r="CE23" s="141">
        <v>0</v>
      </c>
      <c r="CF23" s="141">
        <v>0</v>
      </c>
      <c r="CG23" s="141">
        <v>385</v>
      </c>
      <c r="CH23" s="141">
        <f t="shared" si="32"/>
        <v>147625</v>
      </c>
      <c r="CI23" s="141">
        <f t="shared" si="33"/>
        <v>3604</v>
      </c>
      <c r="CJ23" s="141">
        <f t="shared" si="34"/>
        <v>3604</v>
      </c>
      <c r="CK23" s="141">
        <f t="shared" si="35"/>
        <v>0</v>
      </c>
      <c r="CL23" s="141">
        <f t="shared" si="36"/>
        <v>3604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459156</v>
      </c>
      <c r="CR23" s="141">
        <f t="shared" si="42"/>
        <v>146937</v>
      </c>
      <c r="CS23" s="141">
        <f t="shared" si="43"/>
        <v>46553</v>
      </c>
      <c r="CT23" s="141">
        <f t="shared" si="44"/>
        <v>0</v>
      </c>
      <c r="CU23" s="141">
        <f t="shared" si="45"/>
        <v>100384</v>
      </c>
      <c r="CV23" s="141">
        <f t="shared" si="46"/>
        <v>0</v>
      </c>
      <c r="CW23" s="141">
        <f t="shared" si="47"/>
        <v>114746</v>
      </c>
      <c r="CX23" s="141">
        <f t="shared" si="48"/>
        <v>0</v>
      </c>
      <c r="CY23" s="141">
        <f t="shared" si="49"/>
        <v>114746</v>
      </c>
      <c r="CZ23" s="141">
        <f t="shared" si="50"/>
        <v>0</v>
      </c>
      <c r="DA23" s="141">
        <f t="shared" si="51"/>
        <v>0</v>
      </c>
      <c r="DB23" s="141">
        <f t="shared" si="52"/>
        <v>197473</v>
      </c>
      <c r="DC23" s="141">
        <f t="shared" si="53"/>
        <v>130583</v>
      </c>
      <c r="DD23" s="141">
        <f t="shared" si="54"/>
        <v>31202</v>
      </c>
      <c r="DE23" s="141">
        <f t="shared" si="55"/>
        <v>25338</v>
      </c>
      <c r="DF23" s="141">
        <f t="shared" si="56"/>
        <v>10350</v>
      </c>
      <c r="DG23" s="141">
        <f t="shared" si="57"/>
        <v>0</v>
      </c>
      <c r="DH23" s="141">
        <f t="shared" si="58"/>
        <v>0</v>
      </c>
      <c r="DI23" s="141">
        <f t="shared" si="59"/>
        <v>7752</v>
      </c>
      <c r="DJ23" s="141">
        <f t="shared" si="60"/>
        <v>470512</v>
      </c>
    </row>
    <row r="24" spans="1:114" ht="12" customHeight="1">
      <c r="A24" s="142" t="s">
        <v>90</v>
      </c>
      <c r="B24" s="140" t="s">
        <v>342</v>
      </c>
      <c r="C24" s="142" t="s">
        <v>398</v>
      </c>
      <c r="D24" s="141">
        <f t="shared" si="6"/>
        <v>3461592</v>
      </c>
      <c r="E24" s="141">
        <f t="shared" si="7"/>
        <v>1075538</v>
      </c>
      <c r="F24" s="141">
        <v>0</v>
      </c>
      <c r="G24" s="141">
        <v>1368</v>
      </c>
      <c r="H24" s="141">
        <v>542900</v>
      </c>
      <c r="I24" s="141">
        <v>413735</v>
      </c>
      <c r="J24" s="141"/>
      <c r="K24" s="141">
        <v>117535</v>
      </c>
      <c r="L24" s="141">
        <v>2386054</v>
      </c>
      <c r="M24" s="141">
        <f t="shared" si="8"/>
        <v>427952</v>
      </c>
      <c r="N24" s="141">
        <f t="shared" si="9"/>
        <v>75642</v>
      </c>
      <c r="O24" s="141">
        <v>30458</v>
      </c>
      <c r="P24" s="141">
        <v>36585</v>
      </c>
      <c r="Q24" s="141">
        <v>0</v>
      </c>
      <c r="R24" s="141">
        <v>8593</v>
      </c>
      <c r="S24" s="141"/>
      <c r="T24" s="141">
        <v>6</v>
      </c>
      <c r="U24" s="141">
        <v>352310</v>
      </c>
      <c r="V24" s="141">
        <f t="shared" si="10"/>
        <v>3889544</v>
      </c>
      <c r="W24" s="141">
        <f t="shared" si="11"/>
        <v>1151180</v>
      </c>
      <c r="X24" s="141">
        <f t="shared" si="12"/>
        <v>30458</v>
      </c>
      <c r="Y24" s="141">
        <f t="shared" si="13"/>
        <v>37953</v>
      </c>
      <c r="Z24" s="141">
        <f t="shared" si="14"/>
        <v>542900</v>
      </c>
      <c r="AA24" s="141">
        <f t="shared" si="15"/>
        <v>422328</v>
      </c>
      <c r="AB24" s="141">
        <f t="shared" si="16"/>
        <v>0</v>
      </c>
      <c r="AC24" s="141">
        <f t="shared" si="17"/>
        <v>117541</v>
      </c>
      <c r="AD24" s="141">
        <f t="shared" si="18"/>
        <v>2738364</v>
      </c>
      <c r="AE24" s="141">
        <f t="shared" si="19"/>
        <v>790503</v>
      </c>
      <c r="AF24" s="141">
        <f t="shared" si="20"/>
        <v>790503</v>
      </c>
      <c r="AG24" s="141">
        <v>0</v>
      </c>
      <c r="AH24" s="141">
        <v>790503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2574948</v>
      </c>
      <c r="AN24" s="141">
        <f t="shared" si="22"/>
        <v>527576</v>
      </c>
      <c r="AO24" s="141">
        <v>289795</v>
      </c>
      <c r="AP24" s="141">
        <v>163474</v>
      </c>
      <c r="AQ24" s="141">
        <v>66876</v>
      </c>
      <c r="AR24" s="141">
        <v>7431</v>
      </c>
      <c r="AS24" s="141">
        <f t="shared" si="23"/>
        <v>593775</v>
      </c>
      <c r="AT24" s="141">
        <v>25114</v>
      </c>
      <c r="AU24" s="141">
        <v>543912</v>
      </c>
      <c r="AV24" s="141">
        <v>24749</v>
      </c>
      <c r="AW24" s="141">
        <v>11928</v>
      </c>
      <c r="AX24" s="141">
        <f t="shared" si="24"/>
        <v>1438361</v>
      </c>
      <c r="AY24" s="141">
        <v>581212</v>
      </c>
      <c r="AZ24" s="141">
        <v>817839</v>
      </c>
      <c r="BA24" s="141">
        <v>39310</v>
      </c>
      <c r="BB24" s="141">
        <v>0</v>
      </c>
      <c r="BC24" s="141">
        <v>0</v>
      </c>
      <c r="BD24" s="141">
        <v>3308</v>
      </c>
      <c r="BE24" s="141">
        <v>96141</v>
      </c>
      <c r="BF24" s="141">
        <f t="shared" si="25"/>
        <v>3461592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308898</v>
      </c>
      <c r="BP24" s="141">
        <f t="shared" si="29"/>
        <v>89949</v>
      </c>
      <c r="BQ24" s="141">
        <v>82453</v>
      </c>
      <c r="BR24" s="141">
        <v>0</v>
      </c>
      <c r="BS24" s="141">
        <v>7496</v>
      </c>
      <c r="BT24" s="141">
        <v>0</v>
      </c>
      <c r="BU24" s="141">
        <f t="shared" si="30"/>
        <v>133699</v>
      </c>
      <c r="BV24" s="141">
        <v>0</v>
      </c>
      <c r="BW24" s="141">
        <v>133699</v>
      </c>
      <c r="BX24" s="141">
        <v>0</v>
      </c>
      <c r="BY24" s="141">
        <v>6248</v>
      </c>
      <c r="BZ24" s="141">
        <f t="shared" si="31"/>
        <v>79002</v>
      </c>
      <c r="CA24" s="141">
        <v>6795</v>
      </c>
      <c r="CB24" s="141">
        <v>1575</v>
      </c>
      <c r="CC24" s="141">
        <v>0</v>
      </c>
      <c r="CD24" s="141">
        <v>70632</v>
      </c>
      <c r="CE24" s="141">
        <v>0</v>
      </c>
      <c r="CF24" s="141">
        <v>0</v>
      </c>
      <c r="CG24" s="141">
        <v>119054</v>
      </c>
      <c r="CH24" s="141">
        <f t="shared" si="32"/>
        <v>427952</v>
      </c>
      <c r="CI24" s="141">
        <f t="shared" si="33"/>
        <v>790503</v>
      </c>
      <c r="CJ24" s="141">
        <f t="shared" si="34"/>
        <v>790503</v>
      </c>
      <c r="CK24" s="141">
        <f t="shared" si="35"/>
        <v>0</v>
      </c>
      <c r="CL24" s="141">
        <f t="shared" si="36"/>
        <v>790503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2883846</v>
      </c>
      <c r="CR24" s="141">
        <f t="shared" si="42"/>
        <v>617525</v>
      </c>
      <c r="CS24" s="141">
        <f t="shared" si="43"/>
        <v>372248</v>
      </c>
      <c r="CT24" s="141">
        <f t="shared" si="44"/>
        <v>163474</v>
      </c>
      <c r="CU24" s="141">
        <f t="shared" si="45"/>
        <v>74372</v>
      </c>
      <c r="CV24" s="141">
        <f t="shared" si="46"/>
        <v>7431</v>
      </c>
      <c r="CW24" s="141">
        <f t="shared" si="47"/>
        <v>727474</v>
      </c>
      <c r="CX24" s="141">
        <f t="shared" si="48"/>
        <v>25114</v>
      </c>
      <c r="CY24" s="141">
        <f t="shared" si="49"/>
        <v>677611</v>
      </c>
      <c r="CZ24" s="141">
        <f t="shared" si="50"/>
        <v>24749</v>
      </c>
      <c r="DA24" s="141">
        <f t="shared" si="51"/>
        <v>18176</v>
      </c>
      <c r="DB24" s="141">
        <f t="shared" si="52"/>
        <v>1517363</v>
      </c>
      <c r="DC24" s="141">
        <f t="shared" si="53"/>
        <v>588007</v>
      </c>
      <c r="DD24" s="141">
        <f t="shared" si="54"/>
        <v>819414</v>
      </c>
      <c r="DE24" s="141">
        <f t="shared" si="55"/>
        <v>39310</v>
      </c>
      <c r="DF24" s="141">
        <f t="shared" si="56"/>
        <v>70632</v>
      </c>
      <c r="DG24" s="141">
        <f t="shared" si="57"/>
        <v>0</v>
      </c>
      <c r="DH24" s="141">
        <f t="shared" si="58"/>
        <v>3308</v>
      </c>
      <c r="DI24" s="141">
        <f t="shared" si="59"/>
        <v>215195</v>
      </c>
      <c r="DJ24" s="141">
        <f t="shared" si="60"/>
        <v>3889544</v>
      </c>
    </row>
    <row r="25" spans="1:114" ht="12" customHeight="1">
      <c r="A25" s="142" t="s">
        <v>90</v>
      </c>
      <c r="B25" s="140" t="s">
        <v>343</v>
      </c>
      <c r="C25" s="142" t="s">
        <v>399</v>
      </c>
      <c r="D25" s="141">
        <f t="shared" si="6"/>
        <v>1767687</v>
      </c>
      <c r="E25" s="141">
        <f t="shared" si="7"/>
        <v>303711</v>
      </c>
      <c r="F25" s="141">
        <v>0</v>
      </c>
      <c r="G25" s="141">
        <v>0</v>
      </c>
      <c r="H25" s="141">
        <v>0</v>
      </c>
      <c r="I25" s="141">
        <v>219882</v>
      </c>
      <c r="J25" s="141"/>
      <c r="K25" s="141">
        <v>83829</v>
      </c>
      <c r="L25" s="141">
        <v>1463976</v>
      </c>
      <c r="M25" s="141">
        <f t="shared" si="8"/>
        <v>793363</v>
      </c>
      <c r="N25" s="141">
        <f t="shared" si="9"/>
        <v>468822</v>
      </c>
      <c r="O25" s="141">
        <v>138203</v>
      </c>
      <c r="P25" s="141">
        <v>4968</v>
      </c>
      <c r="Q25" s="141">
        <v>240000</v>
      </c>
      <c r="R25" s="141">
        <v>22591</v>
      </c>
      <c r="S25" s="141"/>
      <c r="T25" s="141">
        <v>63060</v>
      </c>
      <c r="U25" s="141">
        <v>324541</v>
      </c>
      <c r="V25" s="141">
        <f t="shared" si="10"/>
        <v>2561050</v>
      </c>
      <c r="W25" s="141">
        <f t="shared" si="11"/>
        <v>772533</v>
      </c>
      <c r="X25" s="141">
        <f t="shared" si="12"/>
        <v>138203</v>
      </c>
      <c r="Y25" s="141">
        <f t="shared" si="13"/>
        <v>4968</v>
      </c>
      <c r="Z25" s="141">
        <f t="shared" si="14"/>
        <v>240000</v>
      </c>
      <c r="AA25" s="141">
        <f t="shared" si="15"/>
        <v>242473</v>
      </c>
      <c r="AB25" s="141">
        <f t="shared" si="16"/>
        <v>0</v>
      </c>
      <c r="AC25" s="141">
        <f t="shared" si="17"/>
        <v>146889</v>
      </c>
      <c r="AD25" s="141">
        <f t="shared" si="18"/>
        <v>1788517</v>
      </c>
      <c r="AE25" s="141">
        <f t="shared" si="19"/>
        <v>1730</v>
      </c>
      <c r="AF25" s="141">
        <f t="shared" si="20"/>
        <v>1730</v>
      </c>
      <c r="AG25" s="141">
        <v>0</v>
      </c>
      <c r="AH25" s="141">
        <v>0</v>
      </c>
      <c r="AI25" s="141">
        <v>0</v>
      </c>
      <c r="AJ25" s="141">
        <v>1730</v>
      </c>
      <c r="AK25" s="141">
        <v>0</v>
      </c>
      <c r="AL25" s="141">
        <v>0</v>
      </c>
      <c r="AM25" s="141">
        <f t="shared" si="21"/>
        <v>1585658</v>
      </c>
      <c r="AN25" s="141">
        <f t="shared" si="22"/>
        <v>303560</v>
      </c>
      <c r="AO25" s="141">
        <v>150034</v>
      </c>
      <c r="AP25" s="141">
        <v>0</v>
      </c>
      <c r="AQ25" s="141">
        <v>153526</v>
      </c>
      <c r="AR25" s="141">
        <v>0</v>
      </c>
      <c r="AS25" s="141">
        <f t="shared" si="23"/>
        <v>370072</v>
      </c>
      <c r="AT25" s="141">
        <v>2615</v>
      </c>
      <c r="AU25" s="141">
        <v>367457</v>
      </c>
      <c r="AV25" s="141">
        <v>0</v>
      </c>
      <c r="AW25" s="141">
        <v>0</v>
      </c>
      <c r="AX25" s="141">
        <f t="shared" si="24"/>
        <v>911301</v>
      </c>
      <c r="AY25" s="141">
        <v>412322</v>
      </c>
      <c r="AZ25" s="141">
        <v>455512</v>
      </c>
      <c r="BA25" s="141">
        <v>43467</v>
      </c>
      <c r="BB25" s="141">
        <v>0</v>
      </c>
      <c r="BC25" s="141">
        <v>0</v>
      </c>
      <c r="BD25" s="141">
        <v>725</v>
      </c>
      <c r="BE25" s="141">
        <v>180299</v>
      </c>
      <c r="BF25" s="141">
        <f t="shared" si="25"/>
        <v>1767687</v>
      </c>
      <c r="BG25" s="141">
        <f t="shared" si="26"/>
        <v>479861</v>
      </c>
      <c r="BH25" s="141">
        <f t="shared" si="27"/>
        <v>479861</v>
      </c>
      <c r="BI25" s="141">
        <v>0</v>
      </c>
      <c r="BJ25" s="141">
        <v>479861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293454</v>
      </c>
      <c r="BP25" s="141">
        <f t="shared" si="29"/>
        <v>126274</v>
      </c>
      <c r="BQ25" s="141">
        <v>66569</v>
      </c>
      <c r="BR25" s="141">
        <v>0</v>
      </c>
      <c r="BS25" s="141">
        <v>59705</v>
      </c>
      <c r="BT25" s="141">
        <v>0</v>
      </c>
      <c r="BU25" s="141">
        <f t="shared" si="30"/>
        <v>48752</v>
      </c>
      <c r="BV25" s="141">
        <v>542</v>
      </c>
      <c r="BW25" s="141">
        <v>48207</v>
      </c>
      <c r="BX25" s="141">
        <v>3</v>
      </c>
      <c r="BY25" s="141">
        <v>0</v>
      </c>
      <c r="BZ25" s="141">
        <f t="shared" si="31"/>
        <v>118428</v>
      </c>
      <c r="CA25" s="141">
        <v>91903</v>
      </c>
      <c r="CB25" s="141">
        <v>14632</v>
      </c>
      <c r="CC25" s="141">
        <v>11578</v>
      </c>
      <c r="CD25" s="141">
        <v>315</v>
      </c>
      <c r="CE25" s="141">
        <v>0</v>
      </c>
      <c r="CF25" s="141">
        <v>0</v>
      </c>
      <c r="CG25" s="141">
        <v>20048</v>
      </c>
      <c r="CH25" s="141">
        <f t="shared" si="32"/>
        <v>793363</v>
      </c>
      <c r="CI25" s="141">
        <f t="shared" si="33"/>
        <v>481591</v>
      </c>
      <c r="CJ25" s="141">
        <f t="shared" si="34"/>
        <v>481591</v>
      </c>
      <c r="CK25" s="141">
        <f t="shared" si="35"/>
        <v>0</v>
      </c>
      <c r="CL25" s="141">
        <f t="shared" si="36"/>
        <v>479861</v>
      </c>
      <c r="CM25" s="141">
        <f t="shared" si="37"/>
        <v>0</v>
      </c>
      <c r="CN25" s="141">
        <f t="shared" si="38"/>
        <v>1730</v>
      </c>
      <c r="CO25" s="141">
        <f t="shared" si="39"/>
        <v>0</v>
      </c>
      <c r="CP25" s="141">
        <f t="shared" si="40"/>
        <v>0</v>
      </c>
      <c r="CQ25" s="141">
        <f t="shared" si="41"/>
        <v>1879112</v>
      </c>
      <c r="CR25" s="141">
        <f t="shared" si="42"/>
        <v>429834</v>
      </c>
      <c r="CS25" s="141">
        <f t="shared" si="43"/>
        <v>216603</v>
      </c>
      <c r="CT25" s="141">
        <f t="shared" si="44"/>
        <v>0</v>
      </c>
      <c r="CU25" s="141">
        <f t="shared" si="45"/>
        <v>213231</v>
      </c>
      <c r="CV25" s="141">
        <f t="shared" si="46"/>
        <v>0</v>
      </c>
      <c r="CW25" s="141">
        <f t="shared" si="47"/>
        <v>418824</v>
      </c>
      <c r="CX25" s="141">
        <f t="shared" si="48"/>
        <v>3157</v>
      </c>
      <c r="CY25" s="141">
        <f t="shared" si="49"/>
        <v>415664</v>
      </c>
      <c r="CZ25" s="141">
        <f t="shared" si="50"/>
        <v>3</v>
      </c>
      <c r="DA25" s="141">
        <f t="shared" si="51"/>
        <v>0</v>
      </c>
      <c r="DB25" s="141">
        <f t="shared" si="52"/>
        <v>1029729</v>
      </c>
      <c r="DC25" s="141">
        <f t="shared" si="53"/>
        <v>504225</v>
      </c>
      <c r="DD25" s="141">
        <f t="shared" si="54"/>
        <v>470144</v>
      </c>
      <c r="DE25" s="141">
        <f t="shared" si="55"/>
        <v>55045</v>
      </c>
      <c r="DF25" s="141">
        <f t="shared" si="56"/>
        <v>315</v>
      </c>
      <c r="DG25" s="141">
        <f t="shared" si="57"/>
        <v>0</v>
      </c>
      <c r="DH25" s="141">
        <f t="shared" si="58"/>
        <v>725</v>
      </c>
      <c r="DI25" s="141">
        <f t="shared" si="59"/>
        <v>200347</v>
      </c>
      <c r="DJ25" s="141">
        <f t="shared" si="60"/>
        <v>2561050</v>
      </c>
    </row>
    <row r="26" spans="1:114" ht="12" customHeight="1">
      <c r="A26" s="142" t="s">
        <v>90</v>
      </c>
      <c r="B26" s="140" t="s">
        <v>344</v>
      </c>
      <c r="C26" s="142" t="s">
        <v>400</v>
      </c>
      <c r="D26" s="141">
        <f t="shared" si="6"/>
        <v>3739724</v>
      </c>
      <c r="E26" s="141">
        <f t="shared" si="7"/>
        <v>1705245</v>
      </c>
      <c r="F26" s="141">
        <v>19690</v>
      </c>
      <c r="G26" s="141">
        <v>480</v>
      </c>
      <c r="H26" s="141">
        <v>947500</v>
      </c>
      <c r="I26" s="141">
        <v>539022</v>
      </c>
      <c r="J26" s="141"/>
      <c r="K26" s="141">
        <v>198553</v>
      </c>
      <c r="L26" s="141">
        <v>2034479</v>
      </c>
      <c r="M26" s="141">
        <f t="shared" si="8"/>
        <v>170964</v>
      </c>
      <c r="N26" s="141">
        <f t="shared" si="9"/>
        <v>21339</v>
      </c>
      <c r="O26" s="141">
        <v>0</v>
      </c>
      <c r="P26" s="141">
        <v>0</v>
      </c>
      <c r="Q26" s="141">
        <v>0</v>
      </c>
      <c r="R26" s="141">
        <v>21299</v>
      </c>
      <c r="S26" s="141"/>
      <c r="T26" s="141">
        <v>40</v>
      </c>
      <c r="U26" s="141">
        <v>149625</v>
      </c>
      <c r="V26" s="141">
        <f t="shared" si="10"/>
        <v>3910688</v>
      </c>
      <c r="W26" s="141">
        <f t="shared" si="11"/>
        <v>1726584</v>
      </c>
      <c r="X26" s="141">
        <f t="shared" si="12"/>
        <v>19690</v>
      </c>
      <c r="Y26" s="141">
        <f t="shared" si="13"/>
        <v>480</v>
      </c>
      <c r="Z26" s="141">
        <f t="shared" si="14"/>
        <v>947500</v>
      </c>
      <c r="AA26" s="141">
        <f t="shared" si="15"/>
        <v>560321</v>
      </c>
      <c r="AB26" s="141">
        <f t="shared" si="16"/>
        <v>0</v>
      </c>
      <c r="AC26" s="141">
        <f t="shared" si="17"/>
        <v>198593</v>
      </c>
      <c r="AD26" s="141">
        <f t="shared" si="18"/>
        <v>2184104</v>
      </c>
      <c r="AE26" s="141">
        <f t="shared" si="19"/>
        <v>1284528</v>
      </c>
      <c r="AF26" s="141">
        <f t="shared" si="20"/>
        <v>1284528</v>
      </c>
      <c r="AG26" s="141">
        <v>0</v>
      </c>
      <c r="AH26" s="141">
        <v>88200</v>
      </c>
      <c r="AI26" s="141">
        <v>1194078</v>
      </c>
      <c r="AJ26" s="141">
        <v>2250</v>
      </c>
      <c r="AK26" s="141">
        <v>0</v>
      </c>
      <c r="AL26" s="141">
        <v>0</v>
      </c>
      <c r="AM26" s="141">
        <f t="shared" si="21"/>
        <v>2298569</v>
      </c>
      <c r="AN26" s="141">
        <f t="shared" si="22"/>
        <v>470022</v>
      </c>
      <c r="AO26" s="141">
        <v>209918</v>
      </c>
      <c r="AP26" s="141">
        <v>152768</v>
      </c>
      <c r="AQ26" s="141">
        <v>38172</v>
      </c>
      <c r="AR26" s="141">
        <v>69164</v>
      </c>
      <c r="AS26" s="141">
        <f t="shared" si="23"/>
        <v>490731</v>
      </c>
      <c r="AT26" s="141">
        <v>16278</v>
      </c>
      <c r="AU26" s="141">
        <v>408311</v>
      </c>
      <c r="AV26" s="141">
        <v>66142</v>
      </c>
      <c r="AW26" s="141">
        <v>0</v>
      </c>
      <c r="AX26" s="141">
        <f t="shared" si="24"/>
        <v>1337816</v>
      </c>
      <c r="AY26" s="141">
        <v>547468</v>
      </c>
      <c r="AZ26" s="141">
        <v>518957</v>
      </c>
      <c r="BA26" s="141">
        <v>247781</v>
      </c>
      <c r="BB26" s="141">
        <v>23610</v>
      </c>
      <c r="BC26" s="141">
        <v>0</v>
      </c>
      <c r="BD26" s="141">
        <v>0</v>
      </c>
      <c r="BE26" s="141">
        <v>156627</v>
      </c>
      <c r="BF26" s="141">
        <f t="shared" si="25"/>
        <v>3739724</v>
      </c>
      <c r="BG26" s="141">
        <f t="shared" si="26"/>
        <v>14201</v>
      </c>
      <c r="BH26" s="141">
        <f t="shared" si="27"/>
        <v>14201</v>
      </c>
      <c r="BI26" s="141">
        <v>0</v>
      </c>
      <c r="BJ26" s="141">
        <v>14201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156075</v>
      </c>
      <c r="BP26" s="141">
        <f t="shared" si="29"/>
        <v>18903</v>
      </c>
      <c r="BQ26" s="141">
        <v>18903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137172</v>
      </c>
      <c r="CA26" s="141">
        <v>38598</v>
      </c>
      <c r="CB26" s="141">
        <v>98574</v>
      </c>
      <c r="CC26" s="141">
        <v>0</v>
      </c>
      <c r="CD26" s="141">
        <v>0</v>
      </c>
      <c r="CE26" s="141">
        <v>0</v>
      </c>
      <c r="CF26" s="141">
        <v>0</v>
      </c>
      <c r="CG26" s="141">
        <v>688</v>
      </c>
      <c r="CH26" s="141">
        <f t="shared" si="32"/>
        <v>170964</v>
      </c>
      <c r="CI26" s="141">
        <f t="shared" si="33"/>
        <v>1298729</v>
      </c>
      <c r="CJ26" s="141">
        <f t="shared" si="34"/>
        <v>1298729</v>
      </c>
      <c r="CK26" s="141">
        <f t="shared" si="35"/>
        <v>0</v>
      </c>
      <c r="CL26" s="141">
        <f t="shared" si="36"/>
        <v>102401</v>
      </c>
      <c r="CM26" s="141">
        <f t="shared" si="37"/>
        <v>1194078</v>
      </c>
      <c r="CN26" s="141">
        <f t="shared" si="38"/>
        <v>2250</v>
      </c>
      <c r="CO26" s="141">
        <f t="shared" si="39"/>
        <v>0</v>
      </c>
      <c r="CP26" s="141">
        <f t="shared" si="40"/>
        <v>0</v>
      </c>
      <c r="CQ26" s="141">
        <f t="shared" si="41"/>
        <v>2454644</v>
      </c>
      <c r="CR26" s="141">
        <f t="shared" si="42"/>
        <v>488925</v>
      </c>
      <c r="CS26" s="141">
        <f t="shared" si="43"/>
        <v>228821</v>
      </c>
      <c r="CT26" s="141">
        <f t="shared" si="44"/>
        <v>152768</v>
      </c>
      <c r="CU26" s="141">
        <f t="shared" si="45"/>
        <v>38172</v>
      </c>
      <c r="CV26" s="141">
        <f t="shared" si="46"/>
        <v>69164</v>
      </c>
      <c r="CW26" s="141">
        <f t="shared" si="47"/>
        <v>490731</v>
      </c>
      <c r="CX26" s="141">
        <f t="shared" si="48"/>
        <v>16278</v>
      </c>
      <c r="CY26" s="141">
        <f t="shared" si="49"/>
        <v>408311</v>
      </c>
      <c r="CZ26" s="141">
        <f t="shared" si="50"/>
        <v>66142</v>
      </c>
      <c r="DA26" s="141">
        <f t="shared" si="51"/>
        <v>0</v>
      </c>
      <c r="DB26" s="141">
        <f t="shared" si="52"/>
        <v>1474988</v>
      </c>
      <c r="DC26" s="141">
        <f t="shared" si="53"/>
        <v>586066</v>
      </c>
      <c r="DD26" s="141">
        <f t="shared" si="54"/>
        <v>617531</v>
      </c>
      <c r="DE26" s="141">
        <f t="shared" si="55"/>
        <v>247781</v>
      </c>
      <c r="DF26" s="141">
        <f t="shared" si="56"/>
        <v>23610</v>
      </c>
      <c r="DG26" s="141">
        <f t="shared" si="57"/>
        <v>0</v>
      </c>
      <c r="DH26" s="141">
        <f t="shared" si="58"/>
        <v>0</v>
      </c>
      <c r="DI26" s="141">
        <f t="shared" si="59"/>
        <v>157315</v>
      </c>
      <c r="DJ26" s="141">
        <f t="shared" si="60"/>
        <v>3910688</v>
      </c>
    </row>
    <row r="27" spans="1:114" ht="12" customHeight="1">
      <c r="A27" s="142" t="s">
        <v>90</v>
      </c>
      <c r="B27" s="140" t="s">
        <v>345</v>
      </c>
      <c r="C27" s="142" t="s">
        <v>401</v>
      </c>
      <c r="D27" s="141">
        <f t="shared" si="6"/>
        <v>1381443</v>
      </c>
      <c r="E27" s="141">
        <f t="shared" si="7"/>
        <v>230501</v>
      </c>
      <c r="F27" s="141">
        <v>0</v>
      </c>
      <c r="G27" s="141">
        <v>0</v>
      </c>
      <c r="H27" s="141">
        <v>0</v>
      </c>
      <c r="I27" s="141">
        <v>109307</v>
      </c>
      <c r="J27" s="141"/>
      <c r="K27" s="141">
        <v>121194</v>
      </c>
      <c r="L27" s="141">
        <v>1150942</v>
      </c>
      <c r="M27" s="141">
        <f t="shared" si="8"/>
        <v>128504</v>
      </c>
      <c r="N27" s="141">
        <f t="shared" si="9"/>
        <v>14688</v>
      </c>
      <c r="O27" s="141">
        <v>4096</v>
      </c>
      <c r="P27" s="141">
        <v>3136</v>
      </c>
      <c r="Q27" s="141">
        <v>0</v>
      </c>
      <c r="R27" s="141">
        <v>7456</v>
      </c>
      <c r="S27" s="141"/>
      <c r="T27" s="141">
        <v>0</v>
      </c>
      <c r="U27" s="141">
        <v>113816</v>
      </c>
      <c r="V27" s="141">
        <f t="shared" si="10"/>
        <v>1509947</v>
      </c>
      <c r="W27" s="141">
        <f t="shared" si="11"/>
        <v>245189</v>
      </c>
      <c r="X27" s="141">
        <f t="shared" si="12"/>
        <v>4096</v>
      </c>
      <c r="Y27" s="141">
        <f t="shared" si="13"/>
        <v>3136</v>
      </c>
      <c r="Z27" s="141">
        <f t="shared" si="14"/>
        <v>0</v>
      </c>
      <c r="AA27" s="141">
        <f t="shared" si="15"/>
        <v>116763</v>
      </c>
      <c r="AB27" s="141">
        <f t="shared" si="16"/>
        <v>0</v>
      </c>
      <c r="AC27" s="141">
        <f t="shared" si="17"/>
        <v>121194</v>
      </c>
      <c r="AD27" s="141">
        <f t="shared" si="18"/>
        <v>1264758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1332840</v>
      </c>
      <c r="AN27" s="141">
        <f t="shared" si="22"/>
        <v>292232</v>
      </c>
      <c r="AO27" s="141">
        <v>271885</v>
      </c>
      <c r="AP27" s="141">
        <v>20347</v>
      </c>
      <c r="AQ27" s="141">
        <v>0</v>
      </c>
      <c r="AR27" s="141">
        <v>0</v>
      </c>
      <c r="AS27" s="141">
        <f t="shared" si="23"/>
        <v>174834</v>
      </c>
      <c r="AT27" s="141">
        <v>7869</v>
      </c>
      <c r="AU27" s="141">
        <v>165851</v>
      </c>
      <c r="AV27" s="141">
        <v>1114</v>
      </c>
      <c r="AW27" s="141">
        <v>0</v>
      </c>
      <c r="AX27" s="141">
        <f t="shared" si="24"/>
        <v>865774</v>
      </c>
      <c r="AY27" s="141">
        <v>170369</v>
      </c>
      <c r="AZ27" s="141">
        <v>671673</v>
      </c>
      <c r="BA27" s="141">
        <v>23732</v>
      </c>
      <c r="BB27" s="141">
        <v>0</v>
      </c>
      <c r="BC27" s="141">
        <v>0</v>
      </c>
      <c r="BD27" s="141">
        <v>0</v>
      </c>
      <c r="BE27" s="141">
        <v>48603</v>
      </c>
      <c r="BF27" s="141">
        <f t="shared" si="25"/>
        <v>1381443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113660</v>
      </c>
      <c r="BP27" s="141">
        <f t="shared" si="29"/>
        <v>10174</v>
      </c>
      <c r="BQ27" s="141">
        <v>10174</v>
      </c>
      <c r="BR27" s="141">
        <v>0</v>
      </c>
      <c r="BS27" s="141">
        <v>0</v>
      </c>
      <c r="BT27" s="141">
        <v>0</v>
      </c>
      <c r="BU27" s="141">
        <f t="shared" si="30"/>
        <v>38249</v>
      </c>
      <c r="BV27" s="141">
        <v>1528</v>
      </c>
      <c r="BW27" s="141">
        <v>36721</v>
      </c>
      <c r="BX27" s="141">
        <v>0</v>
      </c>
      <c r="BY27" s="141">
        <v>0</v>
      </c>
      <c r="BZ27" s="141">
        <f t="shared" si="31"/>
        <v>65237</v>
      </c>
      <c r="CA27" s="141">
        <v>37289</v>
      </c>
      <c r="CB27" s="141">
        <v>27948</v>
      </c>
      <c r="CC27" s="141">
        <v>0</v>
      </c>
      <c r="CD27" s="141">
        <v>0</v>
      </c>
      <c r="CE27" s="141">
        <v>0</v>
      </c>
      <c r="CF27" s="141">
        <v>0</v>
      </c>
      <c r="CG27" s="141">
        <v>14844</v>
      </c>
      <c r="CH27" s="141">
        <f t="shared" si="32"/>
        <v>128504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1446500</v>
      </c>
      <c r="CR27" s="141">
        <f t="shared" si="42"/>
        <v>302406</v>
      </c>
      <c r="CS27" s="141">
        <f t="shared" si="43"/>
        <v>282059</v>
      </c>
      <c r="CT27" s="141">
        <f t="shared" si="44"/>
        <v>20347</v>
      </c>
      <c r="CU27" s="141">
        <f t="shared" si="45"/>
        <v>0</v>
      </c>
      <c r="CV27" s="141">
        <f t="shared" si="46"/>
        <v>0</v>
      </c>
      <c r="CW27" s="141">
        <f t="shared" si="47"/>
        <v>213083</v>
      </c>
      <c r="CX27" s="141">
        <f t="shared" si="48"/>
        <v>9397</v>
      </c>
      <c r="CY27" s="141">
        <f t="shared" si="49"/>
        <v>202572</v>
      </c>
      <c r="CZ27" s="141">
        <f t="shared" si="50"/>
        <v>1114</v>
      </c>
      <c r="DA27" s="141">
        <f t="shared" si="51"/>
        <v>0</v>
      </c>
      <c r="DB27" s="141">
        <f t="shared" si="52"/>
        <v>931011</v>
      </c>
      <c r="DC27" s="141">
        <f t="shared" si="53"/>
        <v>207658</v>
      </c>
      <c r="DD27" s="141">
        <f t="shared" si="54"/>
        <v>699621</v>
      </c>
      <c r="DE27" s="141">
        <f t="shared" si="55"/>
        <v>23732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63447</v>
      </c>
      <c r="DJ27" s="141">
        <f t="shared" si="60"/>
        <v>1509947</v>
      </c>
    </row>
    <row r="28" spans="1:114" ht="12" customHeight="1">
      <c r="A28" s="142" t="s">
        <v>90</v>
      </c>
      <c r="B28" s="140" t="s">
        <v>346</v>
      </c>
      <c r="C28" s="142" t="s">
        <v>402</v>
      </c>
      <c r="D28" s="141">
        <f t="shared" si="6"/>
        <v>603422</v>
      </c>
      <c r="E28" s="141">
        <f t="shared" si="7"/>
        <v>140136</v>
      </c>
      <c r="F28" s="141">
        <v>0</v>
      </c>
      <c r="G28" s="141">
        <v>0</v>
      </c>
      <c r="H28" s="141">
        <v>0</v>
      </c>
      <c r="I28" s="141">
        <v>105836</v>
      </c>
      <c r="J28" s="141"/>
      <c r="K28" s="141">
        <v>34300</v>
      </c>
      <c r="L28" s="141">
        <v>463286</v>
      </c>
      <c r="M28" s="141">
        <f t="shared" si="8"/>
        <v>422052</v>
      </c>
      <c r="N28" s="141">
        <f t="shared" si="9"/>
        <v>204737</v>
      </c>
      <c r="O28" s="141">
        <v>0</v>
      </c>
      <c r="P28" s="141">
        <v>0</v>
      </c>
      <c r="Q28" s="141">
        <v>169000</v>
      </c>
      <c r="R28" s="141">
        <v>0</v>
      </c>
      <c r="S28" s="141"/>
      <c r="T28" s="141">
        <v>35737</v>
      </c>
      <c r="U28" s="141">
        <v>217315</v>
      </c>
      <c r="V28" s="141">
        <f t="shared" si="10"/>
        <v>1025474</v>
      </c>
      <c r="W28" s="141">
        <f t="shared" si="11"/>
        <v>344873</v>
      </c>
      <c r="X28" s="141">
        <f t="shared" si="12"/>
        <v>0</v>
      </c>
      <c r="Y28" s="141">
        <f t="shared" si="13"/>
        <v>0</v>
      </c>
      <c r="Z28" s="141">
        <f t="shared" si="14"/>
        <v>169000</v>
      </c>
      <c r="AA28" s="141">
        <f t="shared" si="15"/>
        <v>105836</v>
      </c>
      <c r="AB28" s="141">
        <f t="shared" si="16"/>
        <v>0</v>
      </c>
      <c r="AC28" s="141">
        <f t="shared" si="17"/>
        <v>70037</v>
      </c>
      <c r="AD28" s="141">
        <f t="shared" si="18"/>
        <v>680601</v>
      </c>
      <c r="AE28" s="141">
        <f t="shared" si="19"/>
        <v>2982</v>
      </c>
      <c r="AF28" s="141">
        <f t="shared" si="20"/>
        <v>2982</v>
      </c>
      <c r="AG28" s="141">
        <v>0</v>
      </c>
      <c r="AH28" s="141">
        <v>2982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461719</v>
      </c>
      <c r="AN28" s="141">
        <f t="shared" si="22"/>
        <v>243711</v>
      </c>
      <c r="AO28" s="141">
        <v>45088</v>
      </c>
      <c r="AP28" s="141">
        <v>118290</v>
      </c>
      <c r="AQ28" s="141">
        <v>74154</v>
      </c>
      <c r="AR28" s="141">
        <v>6179</v>
      </c>
      <c r="AS28" s="141">
        <f t="shared" si="23"/>
        <v>110405</v>
      </c>
      <c r="AT28" s="141">
        <v>12304</v>
      </c>
      <c r="AU28" s="141">
        <v>95182</v>
      </c>
      <c r="AV28" s="141">
        <v>2919</v>
      </c>
      <c r="AW28" s="141">
        <v>9335</v>
      </c>
      <c r="AX28" s="141">
        <f t="shared" si="24"/>
        <v>98268</v>
      </c>
      <c r="AY28" s="141">
        <v>16975</v>
      </c>
      <c r="AZ28" s="141">
        <v>31740</v>
      </c>
      <c r="BA28" s="141">
        <v>44220</v>
      </c>
      <c r="BB28" s="141">
        <v>5333</v>
      </c>
      <c r="BC28" s="141">
        <v>69143</v>
      </c>
      <c r="BD28" s="141">
        <v>0</v>
      </c>
      <c r="BE28" s="141">
        <v>69578</v>
      </c>
      <c r="BF28" s="141">
        <f t="shared" si="25"/>
        <v>534279</v>
      </c>
      <c r="BG28" s="141">
        <f t="shared" si="26"/>
        <v>203370</v>
      </c>
      <c r="BH28" s="141">
        <f t="shared" si="27"/>
        <v>203370</v>
      </c>
      <c r="BI28" s="141">
        <v>0</v>
      </c>
      <c r="BJ28" s="141">
        <v>203370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209956</v>
      </c>
      <c r="BP28" s="141">
        <f t="shared" si="29"/>
        <v>115053</v>
      </c>
      <c r="BQ28" s="141">
        <v>34868</v>
      </c>
      <c r="BR28" s="141">
        <v>58936</v>
      </c>
      <c r="BS28" s="141">
        <v>21249</v>
      </c>
      <c r="BT28" s="141">
        <v>0</v>
      </c>
      <c r="BU28" s="141">
        <f t="shared" si="30"/>
        <v>88137</v>
      </c>
      <c r="BV28" s="141">
        <v>23891</v>
      </c>
      <c r="BW28" s="141">
        <v>64246</v>
      </c>
      <c r="BX28" s="141">
        <v>0</v>
      </c>
      <c r="BY28" s="141">
        <v>4179</v>
      </c>
      <c r="BZ28" s="141">
        <f t="shared" si="31"/>
        <v>2587</v>
      </c>
      <c r="CA28" s="141">
        <v>441</v>
      </c>
      <c r="CB28" s="141">
        <v>0</v>
      </c>
      <c r="CC28" s="141">
        <v>2146</v>
      </c>
      <c r="CD28" s="141">
        <v>0</v>
      </c>
      <c r="CE28" s="141">
        <v>0</v>
      </c>
      <c r="CF28" s="141">
        <v>0</v>
      </c>
      <c r="CG28" s="141">
        <v>8726</v>
      </c>
      <c r="CH28" s="141">
        <f t="shared" si="32"/>
        <v>422052</v>
      </c>
      <c r="CI28" s="141">
        <f t="shared" si="33"/>
        <v>206352</v>
      </c>
      <c r="CJ28" s="141">
        <f t="shared" si="34"/>
        <v>206352</v>
      </c>
      <c r="CK28" s="141">
        <f t="shared" si="35"/>
        <v>0</v>
      </c>
      <c r="CL28" s="141">
        <f t="shared" si="36"/>
        <v>206352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671675</v>
      </c>
      <c r="CR28" s="141">
        <f t="shared" si="42"/>
        <v>358764</v>
      </c>
      <c r="CS28" s="141">
        <f t="shared" si="43"/>
        <v>79956</v>
      </c>
      <c r="CT28" s="141">
        <f t="shared" si="44"/>
        <v>177226</v>
      </c>
      <c r="CU28" s="141">
        <f t="shared" si="45"/>
        <v>95403</v>
      </c>
      <c r="CV28" s="141">
        <f t="shared" si="46"/>
        <v>6179</v>
      </c>
      <c r="CW28" s="141">
        <f t="shared" si="47"/>
        <v>198542</v>
      </c>
      <c r="CX28" s="141">
        <f t="shared" si="48"/>
        <v>36195</v>
      </c>
      <c r="CY28" s="141">
        <f t="shared" si="49"/>
        <v>159428</v>
      </c>
      <c r="CZ28" s="141">
        <f t="shared" si="50"/>
        <v>2919</v>
      </c>
      <c r="DA28" s="141">
        <f t="shared" si="51"/>
        <v>13514</v>
      </c>
      <c r="DB28" s="141">
        <f t="shared" si="52"/>
        <v>100855</v>
      </c>
      <c r="DC28" s="141">
        <f t="shared" si="53"/>
        <v>17416</v>
      </c>
      <c r="DD28" s="141">
        <f t="shared" si="54"/>
        <v>31740</v>
      </c>
      <c r="DE28" s="141">
        <f t="shared" si="55"/>
        <v>46366</v>
      </c>
      <c r="DF28" s="141">
        <f t="shared" si="56"/>
        <v>5333</v>
      </c>
      <c r="DG28" s="141">
        <f t="shared" si="57"/>
        <v>69143</v>
      </c>
      <c r="DH28" s="141">
        <f t="shared" si="58"/>
        <v>0</v>
      </c>
      <c r="DI28" s="141">
        <f t="shared" si="59"/>
        <v>78304</v>
      </c>
      <c r="DJ28" s="141">
        <f t="shared" si="60"/>
        <v>956331</v>
      </c>
    </row>
    <row r="29" spans="1:114" ht="12" customHeight="1">
      <c r="A29" s="142" t="s">
        <v>90</v>
      </c>
      <c r="B29" s="140" t="s">
        <v>347</v>
      </c>
      <c r="C29" s="142" t="s">
        <v>403</v>
      </c>
      <c r="D29" s="141">
        <f t="shared" si="6"/>
        <v>1025160</v>
      </c>
      <c r="E29" s="141">
        <f t="shared" si="7"/>
        <v>12</v>
      </c>
      <c r="F29" s="141">
        <v>0</v>
      </c>
      <c r="G29" s="141">
        <v>0</v>
      </c>
      <c r="H29" s="141">
        <v>0</v>
      </c>
      <c r="I29" s="141">
        <v>12</v>
      </c>
      <c r="J29" s="141"/>
      <c r="K29" s="141">
        <v>0</v>
      </c>
      <c r="L29" s="141">
        <v>1025148</v>
      </c>
      <c r="M29" s="141">
        <f t="shared" si="8"/>
        <v>233996</v>
      </c>
      <c r="N29" s="141">
        <f t="shared" si="9"/>
        <v>22110</v>
      </c>
      <c r="O29" s="141">
        <v>0</v>
      </c>
      <c r="P29" s="141">
        <v>0</v>
      </c>
      <c r="Q29" s="141">
        <v>0</v>
      </c>
      <c r="R29" s="141">
        <v>22110</v>
      </c>
      <c r="S29" s="141"/>
      <c r="T29" s="141">
        <v>0</v>
      </c>
      <c r="U29" s="141">
        <v>211886</v>
      </c>
      <c r="V29" s="141">
        <f t="shared" si="10"/>
        <v>1259156</v>
      </c>
      <c r="W29" s="141">
        <f t="shared" si="11"/>
        <v>22122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22122</v>
      </c>
      <c r="AB29" s="141">
        <f t="shared" si="16"/>
        <v>0</v>
      </c>
      <c r="AC29" s="141">
        <f t="shared" si="17"/>
        <v>0</v>
      </c>
      <c r="AD29" s="141">
        <f t="shared" si="18"/>
        <v>1237034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67840</v>
      </c>
      <c r="AN29" s="141">
        <f t="shared" si="22"/>
        <v>57643</v>
      </c>
      <c r="AO29" s="141">
        <v>57643</v>
      </c>
      <c r="AP29" s="141">
        <v>0</v>
      </c>
      <c r="AQ29" s="141">
        <v>0</v>
      </c>
      <c r="AR29" s="141">
        <v>0</v>
      </c>
      <c r="AS29" s="141">
        <f t="shared" si="23"/>
        <v>4527</v>
      </c>
      <c r="AT29" s="141">
        <v>0</v>
      </c>
      <c r="AU29" s="141">
        <v>0</v>
      </c>
      <c r="AV29" s="141">
        <v>4527</v>
      </c>
      <c r="AW29" s="141">
        <v>0</v>
      </c>
      <c r="AX29" s="141">
        <f t="shared" si="24"/>
        <v>5670</v>
      </c>
      <c r="AY29" s="141">
        <v>5670</v>
      </c>
      <c r="AZ29" s="141">
        <v>0</v>
      </c>
      <c r="BA29" s="141">
        <v>0</v>
      </c>
      <c r="BB29" s="141">
        <v>0</v>
      </c>
      <c r="BC29" s="141">
        <v>957320</v>
      </c>
      <c r="BD29" s="141">
        <v>0</v>
      </c>
      <c r="BE29" s="141">
        <v>0</v>
      </c>
      <c r="BF29" s="141">
        <f t="shared" si="25"/>
        <v>67840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111303</v>
      </c>
      <c r="BP29" s="141">
        <f t="shared" si="29"/>
        <v>31160</v>
      </c>
      <c r="BQ29" s="141">
        <v>31160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80143</v>
      </c>
      <c r="CA29" s="141">
        <v>70908</v>
      </c>
      <c r="CB29" s="141">
        <v>0</v>
      </c>
      <c r="CC29" s="141">
        <v>0</v>
      </c>
      <c r="CD29" s="141">
        <v>9235</v>
      </c>
      <c r="CE29" s="141">
        <v>122693</v>
      </c>
      <c r="CF29" s="141">
        <v>0</v>
      </c>
      <c r="CG29" s="141">
        <v>0</v>
      </c>
      <c r="CH29" s="141">
        <f t="shared" si="32"/>
        <v>111303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179143</v>
      </c>
      <c r="CR29" s="141">
        <f t="shared" si="42"/>
        <v>88803</v>
      </c>
      <c r="CS29" s="141">
        <f t="shared" si="43"/>
        <v>88803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4527</v>
      </c>
      <c r="CX29" s="141">
        <f t="shared" si="48"/>
        <v>0</v>
      </c>
      <c r="CY29" s="141">
        <f t="shared" si="49"/>
        <v>0</v>
      </c>
      <c r="CZ29" s="141">
        <f t="shared" si="50"/>
        <v>4527</v>
      </c>
      <c r="DA29" s="141">
        <f t="shared" si="51"/>
        <v>0</v>
      </c>
      <c r="DB29" s="141">
        <f t="shared" si="52"/>
        <v>85813</v>
      </c>
      <c r="DC29" s="141">
        <f t="shared" si="53"/>
        <v>76578</v>
      </c>
      <c r="DD29" s="141">
        <f t="shared" si="54"/>
        <v>0</v>
      </c>
      <c r="DE29" s="141">
        <f t="shared" si="55"/>
        <v>0</v>
      </c>
      <c r="DF29" s="141">
        <f t="shared" si="56"/>
        <v>9235</v>
      </c>
      <c r="DG29" s="141">
        <f t="shared" si="57"/>
        <v>1080013</v>
      </c>
      <c r="DH29" s="141">
        <f t="shared" si="58"/>
        <v>0</v>
      </c>
      <c r="DI29" s="141">
        <f t="shared" si="59"/>
        <v>0</v>
      </c>
      <c r="DJ29" s="141">
        <f t="shared" si="60"/>
        <v>179143</v>
      </c>
    </row>
    <row r="30" spans="1:114" ht="12" customHeight="1">
      <c r="A30" s="142" t="s">
        <v>90</v>
      </c>
      <c r="B30" s="140" t="s">
        <v>348</v>
      </c>
      <c r="C30" s="142" t="s">
        <v>404</v>
      </c>
      <c r="D30" s="141">
        <f t="shared" si="6"/>
        <v>1557161</v>
      </c>
      <c r="E30" s="141">
        <f t="shared" si="7"/>
        <v>216063</v>
      </c>
      <c r="F30" s="141">
        <v>0</v>
      </c>
      <c r="G30" s="141">
        <v>0</v>
      </c>
      <c r="H30" s="141">
        <v>0</v>
      </c>
      <c r="I30" s="141">
        <v>150723</v>
      </c>
      <c r="J30" s="141"/>
      <c r="K30" s="141">
        <v>65340</v>
      </c>
      <c r="L30" s="141">
        <v>1341098</v>
      </c>
      <c r="M30" s="141">
        <f t="shared" si="8"/>
        <v>226060</v>
      </c>
      <c r="N30" s="141">
        <f t="shared" si="9"/>
        <v>19677</v>
      </c>
      <c r="O30" s="141">
        <v>5188</v>
      </c>
      <c r="P30" s="141">
        <v>5668</v>
      </c>
      <c r="Q30" s="141">
        <v>0</v>
      </c>
      <c r="R30" s="141">
        <v>8821</v>
      </c>
      <c r="S30" s="141"/>
      <c r="T30" s="141">
        <v>0</v>
      </c>
      <c r="U30" s="141">
        <v>206383</v>
      </c>
      <c r="V30" s="141">
        <f t="shared" si="10"/>
        <v>1783221</v>
      </c>
      <c r="W30" s="141">
        <f t="shared" si="11"/>
        <v>235740</v>
      </c>
      <c r="X30" s="141">
        <f t="shared" si="12"/>
        <v>5188</v>
      </c>
      <c r="Y30" s="141">
        <f t="shared" si="13"/>
        <v>5668</v>
      </c>
      <c r="Z30" s="141">
        <f t="shared" si="14"/>
        <v>0</v>
      </c>
      <c r="AA30" s="141">
        <f t="shared" si="15"/>
        <v>159544</v>
      </c>
      <c r="AB30" s="141">
        <f t="shared" si="16"/>
        <v>0</v>
      </c>
      <c r="AC30" s="141">
        <f t="shared" si="17"/>
        <v>65340</v>
      </c>
      <c r="AD30" s="141">
        <f t="shared" si="18"/>
        <v>1547481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1555772</v>
      </c>
      <c r="AN30" s="141">
        <f t="shared" si="22"/>
        <v>267454</v>
      </c>
      <c r="AO30" s="141">
        <v>99192</v>
      </c>
      <c r="AP30" s="141">
        <v>93585</v>
      </c>
      <c r="AQ30" s="141">
        <v>74677</v>
      </c>
      <c r="AR30" s="141">
        <v>0</v>
      </c>
      <c r="AS30" s="141">
        <f t="shared" si="23"/>
        <v>122589</v>
      </c>
      <c r="AT30" s="141">
        <v>60302</v>
      </c>
      <c r="AU30" s="141">
        <v>62287</v>
      </c>
      <c r="AV30" s="141">
        <v>0</v>
      </c>
      <c r="AW30" s="141">
        <v>0</v>
      </c>
      <c r="AX30" s="141">
        <f t="shared" si="24"/>
        <v>1165729</v>
      </c>
      <c r="AY30" s="141">
        <v>260356</v>
      </c>
      <c r="AZ30" s="141">
        <v>876060</v>
      </c>
      <c r="BA30" s="141">
        <v>29313</v>
      </c>
      <c r="BB30" s="141">
        <v>0</v>
      </c>
      <c r="BC30" s="141">
        <v>0</v>
      </c>
      <c r="BD30" s="141">
        <v>0</v>
      </c>
      <c r="BE30" s="141">
        <v>1389</v>
      </c>
      <c r="BF30" s="141">
        <f t="shared" si="25"/>
        <v>1557161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208419</v>
      </c>
      <c r="BP30" s="141">
        <f t="shared" si="29"/>
        <v>11591</v>
      </c>
      <c r="BQ30" s="141">
        <v>11591</v>
      </c>
      <c r="BR30" s="141">
        <v>0</v>
      </c>
      <c r="BS30" s="141">
        <v>0</v>
      </c>
      <c r="BT30" s="141">
        <v>0</v>
      </c>
      <c r="BU30" s="141">
        <f t="shared" si="30"/>
        <v>89637</v>
      </c>
      <c r="BV30" s="141">
        <v>0</v>
      </c>
      <c r="BW30" s="141">
        <v>89637</v>
      </c>
      <c r="BX30" s="141">
        <v>0</v>
      </c>
      <c r="BY30" s="141">
        <v>0</v>
      </c>
      <c r="BZ30" s="141">
        <f t="shared" si="31"/>
        <v>107191</v>
      </c>
      <c r="CA30" s="141">
        <v>0</v>
      </c>
      <c r="CB30" s="141">
        <v>107191</v>
      </c>
      <c r="CC30" s="141">
        <v>0</v>
      </c>
      <c r="CD30" s="141">
        <v>0</v>
      </c>
      <c r="CE30" s="141">
        <v>0</v>
      </c>
      <c r="CF30" s="141">
        <v>0</v>
      </c>
      <c r="CG30" s="141">
        <v>17641</v>
      </c>
      <c r="CH30" s="141">
        <f t="shared" si="32"/>
        <v>226060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1764191</v>
      </c>
      <c r="CR30" s="141">
        <f t="shared" si="42"/>
        <v>279045</v>
      </c>
      <c r="CS30" s="141">
        <f t="shared" si="43"/>
        <v>110783</v>
      </c>
      <c r="CT30" s="141">
        <f t="shared" si="44"/>
        <v>93585</v>
      </c>
      <c r="CU30" s="141">
        <f t="shared" si="45"/>
        <v>74677</v>
      </c>
      <c r="CV30" s="141">
        <f t="shared" si="46"/>
        <v>0</v>
      </c>
      <c r="CW30" s="141">
        <f t="shared" si="47"/>
        <v>212226</v>
      </c>
      <c r="CX30" s="141">
        <f t="shared" si="48"/>
        <v>60302</v>
      </c>
      <c r="CY30" s="141">
        <f t="shared" si="49"/>
        <v>151924</v>
      </c>
      <c r="CZ30" s="141">
        <f t="shared" si="50"/>
        <v>0</v>
      </c>
      <c r="DA30" s="141">
        <f t="shared" si="51"/>
        <v>0</v>
      </c>
      <c r="DB30" s="141">
        <f t="shared" si="52"/>
        <v>1272920</v>
      </c>
      <c r="DC30" s="141">
        <f t="shared" si="53"/>
        <v>260356</v>
      </c>
      <c r="DD30" s="141">
        <f t="shared" si="54"/>
        <v>983251</v>
      </c>
      <c r="DE30" s="141">
        <f t="shared" si="55"/>
        <v>29313</v>
      </c>
      <c r="DF30" s="141">
        <f t="shared" si="56"/>
        <v>0</v>
      </c>
      <c r="DG30" s="141">
        <f t="shared" si="57"/>
        <v>0</v>
      </c>
      <c r="DH30" s="141">
        <f t="shared" si="58"/>
        <v>0</v>
      </c>
      <c r="DI30" s="141">
        <f t="shared" si="59"/>
        <v>19030</v>
      </c>
      <c r="DJ30" s="141">
        <f t="shared" si="60"/>
        <v>1783221</v>
      </c>
    </row>
    <row r="31" spans="1:114" ht="12" customHeight="1">
      <c r="A31" s="142" t="s">
        <v>90</v>
      </c>
      <c r="B31" s="140" t="s">
        <v>349</v>
      </c>
      <c r="C31" s="142" t="s">
        <v>405</v>
      </c>
      <c r="D31" s="141">
        <f t="shared" si="6"/>
        <v>865545</v>
      </c>
      <c r="E31" s="141">
        <f t="shared" si="7"/>
        <v>134366</v>
      </c>
      <c r="F31" s="141">
        <v>0</v>
      </c>
      <c r="G31" s="141">
        <v>0</v>
      </c>
      <c r="H31" s="141">
        <v>0</v>
      </c>
      <c r="I31" s="141">
        <v>114967</v>
      </c>
      <c r="J31" s="141"/>
      <c r="K31" s="141">
        <v>19399</v>
      </c>
      <c r="L31" s="141">
        <v>731179</v>
      </c>
      <c r="M31" s="141">
        <f t="shared" si="8"/>
        <v>122666</v>
      </c>
      <c r="N31" s="141">
        <f t="shared" si="9"/>
        <v>10648</v>
      </c>
      <c r="O31" s="141">
        <v>0</v>
      </c>
      <c r="P31" s="141">
        <v>0</v>
      </c>
      <c r="Q31" s="141">
        <v>0</v>
      </c>
      <c r="R31" s="141">
        <v>7998</v>
      </c>
      <c r="S31" s="141"/>
      <c r="T31" s="141">
        <v>2650</v>
      </c>
      <c r="U31" s="141">
        <v>112018</v>
      </c>
      <c r="V31" s="141">
        <f t="shared" si="10"/>
        <v>988211</v>
      </c>
      <c r="W31" s="141">
        <f t="shared" si="11"/>
        <v>145014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122965</v>
      </c>
      <c r="AB31" s="141">
        <f t="shared" si="16"/>
        <v>0</v>
      </c>
      <c r="AC31" s="141">
        <f t="shared" si="17"/>
        <v>22049</v>
      </c>
      <c r="AD31" s="141">
        <f t="shared" si="18"/>
        <v>843197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859962</v>
      </c>
      <c r="AN31" s="141">
        <f t="shared" si="22"/>
        <v>66812</v>
      </c>
      <c r="AO31" s="141">
        <v>25057</v>
      </c>
      <c r="AP31" s="141">
        <v>9445</v>
      </c>
      <c r="AQ31" s="141">
        <v>32310</v>
      </c>
      <c r="AR31" s="141">
        <v>0</v>
      </c>
      <c r="AS31" s="141">
        <f t="shared" si="23"/>
        <v>48370</v>
      </c>
      <c r="AT31" s="141">
        <v>29819</v>
      </c>
      <c r="AU31" s="141">
        <v>15095</v>
      </c>
      <c r="AV31" s="141">
        <v>3456</v>
      </c>
      <c r="AW31" s="141">
        <v>0</v>
      </c>
      <c r="AX31" s="141">
        <f t="shared" si="24"/>
        <v>744780</v>
      </c>
      <c r="AY31" s="141">
        <v>165750</v>
      </c>
      <c r="AZ31" s="141">
        <v>569375</v>
      </c>
      <c r="BA31" s="141">
        <v>8389</v>
      </c>
      <c r="BB31" s="141">
        <v>1266</v>
      </c>
      <c r="BC31" s="141">
        <v>0</v>
      </c>
      <c r="BD31" s="141">
        <v>0</v>
      </c>
      <c r="BE31" s="141">
        <v>5583</v>
      </c>
      <c r="BF31" s="141">
        <f t="shared" si="25"/>
        <v>865545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122666</v>
      </c>
      <c r="BP31" s="141">
        <f t="shared" si="29"/>
        <v>12808</v>
      </c>
      <c r="BQ31" s="141">
        <v>12808</v>
      </c>
      <c r="BR31" s="141">
        <v>0</v>
      </c>
      <c r="BS31" s="141">
        <v>0</v>
      </c>
      <c r="BT31" s="141">
        <v>0</v>
      </c>
      <c r="BU31" s="141">
        <f t="shared" si="30"/>
        <v>35812</v>
      </c>
      <c r="BV31" s="141">
        <v>0</v>
      </c>
      <c r="BW31" s="141">
        <v>35812</v>
      </c>
      <c r="BX31" s="141">
        <v>0</v>
      </c>
      <c r="BY31" s="141">
        <v>0</v>
      </c>
      <c r="BZ31" s="141">
        <f t="shared" si="31"/>
        <v>74046</v>
      </c>
      <c r="CA31" s="141">
        <v>3768</v>
      </c>
      <c r="CB31" s="141">
        <v>66695</v>
      </c>
      <c r="CC31" s="141">
        <v>0</v>
      </c>
      <c r="CD31" s="141">
        <v>3583</v>
      </c>
      <c r="CE31" s="141">
        <v>0</v>
      </c>
      <c r="CF31" s="141">
        <v>0</v>
      </c>
      <c r="CG31" s="141">
        <v>0</v>
      </c>
      <c r="CH31" s="141">
        <f t="shared" si="32"/>
        <v>122666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982628</v>
      </c>
      <c r="CR31" s="141">
        <f t="shared" si="42"/>
        <v>79620</v>
      </c>
      <c r="CS31" s="141">
        <f t="shared" si="43"/>
        <v>37865</v>
      </c>
      <c r="CT31" s="141">
        <f t="shared" si="44"/>
        <v>9445</v>
      </c>
      <c r="CU31" s="141">
        <f t="shared" si="45"/>
        <v>32310</v>
      </c>
      <c r="CV31" s="141">
        <f t="shared" si="46"/>
        <v>0</v>
      </c>
      <c r="CW31" s="141">
        <f t="shared" si="47"/>
        <v>84182</v>
      </c>
      <c r="CX31" s="141">
        <f t="shared" si="48"/>
        <v>29819</v>
      </c>
      <c r="CY31" s="141">
        <f t="shared" si="49"/>
        <v>50907</v>
      </c>
      <c r="CZ31" s="141">
        <f t="shared" si="50"/>
        <v>3456</v>
      </c>
      <c r="DA31" s="141">
        <f t="shared" si="51"/>
        <v>0</v>
      </c>
      <c r="DB31" s="141">
        <f t="shared" si="52"/>
        <v>818826</v>
      </c>
      <c r="DC31" s="141">
        <f t="shared" si="53"/>
        <v>169518</v>
      </c>
      <c r="DD31" s="141">
        <f t="shared" si="54"/>
        <v>636070</v>
      </c>
      <c r="DE31" s="141">
        <f t="shared" si="55"/>
        <v>8389</v>
      </c>
      <c r="DF31" s="141">
        <f t="shared" si="56"/>
        <v>4849</v>
      </c>
      <c r="DG31" s="141">
        <f t="shared" si="57"/>
        <v>0</v>
      </c>
      <c r="DH31" s="141">
        <f t="shared" si="58"/>
        <v>0</v>
      </c>
      <c r="DI31" s="141">
        <f t="shared" si="59"/>
        <v>5583</v>
      </c>
      <c r="DJ31" s="141">
        <f t="shared" si="60"/>
        <v>988211</v>
      </c>
    </row>
    <row r="32" spans="1:114" ht="12" customHeight="1">
      <c r="A32" s="142" t="s">
        <v>90</v>
      </c>
      <c r="B32" s="140" t="s">
        <v>350</v>
      </c>
      <c r="C32" s="142" t="s">
        <v>406</v>
      </c>
      <c r="D32" s="141">
        <f t="shared" si="6"/>
        <v>2470361</v>
      </c>
      <c r="E32" s="141">
        <f t="shared" si="7"/>
        <v>706594</v>
      </c>
      <c r="F32" s="141">
        <v>0</v>
      </c>
      <c r="G32" s="141">
        <v>0</v>
      </c>
      <c r="H32" s="141">
        <v>0</v>
      </c>
      <c r="I32" s="141">
        <v>521987</v>
      </c>
      <c r="J32" s="141"/>
      <c r="K32" s="141">
        <v>184607</v>
      </c>
      <c r="L32" s="141">
        <v>1763767</v>
      </c>
      <c r="M32" s="141">
        <f t="shared" si="8"/>
        <v>149255</v>
      </c>
      <c r="N32" s="141">
        <f t="shared" si="9"/>
        <v>1075</v>
      </c>
      <c r="O32" s="141">
        <v>0</v>
      </c>
      <c r="P32" s="141">
        <v>0</v>
      </c>
      <c r="Q32" s="141">
        <v>0</v>
      </c>
      <c r="R32" s="141">
        <v>1075</v>
      </c>
      <c r="S32" s="141"/>
      <c r="T32" s="141">
        <v>0</v>
      </c>
      <c r="U32" s="141">
        <v>148180</v>
      </c>
      <c r="V32" s="141">
        <f t="shared" si="10"/>
        <v>2619616</v>
      </c>
      <c r="W32" s="141">
        <f t="shared" si="11"/>
        <v>707669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523062</v>
      </c>
      <c r="AB32" s="141">
        <f t="shared" si="16"/>
        <v>0</v>
      </c>
      <c r="AC32" s="141">
        <f t="shared" si="17"/>
        <v>184607</v>
      </c>
      <c r="AD32" s="141">
        <f t="shared" si="18"/>
        <v>1911947</v>
      </c>
      <c r="AE32" s="141">
        <f t="shared" si="19"/>
        <v>356993</v>
      </c>
      <c r="AF32" s="141">
        <f t="shared" si="20"/>
        <v>356993</v>
      </c>
      <c r="AG32" s="141">
        <v>0</v>
      </c>
      <c r="AH32" s="141">
        <v>356993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2113368</v>
      </c>
      <c r="AN32" s="141">
        <f t="shared" si="22"/>
        <v>253025</v>
      </c>
      <c r="AO32" s="141">
        <v>232783</v>
      </c>
      <c r="AP32" s="141">
        <v>0</v>
      </c>
      <c r="AQ32" s="141">
        <v>20242</v>
      </c>
      <c r="AR32" s="141">
        <v>0</v>
      </c>
      <c r="AS32" s="141">
        <f t="shared" si="23"/>
        <v>172942</v>
      </c>
      <c r="AT32" s="141">
        <v>0</v>
      </c>
      <c r="AU32" s="141">
        <v>172942</v>
      </c>
      <c r="AV32" s="141">
        <v>0</v>
      </c>
      <c r="AW32" s="141">
        <v>0</v>
      </c>
      <c r="AX32" s="141">
        <f t="shared" si="24"/>
        <v>1687401</v>
      </c>
      <c r="AY32" s="141">
        <v>657619</v>
      </c>
      <c r="AZ32" s="141">
        <v>881993</v>
      </c>
      <c r="BA32" s="141">
        <v>147789</v>
      </c>
      <c r="BB32" s="141">
        <v>0</v>
      </c>
      <c r="BC32" s="141">
        <v>0</v>
      </c>
      <c r="BD32" s="141">
        <v>0</v>
      </c>
      <c r="BE32" s="141">
        <v>0</v>
      </c>
      <c r="BF32" s="141">
        <f t="shared" si="25"/>
        <v>2470361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149255</v>
      </c>
      <c r="BP32" s="141">
        <f t="shared" si="29"/>
        <v>30363</v>
      </c>
      <c r="BQ32" s="141">
        <v>30363</v>
      </c>
      <c r="BR32" s="141">
        <v>0</v>
      </c>
      <c r="BS32" s="141">
        <v>0</v>
      </c>
      <c r="BT32" s="141">
        <v>0</v>
      </c>
      <c r="BU32" s="141">
        <f t="shared" si="30"/>
        <v>34524</v>
      </c>
      <c r="BV32" s="141">
        <v>0</v>
      </c>
      <c r="BW32" s="141">
        <v>34524</v>
      </c>
      <c r="BX32" s="141">
        <v>0</v>
      </c>
      <c r="BY32" s="141">
        <v>0</v>
      </c>
      <c r="BZ32" s="141">
        <f t="shared" si="31"/>
        <v>84368</v>
      </c>
      <c r="CA32" s="141">
        <v>37878</v>
      </c>
      <c r="CB32" s="141">
        <v>46490</v>
      </c>
      <c r="CC32" s="141">
        <v>0</v>
      </c>
      <c r="CD32" s="141">
        <v>0</v>
      </c>
      <c r="CE32" s="141">
        <v>0</v>
      </c>
      <c r="CF32" s="141">
        <v>0</v>
      </c>
      <c r="CG32" s="141">
        <v>0</v>
      </c>
      <c r="CH32" s="141">
        <f t="shared" si="32"/>
        <v>149255</v>
      </c>
      <c r="CI32" s="141">
        <f t="shared" si="33"/>
        <v>356993</v>
      </c>
      <c r="CJ32" s="141">
        <f t="shared" si="34"/>
        <v>356993</v>
      </c>
      <c r="CK32" s="141">
        <f t="shared" si="35"/>
        <v>0</v>
      </c>
      <c r="CL32" s="141">
        <f t="shared" si="36"/>
        <v>356993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2262623</v>
      </c>
      <c r="CR32" s="141">
        <f t="shared" si="42"/>
        <v>283388</v>
      </c>
      <c r="CS32" s="141">
        <f t="shared" si="43"/>
        <v>263146</v>
      </c>
      <c r="CT32" s="141">
        <f t="shared" si="44"/>
        <v>0</v>
      </c>
      <c r="CU32" s="141">
        <f t="shared" si="45"/>
        <v>20242</v>
      </c>
      <c r="CV32" s="141">
        <f t="shared" si="46"/>
        <v>0</v>
      </c>
      <c r="CW32" s="141">
        <f t="shared" si="47"/>
        <v>207466</v>
      </c>
      <c r="CX32" s="141">
        <f t="shared" si="48"/>
        <v>0</v>
      </c>
      <c r="CY32" s="141">
        <f t="shared" si="49"/>
        <v>207466</v>
      </c>
      <c r="CZ32" s="141">
        <f t="shared" si="50"/>
        <v>0</v>
      </c>
      <c r="DA32" s="141">
        <f t="shared" si="51"/>
        <v>0</v>
      </c>
      <c r="DB32" s="141">
        <f t="shared" si="52"/>
        <v>1771769</v>
      </c>
      <c r="DC32" s="141">
        <f t="shared" si="53"/>
        <v>695497</v>
      </c>
      <c r="DD32" s="141">
        <f t="shared" si="54"/>
        <v>928483</v>
      </c>
      <c r="DE32" s="141">
        <f t="shared" si="55"/>
        <v>147789</v>
      </c>
      <c r="DF32" s="141">
        <f t="shared" si="56"/>
        <v>0</v>
      </c>
      <c r="DG32" s="141">
        <f t="shared" si="57"/>
        <v>0</v>
      </c>
      <c r="DH32" s="141">
        <f t="shared" si="58"/>
        <v>0</v>
      </c>
      <c r="DI32" s="141">
        <f t="shared" si="59"/>
        <v>0</v>
      </c>
      <c r="DJ32" s="141">
        <f t="shared" si="60"/>
        <v>2619616</v>
      </c>
    </row>
    <row r="33" spans="1:114" ht="12" customHeight="1">
      <c r="A33" s="142" t="s">
        <v>90</v>
      </c>
      <c r="B33" s="140" t="s">
        <v>351</v>
      </c>
      <c r="C33" s="142" t="s">
        <v>407</v>
      </c>
      <c r="D33" s="141">
        <f t="shared" si="6"/>
        <v>1648333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1648333</v>
      </c>
      <c r="M33" s="141">
        <f t="shared" si="8"/>
        <v>42129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42129</v>
      </c>
      <c r="V33" s="141">
        <f t="shared" si="10"/>
        <v>1690462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1690462</v>
      </c>
      <c r="AE33" s="141">
        <f t="shared" si="19"/>
        <v>454293</v>
      </c>
      <c r="AF33" s="141">
        <f t="shared" si="20"/>
        <v>454293</v>
      </c>
      <c r="AG33" s="141">
        <v>0</v>
      </c>
      <c r="AH33" s="141">
        <v>454293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1194040</v>
      </c>
      <c r="AN33" s="141">
        <f t="shared" si="22"/>
        <v>107833</v>
      </c>
      <c r="AO33" s="141">
        <v>66713</v>
      </c>
      <c r="AP33" s="141">
        <v>24266</v>
      </c>
      <c r="AQ33" s="141">
        <v>16854</v>
      </c>
      <c r="AR33" s="141">
        <v>0</v>
      </c>
      <c r="AS33" s="141">
        <f t="shared" si="23"/>
        <v>239583</v>
      </c>
      <c r="AT33" s="141">
        <v>9179</v>
      </c>
      <c r="AU33" s="141">
        <v>229720</v>
      </c>
      <c r="AV33" s="141">
        <v>684</v>
      </c>
      <c r="AW33" s="141">
        <v>0</v>
      </c>
      <c r="AX33" s="141">
        <f t="shared" si="24"/>
        <v>846624</v>
      </c>
      <c r="AY33" s="141">
        <v>334542</v>
      </c>
      <c r="AZ33" s="141">
        <v>360130</v>
      </c>
      <c r="BA33" s="141">
        <v>151952</v>
      </c>
      <c r="BB33" s="141">
        <v>0</v>
      </c>
      <c r="BC33" s="141">
        <v>0</v>
      </c>
      <c r="BD33" s="141">
        <v>0</v>
      </c>
      <c r="BE33" s="141">
        <v>0</v>
      </c>
      <c r="BF33" s="141">
        <f t="shared" si="25"/>
        <v>1648333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42129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454293</v>
      </c>
      <c r="CJ33" s="141">
        <f t="shared" si="34"/>
        <v>454293</v>
      </c>
      <c r="CK33" s="141">
        <f t="shared" si="35"/>
        <v>0</v>
      </c>
      <c r="CL33" s="141">
        <f t="shared" si="36"/>
        <v>454293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1194040</v>
      </c>
      <c r="CR33" s="141">
        <f t="shared" si="42"/>
        <v>107833</v>
      </c>
      <c r="CS33" s="141">
        <f t="shared" si="43"/>
        <v>66713</v>
      </c>
      <c r="CT33" s="141">
        <f t="shared" si="44"/>
        <v>24266</v>
      </c>
      <c r="CU33" s="141">
        <f t="shared" si="45"/>
        <v>16854</v>
      </c>
      <c r="CV33" s="141">
        <f t="shared" si="46"/>
        <v>0</v>
      </c>
      <c r="CW33" s="141">
        <f t="shared" si="47"/>
        <v>239583</v>
      </c>
      <c r="CX33" s="141">
        <f t="shared" si="48"/>
        <v>9179</v>
      </c>
      <c r="CY33" s="141">
        <f t="shared" si="49"/>
        <v>229720</v>
      </c>
      <c r="CZ33" s="141">
        <f t="shared" si="50"/>
        <v>684</v>
      </c>
      <c r="DA33" s="141">
        <f t="shared" si="51"/>
        <v>0</v>
      </c>
      <c r="DB33" s="141">
        <f t="shared" si="52"/>
        <v>846624</v>
      </c>
      <c r="DC33" s="141">
        <f t="shared" si="53"/>
        <v>334542</v>
      </c>
      <c r="DD33" s="141">
        <f t="shared" si="54"/>
        <v>360130</v>
      </c>
      <c r="DE33" s="141">
        <f t="shared" si="55"/>
        <v>151952</v>
      </c>
      <c r="DF33" s="141">
        <f t="shared" si="56"/>
        <v>0</v>
      </c>
      <c r="DG33" s="141">
        <f t="shared" si="57"/>
        <v>42129</v>
      </c>
      <c r="DH33" s="141">
        <f t="shared" si="58"/>
        <v>0</v>
      </c>
      <c r="DI33" s="141">
        <f t="shared" si="59"/>
        <v>0</v>
      </c>
      <c r="DJ33" s="141">
        <f t="shared" si="60"/>
        <v>1648333</v>
      </c>
    </row>
    <row r="34" spans="1:114" ht="12" customHeight="1">
      <c r="A34" s="142" t="s">
        <v>90</v>
      </c>
      <c r="B34" s="140" t="s">
        <v>352</v>
      </c>
      <c r="C34" s="142" t="s">
        <v>408</v>
      </c>
      <c r="D34" s="141">
        <f t="shared" si="6"/>
        <v>1087974</v>
      </c>
      <c r="E34" s="141">
        <f t="shared" si="7"/>
        <v>143333</v>
      </c>
      <c r="F34" s="141">
        <v>0</v>
      </c>
      <c r="G34" s="141">
        <v>0</v>
      </c>
      <c r="H34" s="141">
        <v>0</v>
      </c>
      <c r="I34" s="141">
        <v>94633</v>
      </c>
      <c r="J34" s="141"/>
      <c r="K34" s="141">
        <v>48700</v>
      </c>
      <c r="L34" s="141">
        <v>944641</v>
      </c>
      <c r="M34" s="141">
        <f t="shared" si="8"/>
        <v>54242</v>
      </c>
      <c r="N34" s="141">
        <f t="shared" si="9"/>
        <v>5007</v>
      </c>
      <c r="O34" s="141">
        <v>0</v>
      </c>
      <c r="P34" s="141">
        <v>0</v>
      </c>
      <c r="Q34" s="141">
        <v>0</v>
      </c>
      <c r="R34" s="141">
        <v>5007</v>
      </c>
      <c r="S34" s="141"/>
      <c r="T34" s="141">
        <v>0</v>
      </c>
      <c r="U34" s="141">
        <v>49235</v>
      </c>
      <c r="V34" s="141">
        <f t="shared" si="10"/>
        <v>1142216</v>
      </c>
      <c r="W34" s="141">
        <f t="shared" si="11"/>
        <v>148340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99640</v>
      </c>
      <c r="AB34" s="141">
        <f t="shared" si="16"/>
        <v>0</v>
      </c>
      <c r="AC34" s="141">
        <f t="shared" si="17"/>
        <v>48700</v>
      </c>
      <c r="AD34" s="141">
        <f t="shared" si="18"/>
        <v>993876</v>
      </c>
      <c r="AE34" s="141">
        <f t="shared" si="19"/>
        <v>56011</v>
      </c>
      <c r="AF34" s="141">
        <f t="shared" si="20"/>
        <v>56011</v>
      </c>
      <c r="AG34" s="141">
        <v>0</v>
      </c>
      <c r="AH34" s="141">
        <v>51276</v>
      </c>
      <c r="AI34" s="141">
        <v>0</v>
      </c>
      <c r="AJ34" s="141">
        <v>4735</v>
      </c>
      <c r="AK34" s="141">
        <v>0</v>
      </c>
      <c r="AL34" s="141">
        <v>0</v>
      </c>
      <c r="AM34" s="141">
        <f t="shared" si="21"/>
        <v>1031963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1031963</v>
      </c>
      <c r="AY34" s="141">
        <v>149269</v>
      </c>
      <c r="AZ34" s="141">
        <v>647844</v>
      </c>
      <c r="BA34" s="141">
        <v>18825</v>
      </c>
      <c r="BB34" s="141">
        <v>216025</v>
      </c>
      <c r="BC34" s="141">
        <v>0</v>
      </c>
      <c r="BD34" s="141">
        <v>0</v>
      </c>
      <c r="BE34" s="141">
        <v>0</v>
      </c>
      <c r="BF34" s="141">
        <f t="shared" si="25"/>
        <v>1087974</v>
      </c>
      <c r="BG34" s="141">
        <f t="shared" si="26"/>
        <v>13967</v>
      </c>
      <c r="BH34" s="141">
        <f t="shared" si="27"/>
        <v>13967</v>
      </c>
      <c r="BI34" s="141">
        <v>0</v>
      </c>
      <c r="BJ34" s="141">
        <v>12582</v>
      </c>
      <c r="BK34" s="141">
        <v>0</v>
      </c>
      <c r="BL34" s="141">
        <v>1385</v>
      </c>
      <c r="BM34" s="141">
        <v>0</v>
      </c>
      <c r="BN34" s="141">
        <v>0</v>
      </c>
      <c r="BO34" s="141">
        <f t="shared" si="28"/>
        <v>2478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2478</v>
      </c>
      <c r="CA34" s="141">
        <v>0</v>
      </c>
      <c r="CB34" s="141">
        <v>0</v>
      </c>
      <c r="CC34" s="141">
        <v>0</v>
      </c>
      <c r="CD34" s="141">
        <v>2478</v>
      </c>
      <c r="CE34" s="141">
        <v>0</v>
      </c>
      <c r="CF34" s="141">
        <v>0</v>
      </c>
      <c r="CG34" s="141">
        <v>37797</v>
      </c>
      <c r="CH34" s="141">
        <f t="shared" si="32"/>
        <v>54242</v>
      </c>
      <c r="CI34" s="141">
        <f t="shared" si="33"/>
        <v>69978</v>
      </c>
      <c r="CJ34" s="141">
        <f t="shared" si="34"/>
        <v>69978</v>
      </c>
      <c r="CK34" s="141">
        <f t="shared" si="35"/>
        <v>0</v>
      </c>
      <c r="CL34" s="141">
        <f t="shared" si="36"/>
        <v>63858</v>
      </c>
      <c r="CM34" s="141">
        <f t="shared" si="37"/>
        <v>0</v>
      </c>
      <c r="CN34" s="141">
        <f t="shared" si="38"/>
        <v>6120</v>
      </c>
      <c r="CO34" s="141">
        <f t="shared" si="39"/>
        <v>0</v>
      </c>
      <c r="CP34" s="141">
        <f t="shared" si="40"/>
        <v>0</v>
      </c>
      <c r="CQ34" s="141">
        <f t="shared" si="41"/>
        <v>1034441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1034441</v>
      </c>
      <c r="DC34" s="141">
        <f t="shared" si="53"/>
        <v>149269</v>
      </c>
      <c r="DD34" s="141">
        <f t="shared" si="54"/>
        <v>647844</v>
      </c>
      <c r="DE34" s="141">
        <f t="shared" si="55"/>
        <v>18825</v>
      </c>
      <c r="DF34" s="141">
        <f t="shared" si="56"/>
        <v>218503</v>
      </c>
      <c r="DG34" s="141">
        <f t="shared" si="57"/>
        <v>0</v>
      </c>
      <c r="DH34" s="141">
        <f t="shared" si="58"/>
        <v>0</v>
      </c>
      <c r="DI34" s="141">
        <f t="shared" si="59"/>
        <v>37797</v>
      </c>
      <c r="DJ34" s="141">
        <f t="shared" si="60"/>
        <v>1142216</v>
      </c>
    </row>
    <row r="35" spans="1:114" ht="12" customHeight="1">
      <c r="A35" s="142" t="s">
        <v>90</v>
      </c>
      <c r="B35" s="140" t="s">
        <v>353</v>
      </c>
      <c r="C35" s="142" t="s">
        <v>409</v>
      </c>
      <c r="D35" s="141">
        <f t="shared" si="6"/>
        <v>902668</v>
      </c>
      <c r="E35" s="141">
        <f t="shared" si="7"/>
        <v>178197</v>
      </c>
      <c r="F35" s="141">
        <v>0</v>
      </c>
      <c r="G35" s="141">
        <v>0</v>
      </c>
      <c r="H35" s="141">
        <v>0</v>
      </c>
      <c r="I35" s="141">
        <v>111249</v>
      </c>
      <c r="J35" s="141"/>
      <c r="K35" s="141">
        <v>66948</v>
      </c>
      <c r="L35" s="141">
        <v>724471</v>
      </c>
      <c r="M35" s="141">
        <f t="shared" si="8"/>
        <v>128932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128932</v>
      </c>
      <c r="V35" s="141">
        <f t="shared" si="10"/>
        <v>1031600</v>
      </c>
      <c r="W35" s="141">
        <f t="shared" si="11"/>
        <v>178197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111249</v>
      </c>
      <c r="AB35" s="141">
        <f t="shared" si="16"/>
        <v>0</v>
      </c>
      <c r="AC35" s="141">
        <f t="shared" si="17"/>
        <v>66948</v>
      </c>
      <c r="AD35" s="141">
        <f t="shared" si="18"/>
        <v>853403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882486</v>
      </c>
      <c r="AN35" s="141">
        <f t="shared" si="22"/>
        <v>68802</v>
      </c>
      <c r="AO35" s="141">
        <v>68802</v>
      </c>
      <c r="AP35" s="141">
        <v>0</v>
      </c>
      <c r="AQ35" s="141">
        <v>0</v>
      </c>
      <c r="AR35" s="141">
        <v>0</v>
      </c>
      <c r="AS35" s="141">
        <f t="shared" si="23"/>
        <v>306429</v>
      </c>
      <c r="AT35" s="141">
        <v>2433</v>
      </c>
      <c r="AU35" s="141">
        <v>258866</v>
      </c>
      <c r="AV35" s="141">
        <v>45130</v>
      </c>
      <c r="AW35" s="141">
        <v>6684</v>
      </c>
      <c r="AX35" s="141">
        <f t="shared" si="24"/>
        <v>500571</v>
      </c>
      <c r="AY35" s="141">
        <v>197223</v>
      </c>
      <c r="AZ35" s="141">
        <v>248973</v>
      </c>
      <c r="BA35" s="141">
        <v>54375</v>
      </c>
      <c r="BB35" s="141">
        <v>0</v>
      </c>
      <c r="BC35" s="141">
        <v>0</v>
      </c>
      <c r="BD35" s="141">
        <v>0</v>
      </c>
      <c r="BE35" s="141">
        <v>20182</v>
      </c>
      <c r="BF35" s="141">
        <f t="shared" si="25"/>
        <v>902668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128932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882486</v>
      </c>
      <c r="CR35" s="141">
        <f t="shared" si="42"/>
        <v>68802</v>
      </c>
      <c r="CS35" s="141">
        <f t="shared" si="43"/>
        <v>68802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306429</v>
      </c>
      <c r="CX35" s="141">
        <f t="shared" si="48"/>
        <v>2433</v>
      </c>
      <c r="CY35" s="141">
        <f t="shared" si="49"/>
        <v>258866</v>
      </c>
      <c r="CZ35" s="141">
        <f t="shared" si="50"/>
        <v>45130</v>
      </c>
      <c r="DA35" s="141">
        <f t="shared" si="51"/>
        <v>6684</v>
      </c>
      <c r="DB35" s="141">
        <f t="shared" si="52"/>
        <v>500571</v>
      </c>
      <c r="DC35" s="141">
        <f t="shared" si="53"/>
        <v>197223</v>
      </c>
      <c r="DD35" s="141">
        <f t="shared" si="54"/>
        <v>248973</v>
      </c>
      <c r="DE35" s="141">
        <f t="shared" si="55"/>
        <v>54375</v>
      </c>
      <c r="DF35" s="141">
        <f t="shared" si="56"/>
        <v>0</v>
      </c>
      <c r="DG35" s="141">
        <f t="shared" si="57"/>
        <v>128932</v>
      </c>
      <c r="DH35" s="141">
        <f t="shared" si="58"/>
        <v>0</v>
      </c>
      <c r="DI35" s="141">
        <f t="shared" si="59"/>
        <v>20182</v>
      </c>
      <c r="DJ35" s="141">
        <f t="shared" si="60"/>
        <v>902668</v>
      </c>
    </row>
    <row r="36" spans="1:114" ht="12" customHeight="1">
      <c r="A36" s="142" t="s">
        <v>90</v>
      </c>
      <c r="B36" s="140" t="s">
        <v>354</v>
      </c>
      <c r="C36" s="142" t="s">
        <v>410</v>
      </c>
      <c r="D36" s="141">
        <f t="shared" si="6"/>
        <v>594245</v>
      </c>
      <c r="E36" s="141">
        <f t="shared" si="7"/>
        <v>7509</v>
      </c>
      <c r="F36" s="141">
        <v>0</v>
      </c>
      <c r="G36" s="141">
        <v>0</v>
      </c>
      <c r="H36" s="141">
        <v>0</v>
      </c>
      <c r="I36" s="141">
        <v>7309</v>
      </c>
      <c r="J36" s="141"/>
      <c r="K36" s="141">
        <v>200</v>
      </c>
      <c r="L36" s="141">
        <v>586736</v>
      </c>
      <c r="M36" s="141">
        <f t="shared" si="8"/>
        <v>50280</v>
      </c>
      <c r="N36" s="141">
        <f t="shared" si="9"/>
        <v>10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10</v>
      </c>
      <c r="U36" s="141">
        <v>50270</v>
      </c>
      <c r="V36" s="141">
        <f t="shared" si="10"/>
        <v>644525</v>
      </c>
      <c r="W36" s="141">
        <f t="shared" si="11"/>
        <v>7519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7309</v>
      </c>
      <c r="AB36" s="141">
        <f t="shared" si="16"/>
        <v>0</v>
      </c>
      <c r="AC36" s="141">
        <f t="shared" si="17"/>
        <v>210</v>
      </c>
      <c r="AD36" s="141">
        <f t="shared" si="18"/>
        <v>637006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41204</v>
      </c>
      <c r="AM36" s="141">
        <f t="shared" si="21"/>
        <v>43153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43153</v>
      </c>
      <c r="AY36" s="141">
        <v>1087</v>
      </c>
      <c r="AZ36" s="141">
        <v>24</v>
      </c>
      <c r="BA36" s="141">
        <v>0</v>
      </c>
      <c r="BB36" s="141">
        <v>42042</v>
      </c>
      <c r="BC36" s="141">
        <v>509888</v>
      </c>
      <c r="BD36" s="141">
        <v>0</v>
      </c>
      <c r="BE36" s="141">
        <v>0</v>
      </c>
      <c r="BF36" s="141">
        <f t="shared" si="25"/>
        <v>43153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6981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43299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48185</v>
      </c>
      <c r="CQ36" s="141">
        <f t="shared" si="41"/>
        <v>43153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43153</v>
      </c>
      <c r="DC36" s="141">
        <f t="shared" si="53"/>
        <v>1087</v>
      </c>
      <c r="DD36" s="141">
        <f t="shared" si="54"/>
        <v>24</v>
      </c>
      <c r="DE36" s="141">
        <f t="shared" si="55"/>
        <v>0</v>
      </c>
      <c r="DF36" s="141">
        <f t="shared" si="56"/>
        <v>42042</v>
      </c>
      <c r="DG36" s="141">
        <f t="shared" si="57"/>
        <v>553187</v>
      </c>
      <c r="DH36" s="141">
        <f t="shared" si="58"/>
        <v>0</v>
      </c>
      <c r="DI36" s="141">
        <f t="shared" si="59"/>
        <v>0</v>
      </c>
      <c r="DJ36" s="141">
        <f t="shared" si="60"/>
        <v>43153</v>
      </c>
    </row>
    <row r="37" spans="1:114" ht="12" customHeight="1">
      <c r="A37" s="142" t="s">
        <v>90</v>
      </c>
      <c r="B37" s="140" t="s">
        <v>355</v>
      </c>
      <c r="C37" s="142" t="s">
        <v>411</v>
      </c>
      <c r="D37" s="141">
        <f t="shared" si="6"/>
        <v>522596</v>
      </c>
      <c r="E37" s="141">
        <f t="shared" si="7"/>
        <v>9802</v>
      </c>
      <c r="F37" s="141">
        <v>0</v>
      </c>
      <c r="G37" s="141">
        <v>495</v>
      </c>
      <c r="H37" s="141">
        <v>0</v>
      </c>
      <c r="I37" s="141">
        <v>8314</v>
      </c>
      <c r="J37" s="141"/>
      <c r="K37" s="141">
        <v>993</v>
      </c>
      <c r="L37" s="141">
        <v>512794</v>
      </c>
      <c r="M37" s="141">
        <f t="shared" si="8"/>
        <v>55902</v>
      </c>
      <c r="N37" s="141">
        <f t="shared" si="9"/>
        <v>5373</v>
      </c>
      <c r="O37" s="141">
        <v>2624</v>
      </c>
      <c r="P37" s="141">
        <v>2749</v>
      </c>
      <c r="Q37" s="141">
        <v>0</v>
      </c>
      <c r="R37" s="141">
        <v>0</v>
      </c>
      <c r="S37" s="141"/>
      <c r="T37" s="141">
        <v>0</v>
      </c>
      <c r="U37" s="141">
        <v>50529</v>
      </c>
      <c r="V37" s="141">
        <f t="shared" si="10"/>
        <v>578498</v>
      </c>
      <c r="W37" s="141">
        <f t="shared" si="11"/>
        <v>15175</v>
      </c>
      <c r="X37" s="141">
        <f t="shared" si="12"/>
        <v>2624</v>
      </c>
      <c r="Y37" s="141">
        <f t="shared" si="13"/>
        <v>3244</v>
      </c>
      <c r="Z37" s="141">
        <f t="shared" si="14"/>
        <v>0</v>
      </c>
      <c r="AA37" s="141">
        <f t="shared" si="15"/>
        <v>8314</v>
      </c>
      <c r="AB37" s="141">
        <f t="shared" si="16"/>
        <v>0</v>
      </c>
      <c r="AC37" s="141">
        <f t="shared" si="17"/>
        <v>993</v>
      </c>
      <c r="AD37" s="141">
        <f t="shared" si="18"/>
        <v>563323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26921</v>
      </c>
      <c r="AM37" s="141">
        <f t="shared" si="21"/>
        <v>35576</v>
      </c>
      <c r="AN37" s="141">
        <f t="shared" si="22"/>
        <v>26889</v>
      </c>
      <c r="AO37" s="141">
        <v>26889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8687</v>
      </c>
      <c r="AY37" s="141">
        <v>0</v>
      </c>
      <c r="AZ37" s="141">
        <v>0</v>
      </c>
      <c r="BA37" s="141">
        <v>0</v>
      </c>
      <c r="BB37" s="141">
        <v>8687</v>
      </c>
      <c r="BC37" s="141">
        <v>460099</v>
      </c>
      <c r="BD37" s="141">
        <v>0</v>
      </c>
      <c r="BE37" s="141">
        <v>0</v>
      </c>
      <c r="BF37" s="141">
        <f t="shared" si="25"/>
        <v>35576</v>
      </c>
      <c r="BG37" s="141">
        <f t="shared" si="26"/>
        <v>8022</v>
      </c>
      <c r="BH37" s="141">
        <f t="shared" si="27"/>
        <v>8022</v>
      </c>
      <c r="BI37" s="141">
        <v>8022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6411</v>
      </c>
      <c r="BP37" s="141">
        <f t="shared" si="29"/>
        <v>6411</v>
      </c>
      <c r="BQ37" s="141">
        <v>6411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41469</v>
      </c>
      <c r="CF37" s="141">
        <v>0</v>
      </c>
      <c r="CG37" s="141">
        <v>0</v>
      </c>
      <c r="CH37" s="141">
        <f t="shared" si="32"/>
        <v>14433</v>
      </c>
      <c r="CI37" s="141">
        <f t="shared" si="33"/>
        <v>8022</v>
      </c>
      <c r="CJ37" s="141">
        <f t="shared" si="34"/>
        <v>8022</v>
      </c>
      <c r="CK37" s="141">
        <f t="shared" si="35"/>
        <v>8022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26921</v>
      </c>
      <c r="CQ37" s="141">
        <f t="shared" si="41"/>
        <v>41987</v>
      </c>
      <c r="CR37" s="141">
        <f t="shared" si="42"/>
        <v>33300</v>
      </c>
      <c r="CS37" s="141">
        <f t="shared" si="43"/>
        <v>33300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8687</v>
      </c>
      <c r="DC37" s="141">
        <f t="shared" si="53"/>
        <v>0</v>
      </c>
      <c r="DD37" s="141">
        <f t="shared" si="54"/>
        <v>0</v>
      </c>
      <c r="DE37" s="141">
        <f t="shared" si="55"/>
        <v>0</v>
      </c>
      <c r="DF37" s="141">
        <f t="shared" si="56"/>
        <v>8687</v>
      </c>
      <c r="DG37" s="141">
        <f t="shared" si="57"/>
        <v>501568</v>
      </c>
      <c r="DH37" s="141">
        <f t="shared" si="58"/>
        <v>0</v>
      </c>
      <c r="DI37" s="141">
        <f t="shared" si="59"/>
        <v>0</v>
      </c>
      <c r="DJ37" s="141">
        <f t="shared" si="60"/>
        <v>50009</v>
      </c>
    </row>
    <row r="38" spans="1:114" ht="12" customHeight="1">
      <c r="A38" s="142" t="s">
        <v>90</v>
      </c>
      <c r="B38" s="140" t="s">
        <v>356</v>
      </c>
      <c r="C38" s="142" t="s">
        <v>412</v>
      </c>
      <c r="D38" s="141">
        <f t="shared" si="6"/>
        <v>719733</v>
      </c>
      <c r="E38" s="141">
        <f t="shared" si="7"/>
        <v>91180</v>
      </c>
      <c r="F38" s="141">
        <v>0</v>
      </c>
      <c r="G38" s="141">
        <v>0</v>
      </c>
      <c r="H38" s="141">
        <v>0</v>
      </c>
      <c r="I38" s="141">
        <v>91125</v>
      </c>
      <c r="J38" s="141"/>
      <c r="K38" s="141">
        <v>55</v>
      </c>
      <c r="L38" s="141">
        <v>628553</v>
      </c>
      <c r="M38" s="141">
        <f t="shared" si="8"/>
        <v>76704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76704</v>
      </c>
      <c r="V38" s="141">
        <f t="shared" si="10"/>
        <v>796437</v>
      </c>
      <c r="W38" s="141">
        <f t="shared" si="11"/>
        <v>91180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91125</v>
      </c>
      <c r="AB38" s="141">
        <f t="shared" si="16"/>
        <v>0</v>
      </c>
      <c r="AC38" s="141">
        <f t="shared" si="17"/>
        <v>55</v>
      </c>
      <c r="AD38" s="141">
        <f t="shared" si="18"/>
        <v>705257</v>
      </c>
      <c r="AE38" s="141">
        <f t="shared" si="19"/>
        <v>52771</v>
      </c>
      <c r="AF38" s="141">
        <f t="shared" si="20"/>
        <v>52771</v>
      </c>
      <c r="AG38" s="141">
        <v>0</v>
      </c>
      <c r="AH38" s="141">
        <v>51849</v>
      </c>
      <c r="AI38" s="141">
        <v>0</v>
      </c>
      <c r="AJ38" s="141">
        <v>922</v>
      </c>
      <c r="AK38" s="141">
        <v>0</v>
      </c>
      <c r="AL38" s="141">
        <v>0</v>
      </c>
      <c r="AM38" s="141">
        <f t="shared" si="21"/>
        <v>657182</v>
      </c>
      <c r="AN38" s="141">
        <f t="shared" si="22"/>
        <v>61390</v>
      </c>
      <c r="AO38" s="141">
        <v>61390</v>
      </c>
      <c r="AP38" s="141">
        <v>0</v>
      </c>
      <c r="AQ38" s="141">
        <v>0</v>
      </c>
      <c r="AR38" s="141">
        <v>0</v>
      </c>
      <c r="AS38" s="141">
        <f t="shared" si="23"/>
        <v>90993</v>
      </c>
      <c r="AT38" s="141">
        <v>2265</v>
      </c>
      <c r="AU38" s="141">
        <v>82991</v>
      </c>
      <c r="AV38" s="141">
        <v>5737</v>
      </c>
      <c r="AW38" s="141">
        <v>0</v>
      </c>
      <c r="AX38" s="141">
        <f t="shared" si="24"/>
        <v>495790</v>
      </c>
      <c r="AY38" s="141">
        <v>233400</v>
      </c>
      <c r="AZ38" s="141">
        <v>108150</v>
      </c>
      <c r="BA38" s="141">
        <v>144951</v>
      </c>
      <c r="BB38" s="141">
        <v>9289</v>
      </c>
      <c r="BC38" s="141">
        <v>0</v>
      </c>
      <c r="BD38" s="141">
        <v>9009</v>
      </c>
      <c r="BE38" s="141">
        <v>9780</v>
      </c>
      <c r="BF38" s="141">
        <f t="shared" si="25"/>
        <v>719733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4092</v>
      </c>
      <c r="BP38" s="141">
        <f t="shared" si="29"/>
        <v>4092</v>
      </c>
      <c r="BQ38" s="141">
        <v>4092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72612</v>
      </c>
      <c r="CF38" s="141">
        <v>0</v>
      </c>
      <c r="CG38" s="141">
        <v>0</v>
      </c>
      <c r="CH38" s="141">
        <f t="shared" si="32"/>
        <v>4092</v>
      </c>
      <c r="CI38" s="141">
        <f t="shared" si="33"/>
        <v>52771</v>
      </c>
      <c r="CJ38" s="141">
        <f t="shared" si="34"/>
        <v>52771</v>
      </c>
      <c r="CK38" s="141">
        <f t="shared" si="35"/>
        <v>0</v>
      </c>
      <c r="CL38" s="141">
        <f t="shared" si="36"/>
        <v>51849</v>
      </c>
      <c r="CM38" s="141">
        <f t="shared" si="37"/>
        <v>0</v>
      </c>
      <c r="CN38" s="141">
        <f t="shared" si="38"/>
        <v>922</v>
      </c>
      <c r="CO38" s="141">
        <f t="shared" si="39"/>
        <v>0</v>
      </c>
      <c r="CP38" s="141">
        <f t="shared" si="40"/>
        <v>0</v>
      </c>
      <c r="CQ38" s="141">
        <f t="shared" si="41"/>
        <v>661274</v>
      </c>
      <c r="CR38" s="141">
        <f t="shared" si="42"/>
        <v>65482</v>
      </c>
      <c r="CS38" s="141">
        <f t="shared" si="43"/>
        <v>65482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90993</v>
      </c>
      <c r="CX38" s="141">
        <f t="shared" si="48"/>
        <v>2265</v>
      </c>
      <c r="CY38" s="141">
        <f t="shared" si="49"/>
        <v>82991</v>
      </c>
      <c r="CZ38" s="141">
        <f t="shared" si="50"/>
        <v>5737</v>
      </c>
      <c r="DA38" s="141">
        <f t="shared" si="51"/>
        <v>0</v>
      </c>
      <c r="DB38" s="141">
        <f t="shared" si="52"/>
        <v>495790</v>
      </c>
      <c r="DC38" s="141">
        <f t="shared" si="53"/>
        <v>233400</v>
      </c>
      <c r="DD38" s="141">
        <f t="shared" si="54"/>
        <v>108150</v>
      </c>
      <c r="DE38" s="141">
        <f t="shared" si="55"/>
        <v>144951</v>
      </c>
      <c r="DF38" s="141">
        <f t="shared" si="56"/>
        <v>9289</v>
      </c>
      <c r="DG38" s="141">
        <f t="shared" si="57"/>
        <v>72612</v>
      </c>
      <c r="DH38" s="141">
        <f t="shared" si="58"/>
        <v>9009</v>
      </c>
      <c r="DI38" s="141">
        <f t="shared" si="59"/>
        <v>9780</v>
      </c>
      <c r="DJ38" s="141">
        <f t="shared" si="60"/>
        <v>723825</v>
      </c>
    </row>
    <row r="39" spans="1:114" ht="12" customHeight="1">
      <c r="A39" s="142" t="s">
        <v>90</v>
      </c>
      <c r="B39" s="140" t="s">
        <v>357</v>
      </c>
      <c r="C39" s="142" t="s">
        <v>413</v>
      </c>
      <c r="D39" s="141">
        <f t="shared" si="6"/>
        <v>747153</v>
      </c>
      <c r="E39" s="141">
        <f t="shared" si="7"/>
        <v>94859</v>
      </c>
      <c r="F39" s="141">
        <v>0</v>
      </c>
      <c r="G39" s="141">
        <v>0</v>
      </c>
      <c r="H39" s="141">
        <v>0</v>
      </c>
      <c r="I39" s="141">
        <v>67856</v>
      </c>
      <c r="J39" s="141"/>
      <c r="K39" s="141">
        <v>27003</v>
      </c>
      <c r="L39" s="141">
        <v>652294</v>
      </c>
      <c r="M39" s="141">
        <f t="shared" si="8"/>
        <v>252008</v>
      </c>
      <c r="N39" s="141">
        <f t="shared" si="9"/>
        <v>135366</v>
      </c>
      <c r="O39" s="141">
        <v>0</v>
      </c>
      <c r="P39" s="141">
        <v>0</v>
      </c>
      <c r="Q39" s="141">
        <v>0</v>
      </c>
      <c r="R39" s="141">
        <v>135366</v>
      </c>
      <c r="S39" s="141"/>
      <c r="T39" s="141">
        <v>0</v>
      </c>
      <c r="U39" s="141">
        <v>116642</v>
      </c>
      <c r="V39" s="141">
        <f t="shared" si="10"/>
        <v>999161</v>
      </c>
      <c r="W39" s="141">
        <f t="shared" si="11"/>
        <v>230225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203222</v>
      </c>
      <c r="AB39" s="141">
        <f t="shared" si="16"/>
        <v>0</v>
      </c>
      <c r="AC39" s="141">
        <f t="shared" si="17"/>
        <v>27003</v>
      </c>
      <c r="AD39" s="141">
        <f t="shared" si="18"/>
        <v>768936</v>
      </c>
      <c r="AE39" s="141">
        <f t="shared" si="19"/>
        <v>31463</v>
      </c>
      <c r="AF39" s="141">
        <f t="shared" si="20"/>
        <v>31463</v>
      </c>
      <c r="AG39" s="141">
        <v>2588</v>
      </c>
      <c r="AH39" s="141">
        <v>28875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510851</v>
      </c>
      <c r="AN39" s="141">
        <f t="shared" si="22"/>
        <v>83108</v>
      </c>
      <c r="AO39" s="141">
        <v>29205</v>
      </c>
      <c r="AP39" s="141">
        <v>25807</v>
      </c>
      <c r="AQ39" s="141">
        <v>18947</v>
      </c>
      <c r="AR39" s="141">
        <v>9149</v>
      </c>
      <c r="AS39" s="141">
        <f t="shared" si="23"/>
        <v>38413</v>
      </c>
      <c r="AT39" s="141">
        <v>13149</v>
      </c>
      <c r="AU39" s="141">
        <v>13699</v>
      </c>
      <c r="AV39" s="141">
        <v>11565</v>
      </c>
      <c r="AW39" s="141">
        <v>0</v>
      </c>
      <c r="AX39" s="141">
        <f t="shared" si="24"/>
        <v>387230</v>
      </c>
      <c r="AY39" s="141">
        <v>96590</v>
      </c>
      <c r="AZ39" s="141">
        <v>275705</v>
      </c>
      <c r="BA39" s="141">
        <v>5355</v>
      </c>
      <c r="BB39" s="141">
        <v>9580</v>
      </c>
      <c r="BC39" s="141">
        <v>204041</v>
      </c>
      <c r="BD39" s="141">
        <v>2100</v>
      </c>
      <c r="BE39" s="141">
        <v>798</v>
      </c>
      <c r="BF39" s="141">
        <f t="shared" si="25"/>
        <v>543112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217444</v>
      </c>
      <c r="BP39" s="141">
        <f t="shared" si="29"/>
        <v>118226</v>
      </c>
      <c r="BQ39" s="141">
        <v>27219</v>
      </c>
      <c r="BR39" s="141">
        <v>53813</v>
      </c>
      <c r="BS39" s="141">
        <v>37194</v>
      </c>
      <c r="BT39" s="141">
        <v>0</v>
      </c>
      <c r="BU39" s="141">
        <f t="shared" si="30"/>
        <v>47996</v>
      </c>
      <c r="BV39" s="141">
        <v>7261</v>
      </c>
      <c r="BW39" s="141">
        <v>40594</v>
      </c>
      <c r="BX39" s="141">
        <v>141</v>
      </c>
      <c r="BY39" s="141">
        <v>3434</v>
      </c>
      <c r="BZ39" s="141">
        <f t="shared" si="31"/>
        <v>43924</v>
      </c>
      <c r="CA39" s="141">
        <v>21350</v>
      </c>
      <c r="CB39" s="141">
        <v>0</v>
      </c>
      <c r="CC39" s="141">
        <v>2468</v>
      </c>
      <c r="CD39" s="141">
        <v>20106</v>
      </c>
      <c r="CE39" s="141">
        <v>34564</v>
      </c>
      <c r="CF39" s="141">
        <v>3864</v>
      </c>
      <c r="CG39" s="141">
        <v>0</v>
      </c>
      <c r="CH39" s="141">
        <f t="shared" si="32"/>
        <v>217444</v>
      </c>
      <c r="CI39" s="141">
        <f t="shared" si="33"/>
        <v>31463</v>
      </c>
      <c r="CJ39" s="141">
        <f t="shared" si="34"/>
        <v>31463</v>
      </c>
      <c r="CK39" s="141">
        <f t="shared" si="35"/>
        <v>2588</v>
      </c>
      <c r="CL39" s="141">
        <f t="shared" si="36"/>
        <v>28875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728295</v>
      </c>
      <c r="CR39" s="141">
        <f t="shared" si="42"/>
        <v>201334</v>
      </c>
      <c r="CS39" s="141">
        <f t="shared" si="43"/>
        <v>56424</v>
      </c>
      <c r="CT39" s="141">
        <f t="shared" si="44"/>
        <v>79620</v>
      </c>
      <c r="CU39" s="141">
        <f t="shared" si="45"/>
        <v>56141</v>
      </c>
      <c r="CV39" s="141">
        <f t="shared" si="46"/>
        <v>9149</v>
      </c>
      <c r="CW39" s="141">
        <f t="shared" si="47"/>
        <v>86409</v>
      </c>
      <c r="CX39" s="141">
        <f t="shared" si="48"/>
        <v>20410</v>
      </c>
      <c r="CY39" s="141">
        <f t="shared" si="49"/>
        <v>54293</v>
      </c>
      <c r="CZ39" s="141">
        <f t="shared" si="50"/>
        <v>11706</v>
      </c>
      <c r="DA39" s="141">
        <f t="shared" si="51"/>
        <v>3434</v>
      </c>
      <c r="DB39" s="141">
        <f t="shared" si="52"/>
        <v>431154</v>
      </c>
      <c r="DC39" s="141">
        <f t="shared" si="53"/>
        <v>117940</v>
      </c>
      <c r="DD39" s="141">
        <f t="shared" si="54"/>
        <v>275705</v>
      </c>
      <c r="DE39" s="141">
        <f t="shared" si="55"/>
        <v>7823</v>
      </c>
      <c r="DF39" s="141">
        <f t="shared" si="56"/>
        <v>29686</v>
      </c>
      <c r="DG39" s="141">
        <f t="shared" si="57"/>
        <v>238605</v>
      </c>
      <c r="DH39" s="141">
        <f t="shared" si="58"/>
        <v>5964</v>
      </c>
      <c r="DI39" s="141">
        <f t="shared" si="59"/>
        <v>798</v>
      </c>
      <c r="DJ39" s="141">
        <f t="shared" si="60"/>
        <v>760556</v>
      </c>
    </row>
    <row r="40" spans="1:114" ht="12" customHeight="1">
      <c r="A40" s="142" t="s">
        <v>90</v>
      </c>
      <c r="B40" s="140" t="s">
        <v>358</v>
      </c>
      <c r="C40" s="142" t="s">
        <v>414</v>
      </c>
      <c r="D40" s="141">
        <f t="shared" si="6"/>
        <v>239731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239731</v>
      </c>
      <c r="M40" s="141">
        <f t="shared" si="8"/>
        <v>48196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48196</v>
      </c>
      <c r="V40" s="141">
        <f t="shared" si="10"/>
        <v>287927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287927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0</v>
      </c>
      <c r="AN40" s="141">
        <f t="shared" si="22"/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0</v>
      </c>
      <c r="AY40" s="141">
        <v>0</v>
      </c>
      <c r="AZ40" s="141">
        <v>0</v>
      </c>
      <c r="BA40" s="141">
        <v>0</v>
      </c>
      <c r="BB40" s="141">
        <v>0</v>
      </c>
      <c r="BC40" s="141">
        <v>239731</v>
      </c>
      <c r="BD40" s="141">
        <v>0</v>
      </c>
      <c r="BE40" s="141">
        <v>0</v>
      </c>
      <c r="BF40" s="141">
        <f t="shared" si="25"/>
        <v>0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48196</v>
      </c>
      <c r="CF40" s="141">
        <v>0</v>
      </c>
      <c r="CG40" s="141">
        <v>0</v>
      </c>
      <c r="CH40" s="141">
        <f t="shared" si="32"/>
        <v>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0</v>
      </c>
      <c r="CR40" s="141">
        <f t="shared" si="42"/>
        <v>0</v>
      </c>
      <c r="CS40" s="141">
        <f t="shared" si="43"/>
        <v>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0</v>
      </c>
      <c r="DC40" s="141">
        <f t="shared" si="53"/>
        <v>0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287927</v>
      </c>
      <c r="DH40" s="141">
        <f t="shared" si="58"/>
        <v>0</v>
      </c>
      <c r="DI40" s="141">
        <f t="shared" si="59"/>
        <v>0</v>
      </c>
      <c r="DJ40" s="141">
        <f t="shared" si="60"/>
        <v>0</v>
      </c>
    </row>
    <row r="41" spans="1:114" ht="12" customHeight="1">
      <c r="A41" s="142" t="s">
        <v>90</v>
      </c>
      <c r="B41" s="140" t="s">
        <v>359</v>
      </c>
      <c r="C41" s="142" t="s">
        <v>415</v>
      </c>
      <c r="D41" s="141">
        <f t="shared" si="6"/>
        <v>721406</v>
      </c>
      <c r="E41" s="141">
        <f t="shared" si="7"/>
        <v>55457</v>
      </c>
      <c r="F41" s="141">
        <v>0</v>
      </c>
      <c r="G41" s="141">
        <v>0</v>
      </c>
      <c r="H41" s="141">
        <v>0</v>
      </c>
      <c r="I41" s="141">
        <v>55457</v>
      </c>
      <c r="J41" s="141"/>
      <c r="K41" s="141">
        <v>0</v>
      </c>
      <c r="L41" s="141">
        <v>665949</v>
      </c>
      <c r="M41" s="141">
        <f t="shared" si="8"/>
        <v>177970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177970</v>
      </c>
      <c r="V41" s="141">
        <f t="shared" si="10"/>
        <v>899376</v>
      </c>
      <c r="W41" s="141">
        <f t="shared" si="11"/>
        <v>55457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55457</v>
      </c>
      <c r="AB41" s="141">
        <f t="shared" si="16"/>
        <v>0</v>
      </c>
      <c r="AC41" s="141">
        <f t="shared" si="17"/>
        <v>0</v>
      </c>
      <c r="AD41" s="141">
        <f t="shared" si="18"/>
        <v>843919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64990</v>
      </c>
      <c r="AM41" s="141">
        <f t="shared" si="21"/>
        <v>150945</v>
      </c>
      <c r="AN41" s="141">
        <f t="shared" si="22"/>
        <v>44615</v>
      </c>
      <c r="AO41" s="141">
        <v>8918</v>
      </c>
      <c r="AP41" s="141">
        <v>35697</v>
      </c>
      <c r="AQ41" s="141">
        <v>0</v>
      </c>
      <c r="AR41" s="141">
        <v>0</v>
      </c>
      <c r="AS41" s="141">
        <f t="shared" si="23"/>
        <v>11008</v>
      </c>
      <c r="AT41" s="141">
        <v>8524</v>
      </c>
      <c r="AU41" s="141">
        <v>0</v>
      </c>
      <c r="AV41" s="141">
        <v>2484</v>
      </c>
      <c r="AW41" s="141">
        <v>0</v>
      </c>
      <c r="AX41" s="141">
        <f t="shared" si="24"/>
        <v>95322</v>
      </c>
      <c r="AY41" s="141">
        <v>83115</v>
      </c>
      <c r="AZ41" s="141">
        <v>12207</v>
      </c>
      <c r="BA41" s="141">
        <v>0</v>
      </c>
      <c r="BB41" s="141">
        <v>0</v>
      </c>
      <c r="BC41" s="141">
        <v>495760</v>
      </c>
      <c r="BD41" s="141">
        <v>0</v>
      </c>
      <c r="BE41" s="141">
        <v>9711</v>
      </c>
      <c r="BF41" s="141">
        <f t="shared" si="25"/>
        <v>160656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14923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163047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79913</v>
      </c>
      <c r="CQ41" s="141">
        <f t="shared" si="41"/>
        <v>150945</v>
      </c>
      <c r="CR41" s="141">
        <f t="shared" si="42"/>
        <v>44615</v>
      </c>
      <c r="CS41" s="141">
        <f t="shared" si="43"/>
        <v>8918</v>
      </c>
      <c r="CT41" s="141">
        <f t="shared" si="44"/>
        <v>35697</v>
      </c>
      <c r="CU41" s="141">
        <f t="shared" si="45"/>
        <v>0</v>
      </c>
      <c r="CV41" s="141">
        <f t="shared" si="46"/>
        <v>0</v>
      </c>
      <c r="CW41" s="141">
        <f t="shared" si="47"/>
        <v>11008</v>
      </c>
      <c r="CX41" s="141">
        <f t="shared" si="48"/>
        <v>8524</v>
      </c>
      <c r="CY41" s="141">
        <f t="shared" si="49"/>
        <v>0</v>
      </c>
      <c r="CZ41" s="141">
        <f t="shared" si="50"/>
        <v>2484</v>
      </c>
      <c r="DA41" s="141">
        <f t="shared" si="51"/>
        <v>0</v>
      </c>
      <c r="DB41" s="141">
        <f t="shared" si="52"/>
        <v>95322</v>
      </c>
      <c r="DC41" s="141">
        <f t="shared" si="53"/>
        <v>83115</v>
      </c>
      <c r="DD41" s="141">
        <f t="shared" si="54"/>
        <v>12207</v>
      </c>
      <c r="DE41" s="141">
        <f t="shared" si="55"/>
        <v>0</v>
      </c>
      <c r="DF41" s="141">
        <f t="shared" si="56"/>
        <v>0</v>
      </c>
      <c r="DG41" s="141">
        <f t="shared" si="57"/>
        <v>658807</v>
      </c>
      <c r="DH41" s="141">
        <f t="shared" si="58"/>
        <v>0</v>
      </c>
      <c r="DI41" s="141">
        <f t="shared" si="59"/>
        <v>9711</v>
      </c>
      <c r="DJ41" s="141">
        <f t="shared" si="60"/>
        <v>160656</v>
      </c>
    </row>
    <row r="42" spans="1:114" ht="12" customHeight="1">
      <c r="A42" s="142" t="s">
        <v>90</v>
      </c>
      <c r="B42" s="140" t="s">
        <v>360</v>
      </c>
      <c r="C42" s="142" t="s">
        <v>416</v>
      </c>
      <c r="D42" s="141">
        <f t="shared" si="6"/>
        <v>684749</v>
      </c>
      <c r="E42" s="141">
        <f t="shared" si="7"/>
        <v>41493</v>
      </c>
      <c r="F42" s="141">
        <v>0</v>
      </c>
      <c r="G42" s="141">
        <v>0</v>
      </c>
      <c r="H42" s="141">
        <v>0</v>
      </c>
      <c r="I42" s="141">
        <v>41493</v>
      </c>
      <c r="J42" s="141"/>
      <c r="K42" s="141">
        <v>0</v>
      </c>
      <c r="L42" s="141">
        <v>643256</v>
      </c>
      <c r="M42" s="141">
        <f t="shared" si="8"/>
        <v>2067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2067</v>
      </c>
      <c r="V42" s="141">
        <f t="shared" si="10"/>
        <v>686816</v>
      </c>
      <c r="W42" s="141">
        <f t="shared" si="11"/>
        <v>41493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41493</v>
      </c>
      <c r="AB42" s="141">
        <f t="shared" si="16"/>
        <v>0</v>
      </c>
      <c r="AC42" s="141">
        <f t="shared" si="17"/>
        <v>0</v>
      </c>
      <c r="AD42" s="141">
        <f t="shared" si="18"/>
        <v>645323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70617</v>
      </c>
      <c r="AN42" s="141">
        <f t="shared" si="22"/>
        <v>28433</v>
      </c>
      <c r="AO42" s="141">
        <v>28433</v>
      </c>
      <c r="AP42" s="141">
        <v>0</v>
      </c>
      <c r="AQ42" s="141">
        <v>0</v>
      </c>
      <c r="AR42" s="141">
        <v>0</v>
      </c>
      <c r="AS42" s="141">
        <f t="shared" si="23"/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f t="shared" si="24"/>
        <v>42184</v>
      </c>
      <c r="AY42" s="141">
        <v>41542</v>
      </c>
      <c r="AZ42" s="141">
        <v>642</v>
      </c>
      <c r="BA42" s="141">
        <v>0</v>
      </c>
      <c r="BB42" s="141">
        <v>0</v>
      </c>
      <c r="BC42" s="141">
        <v>614132</v>
      </c>
      <c r="BD42" s="141">
        <v>0</v>
      </c>
      <c r="BE42" s="141">
        <v>0</v>
      </c>
      <c r="BF42" s="141">
        <f t="shared" si="25"/>
        <v>70617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580</v>
      </c>
      <c r="BP42" s="141">
        <f t="shared" si="29"/>
        <v>580</v>
      </c>
      <c r="BQ42" s="141">
        <v>580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1487</v>
      </c>
      <c r="CF42" s="141">
        <v>0</v>
      </c>
      <c r="CG42" s="141">
        <v>0</v>
      </c>
      <c r="CH42" s="141">
        <f t="shared" si="32"/>
        <v>580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71197</v>
      </c>
      <c r="CR42" s="141">
        <f t="shared" si="42"/>
        <v>29013</v>
      </c>
      <c r="CS42" s="141">
        <f t="shared" si="43"/>
        <v>29013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0</v>
      </c>
      <c r="CX42" s="141">
        <f t="shared" si="48"/>
        <v>0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42184</v>
      </c>
      <c r="DC42" s="141">
        <f t="shared" si="53"/>
        <v>41542</v>
      </c>
      <c r="DD42" s="141">
        <f t="shared" si="54"/>
        <v>642</v>
      </c>
      <c r="DE42" s="141">
        <f t="shared" si="55"/>
        <v>0</v>
      </c>
      <c r="DF42" s="141">
        <f t="shared" si="56"/>
        <v>0</v>
      </c>
      <c r="DG42" s="141">
        <f t="shared" si="57"/>
        <v>615619</v>
      </c>
      <c r="DH42" s="141">
        <f t="shared" si="58"/>
        <v>0</v>
      </c>
      <c r="DI42" s="141">
        <f t="shared" si="59"/>
        <v>0</v>
      </c>
      <c r="DJ42" s="141">
        <f t="shared" si="60"/>
        <v>71197</v>
      </c>
    </row>
    <row r="43" spans="1:114" ht="12" customHeight="1">
      <c r="A43" s="142" t="s">
        <v>90</v>
      </c>
      <c r="B43" s="140" t="s">
        <v>361</v>
      </c>
      <c r="C43" s="142" t="s">
        <v>417</v>
      </c>
      <c r="D43" s="141">
        <f t="shared" si="6"/>
        <v>591475</v>
      </c>
      <c r="E43" s="141">
        <f t="shared" si="7"/>
        <v>91156</v>
      </c>
      <c r="F43" s="141">
        <v>0</v>
      </c>
      <c r="G43" s="141">
        <v>0</v>
      </c>
      <c r="H43" s="141">
        <v>0</v>
      </c>
      <c r="I43" s="141">
        <v>91116</v>
      </c>
      <c r="J43" s="141"/>
      <c r="K43" s="141">
        <v>40</v>
      </c>
      <c r="L43" s="141">
        <v>500319</v>
      </c>
      <c r="M43" s="141">
        <f t="shared" si="8"/>
        <v>88569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88569</v>
      </c>
      <c r="V43" s="141">
        <f t="shared" si="10"/>
        <v>680044</v>
      </c>
      <c r="W43" s="141">
        <f t="shared" si="11"/>
        <v>91156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91116</v>
      </c>
      <c r="AB43" s="141">
        <f t="shared" si="16"/>
        <v>0</v>
      </c>
      <c r="AC43" s="141">
        <f t="shared" si="17"/>
        <v>40</v>
      </c>
      <c r="AD43" s="141">
        <f t="shared" si="18"/>
        <v>588888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f t="shared" si="21"/>
        <v>591475</v>
      </c>
      <c r="AN43" s="141">
        <f t="shared" si="22"/>
        <v>134148</v>
      </c>
      <c r="AO43" s="141">
        <v>30714</v>
      </c>
      <c r="AP43" s="141">
        <v>24571</v>
      </c>
      <c r="AQ43" s="141">
        <v>72720</v>
      </c>
      <c r="AR43" s="141">
        <v>6143</v>
      </c>
      <c r="AS43" s="141">
        <f t="shared" si="23"/>
        <v>105263</v>
      </c>
      <c r="AT43" s="141">
        <v>6958</v>
      </c>
      <c r="AU43" s="141">
        <v>97711</v>
      </c>
      <c r="AV43" s="141">
        <v>594</v>
      </c>
      <c r="AW43" s="141">
        <v>0</v>
      </c>
      <c r="AX43" s="141">
        <f t="shared" si="24"/>
        <v>352064</v>
      </c>
      <c r="AY43" s="141">
        <v>99016</v>
      </c>
      <c r="AZ43" s="141">
        <v>251663</v>
      </c>
      <c r="BA43" s="141">
        <v>1292</v>
      </c>
      <c r="BB43" s="141">
        <v>93</v>
      </c>
      <c r="BC43" s="141">
        <v>0</v>
      </c>
      <c r="BD43" s="141">
        <v>0</v>
      </c>
      <c r="BE43" s="141">
        <v>0</v>
      </c>
      <c r="BF43" s="141">
        <f t="shared" si="25"/>
        <v>591475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88569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0</v>
      </c>
      <c r="CQ43" s="141">
        <f t="shared" si="41"/>
        <v>591475</v>
      </c>
      <c r="CR43" s="141">
        <f t="shared" si="42"/>
        <v>134148</v>
      </c>
      <c r="CS43" s="141">
        <f t="shared" si="43"/>
        <v>30714</v>
      </c>
      <c r="CT43" s="141">
        <f t="shared" si="44"/>
        <v>24571</v>
      </c>
      <c r="CU43" s="141">
        <f t="shared" si="45"/>
        <v>72720</v>
      </c>
      <c r="CV43" s="141">
        <f t="shared" si="46"/>
        <v>6143</v>
      </c>
      <c r="CW43" s="141">
        <f t="shared" si="47"/>
        <v>105263</v>
      </c>
      <c r="CX43" s="141">
        <f t="shared" si="48"/>
        <v>6958</v>
      </c>
      <c r="CY43" s="141">
        <f t="shared" si="49"/>
        <v>97711</v>
      </c>
      <c r="CZ43" s="141">
        <f t="shared" si="50"/>
        <v>594</v>
      </c>
      <c r="DA43" s="141">
        <f t="shared" si="51"/>
        <v>0</v>
      </c>
      <c r="DB43" s="141">
        <f t="shared" si="52"/>
        <v>352064</v>
      </c>
      <c r="DC43" s="141">
        <f t="shared" si="53"/>
        <v>99016</v>
      </c>
      <c r="DD43" s="141">
        <f t="shared" si="54"/>
        <v>251663</v>
      </c>
      <c r="DE43" s="141">
        <f t="shared" si="55"/>
        <v>1292</v>
      </c>
      <c r="DF43" s="141">
        <f t="shared" si="56"/>
        <v>93</v>
      </c>
      <c r="DG43" s="141">
        <f t="shared" si="57"/>
        <v>88569</v>
      </c>
      <c r="DH43" s="141">
        <f t="shared" si="58"/>
        <v>0</v>
      </c>
      <c r="DI43" s="141">
        <f t="shared" si="59"/>
        <v>0</v>
      </c>
      <c r="DJ43" s="141">
        <f t="shared" si="60"/>
        <v>591475</v>
      </c>
    </row>
    <row r="44" spans="1:114" ht="12" customHeight="1">
      <c r="A44" s="142" t="s">
        <v>90</v>
      </c>
      <c r="B44" s="140" t="s">
        <v>362</v>
      </c>
      <c r="C44" s="142" t="s">
        <v>418</v>
      </c>
      <c r="D44" s="141">
        <f t="shared" si="6"/>
        <v>151192</v>
      </c>
      <c r="E44" s="141">
        <f t="shared" si="7"/>
        <v>1865</v>
      </c>
      <c r="F44" s="141">
        <v>0</v>
      </c>
      <c r="G44" s="141">
        <v>0</v>
      </c>
      <c r="H44" s="141">
        <v>0</v>
      </c>
      <c r="I44" s="141">
        <v>1198</v>
      </c>
      <c r="J44" s="141"/>
      <c r="K44" s="141">
        <v>667</v>
      </c>
      <c r="L44" s="141">
        <v>149327</v>
      </c>
      <c r="M44" s="141">
        <f t="shared" si="8"/>
        <v>24219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24219</v>
      </c>
      <c r="V44" s="141">
        <f t="shared" si="10"/>
        <v>175411</v>
      </c>
      <c r="W44" s="141">
        <f t="shared" si="11"/>
        <v>1865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1198</v>
      </c>
      <c r="AB44" s="141">
        <f t="shared" si="16"/>
        <v>0</v>
      </c>
      <c r="AC44" s="141">
        <f t="shared" si="17"/>
        <v>667</v>
      </c>
      <c r="AD44" s="141">
        <f t="shared" si="18"/>
        <v>173546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92577</v>
      </c>
      <c r="AN44" s="141">
        <f t="shared" si="22"/>
        <v>31493</v>
      </c>
      <c r="AO44" s="141">
        <v>31493</v>
      </c>
      <c r="AP44" s="141">
        <v>0</v>
      </c>
      <c r="AQ44" s="141">
        <v>0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4"/>
        <v>61084</v>
      </c>
      <c r="AY44" s="141">
        <v>60218</v>
      </c>
      <c r="AZ44" s="141">
        <v>866</v>
      </c>
      <c r="BA44" s="141">
        <v>0</v>
      </c>
      <c r="BB44" s="141">
        <v>0</v>
      </c>
      <c r="BC44" s="141">
        <v>51162</v>
      </c>
      <c r="BD44" s="141">
        <v>0</v>
      </c>
      <c r="BE44" s="141">
        <v>7453</v>
      </c>
      <c r="BF44" s="141">
        <f t="shared" si="25"/>
        <v>100030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9183</v>
      </c>
      <c r="BP44" s="141">
        <f t="shared" si="29"/>
        <v>9183</v>
      </c>
      <c r="BQ44" s="141">
        <v>9183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15036</v>
      </c>
      <c r="CF44" s="141">
        <v>0</v>
      </c>
      <c r="CG44" s="141">
        <v>0</v>
      </c>
      <c r="CH44" s="141">
        <f t="shared" si="32"/>
        <v>9183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101760</v>
      </c>
      <c r="CR44" s="141">
        <f t="shared" si="42"/>
        <v>40676</v>
      </c>
      <c r="CS44" s="141">
        <f t="shared" si="43"/>
        <v>40676</v>
      </c>
      <c r="CT44" s="141">
        <f t="shared" si="44"/>
        <v>0</v>
      </c>
      <c r="CU44" s="141">
        <f t="shared" si="45"/>
        <v>0</v>
      </c>
      <c r="CV44" s="141">
        <f t="shared" si="46"/>
        <v>0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0</v>
      </c>
      <c r="DB44" s="141">
        <f t="shared" si="52"/>
        <v>61084</v>
      </c>
      <c r="DC44" s="141">
        <f t="shared" si="53"/>
        <v>60218</v>
      </c>
      <c r="DD44" s="141">
        <f t="shared" si="54"/>
        <v>866</v>
      </c>
      <c r="DE44" s="141">
        <f t="shared" si="55"/>
        <v>0</v>
      </c>
      <c r="DF44" s="141">
        <f t="shared" si="56"/>
        <v>0</v>
      </c>
      <c r="DG44" s="141">
        <f t="shared" si="57"/>
        <v>66198</v>
      </c>
      <c r="DH44" s="141">
        <f t="shared" si="58"/>
        <v>0</v>
      </c>
      <c r="DI44" s="141">
        <f t="shared" si="59"/>
        <v>7453</v>
      </c>
      <c r="DJ44" s="141">
        <f t="shared" si="60"/>
        <v>109213</v>
      </c>
    </row>
    <row r="45" spans="1:114" ht="12" customHeight="1">
      <c r="A45" s="142" t="s">
        <v>90</v>
      </c>
      <c r="B45" s="140" t="s">
        <v>363</v>
      </c>
      <c r="C45" s="142" t="s">
        <v>419</v>
      </c>
      <c r="D45" s="141">
        <f t="shared" si="6"/>
        <v>113510</v>
      </c>
      <c r="E45" s="141">
        <f t="shared" si="7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113510</v>
      </c>
      <c r="M45" s="141">
        <f t="shared" si="8"/>
        <v>29733</v>
      </c>
      <c r="N45" s="141">
        <f t="shared" si="9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29733</v>
      </c>
      <c r="V45" s="141">
        <f t="shared" si="10"/>
        <v>143243</v>
      </c>
      <c r="W45" s="141">
        <f t="shared" si="11"/>
        <v>0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0</v>
      </c>
      <c r="AB45" s="141">
        <f t="shared" si="16"/>
        <v>0</v>
      </c>
      <c r="AC45" s="141">
        <f t="shared" si="17"/>
        <v>0</v>
      </c>
      <c r="AD45" s="141">
        <f t="shared" si="18"/>
        <v>143243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7650</v>
      </c>
      <c r="AM45" s="141">
        <f t="shared" si="21"/>
        <v>484</v>
      </c>
      <c r="AN45" s="141">
        <f t="shared" si="22"/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f t="shared" si="23"/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f t="shared" si="24"/>
        <v>484</v>
      </c>
      <c r="AY45" s="141">
        <v>0</v>
      </c>
      <c r="AZ45" s="141">
        <v>484</v>
      </c>
      <c r="BA45" s="141">
        <v>0</v>
      </c>
      <c r="BB45" s="141">
        <v>0</v>
      </c>
      <c r="BC45" s="141">
        <v>105376</v>
      </c>
      <c r="BD45" s="141">
        <v>0</v>
      </c>
      <c r="BE45" s="141">
        <v>0</v>
      </c>
      <c r="BF45" s="141">
        <f t="shared" si="25"/>
        <v>484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0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29733</v>
      </c>
      <c r="CF45" s="141">
        <v>0</v>
      </c>
      <c r="CG45" s="141">
        <v>0</v>
      </c>
      <c r="CH45" s="141">
        <f t="shared" si="32"/>
        <v>0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7650</v>
      </c>
      <c r="CQ45" s="141">
        <f t="shared" si="41"/>
        <v>484</v>
      </c>
      <c r="CR45" s="141">
        <f t="shared" si="42"/>
        <v>0</v>
      </c>
      <c r="CS45" s="141">
        <f t="shared" si="43"/>
        <v>0</v>
      </c>
      <c r="CT45" s="141">
        <f t="shared" si="44"/>
        <v>0</v>
      </c>
      <c r="CU45" s="141">
        <f t="shared" si="45"/>
        <v>0</v>
      </c>
      <c r="CV45" s="141">
        <f t="shared" si="46"/>
        <v>0</v>
      </c>
      <c r="CW45" s="141">
        <f t="shared" si="47"/>
        <v>0</v>
      </c>
      <c r="CX45" s="141">
        <f t="shared" si="48"/>
        <v>0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484</v>
      </c>
      <c r="DC45" s="141">
        <f t="shared" si="53"/>
        <v>0</v>
      </c>
      <c r="DD45" s="141">
        <f t="shared" si="54"/>
        <v>484</v>
      </c>
      <c r="DE45" s="141">
        <f t="shared" si="55"/>
        <v>0</v>
      </c>
      <c r="DF45" s="141">
        <f t="shared" si="56"/>
        <v>0</v>
      </c>
      <c r="DG45" s="141">
        <f t="shared" si="57"/>
        <v>135109</v>
      </c>
      <c r="DH45" s="141">
        <f t="shared" si="58"/>
        <v>0</v>
      </c>
      <c r="DI45" s="141">
        <f t="shared" si="59"/>
        <v>0</v>
      </c>
      <c r="DJ45" s="141">
        <f t="shared" si="60"/>
        <v>484</v>
      </c>
    </row>
    <row r="46" spans="1:114" ht="12" customHeight="1">
      <c r="A46" s="142" t="s">
        <v>90</v>
      </c>
      <c r="B46" s="140" t="s">
        <v>364</v>
      </c>
      <c r="C46" s="142" t="s">
        <v>420</v>
      </c>
      <c r="D46" s="141">
        <f t="shared" si="6"/>
        <v>79051</v>
      </c>
      <c r="E46" s="141">
        <f t="shared" si="7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79051</v>
      </c>
      <c r="M46" s="141">
        <f t="shared" si="8"/>
        <v>22204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22204</v>
      </c>
      <c r="V46" s="141">
        <f t="shared" si="10"/>
        <v>101255</v>
      </c>
      <c r="W46" s="141">
        <f t="shared" si="11"/>
        <v>0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0</v>
      </c>
      <c r="AB46" s="141">
        <f t="shared" si="16"/>
        <v>0</v>
      </c>
      <c r="AC46" s="141">
        <f t="shared" si="17"/>
        <v>0</v>
      </c>
      <c r="AD46" s="141">
        <f t="shared" si="18"/>
        <v>101255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3829</v>
      </c>
      <c r="AM46" s="141">
        <f t="shared" si="21"/>
        <v>0</v>
      </c>
      <c r="AN46" s="141">
        <f t="shared" si="22"/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f t="shared" si="23"/>
        <v>0</v>
      </c>
      <c r="AT46" s="141">
        <v>0</v>
      </c>
      <c r="AU46" s="141">
        <v>0</v>
      </c>
      <c r="AV46" s="141">
        <v>0</v>
      </c>
      <c r="AW46" s="141">
        <v>0</v>
      </c>
      <c r="AX46" s="141">
        <f t="shared" si="24"/>
        <v>0</v>
      </c>
      <c r="AY46" s="141">
        <v>0</v>
      </c>
      <c r="AZ46" s="141">
        <v>0</v>
      </c>
      <c r="BA46" s="141">
        <v>0</v>
      </c>
      <c r="BB46" s="141">
        <v>0</v>
      </c>
      <c r="BC46" s="141">
        <v>75222</v>
      </c>
      <c r="BD46" s="141">
        <v>0</v>
      </c>
      <c r="BE46" s="141">
        <v>0</v>
      </c>
      <c r="BF46" s="141">
        <f t="shared" si="25"/>
        <v>0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22204</v>
      </c>
      <c r="CF46" s="141">
        <v>0</v>
      </c>
      <c r="CG46" s="141">
        <v>0</v>
      </c>
      <c r="CH46" s="141">
        <f t="shared" si="32"/>
        <v>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3829</v>
      </c>
      <c r="CQ46" s="141">
        <f t="shared" si="41"/>
        <v>0</v>
      </c>
      <c r="CR46" s="141">
        <f t="shared" si="42"/>
        <v>0</v>
      </c>
      <c r="CS46" s="141">
        <f t="shared" si="43"/>
        <v>0</v>
      </c>
      <c r="CT46" s="141">
        <f t="shared" si="44"/>
        <v>0</v>
      </c>
      <c r="CU46" s="141">
        <f t="shared" si="45"/>
        <v>0</v>
      </c>
      <c r="CV46" s="141">
        <f t="shared" si="46"/>
        <v>0</v>
      </c>
      <c r="CW46" s="141">
        <f t="shared" si="47"/>
        <v>0</v>
      </c>
      <c r="CX46" s="141">
        <f t="shared" si="48"/>
        <v>0</v>
      </c>
      <c r="CY46" s="141">
        <f t="shared" si="49"/>
        <v>0</v>
      </c>
      <c r="CZ46" s="141">
        <f t="shared" si="50"/>
        <v>0</v>
      </c>
      <c r="DA46" s="141">
        <f t="shared" si="51"/>
        <v>0</v>
      </c>
      <c r="DB46" s="141">
        <f t="shared" si="52"/>
        <v>0</v>
      </c>
      <c r="DC46" s="141">
        <f t="shared" si="53"/>
        <v>0</v>
      </c>
      <c r="DD46" s="141">
        <f t="shared" si="54"/>
        <v>0</v>
      </c>
      <c r="DE46" s="141">
        <f t="shared" si="55"/>
        <v>0</v>
      </c>
      <c r="DF46" s="141">
        <f t="shared" si="56"/>
        <v>0</v>
      </c>
      <c r="DG46" s="141">
        <f t="shared" si="57"/>
        <v>97426</v>
      </c>
      <c r="DH46" s="141">
        <f t="shared" si="58"/>
        <v>0</v>
      </c>
      <c r="DI46" s="141">
        <f t="shared" si="59"/>
        <v>0</v>
      </c>
      <c r="DJ46" s="141">
        <f t="shared" si="60"/>
        <v>0</v>
      </c>
    </row>
    <row r="47" spans="1:114" ht="12" customHeight="1">
      <c r="A47" s="142" t="s">
        <v>90</v>
      </c>
      <c r="B47" s="140" t="s">
        <v>365</v>
      </c>
      <c r="C47" s="142" t="s">
        <v>421</v>
      </c>
      <c r="D47" s="141">
        <f t="shared" si="6"/>
        <v>371652</v>
      </c>
      <c r="E47" s="141">
        <f t="shared" si="7"/>
        <v>37803</v>
      </c>
      <c r="F47" s="141">
        <v>0</v>
      </c>
      <c r="G47" s="141">
        <v>0</v>
      </c>
      <c r="H47" s="141">
        <v>0</v>
      </c>
      <c r="I47" s="141">
        <v>37793</v>
      </c>
      <c r="J47" s="141"/>
      <c r="K47" s="141">
        <v>10</v>
      </c>
      <c r="L47" s="141">
        <v>333849</v>
      </c>
      <c r="M47" s="141">
        <f t="shared" si="8"/>
        <v>28606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28606</v>
      </c>
      <c r="V47" s="141">
        <f t="shared" si="10"/>
        <v>400258</v>
      </c>
      <c r="W47" s="141">
        <f t="shared" si="11"/>
        <v>37803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37793</v>
      </c>
      <c r="AB47" s="141">
        <f t="shared" si="16"/>
        <v>0</v>
      </c>
      <c r="AC47" s="141">
        <f t="shared" si="17"/>
        <v>10</v>
      </c>
      <c r="AD47" s="141">
        <f t="shared" si="18"/>
        <v>362455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10840</v>
      </c>
      <c r="AM47" s="141">
        <f t="shared" si="21"/>
        <v>105892</v>
      </c>
      <c r="AN47" s="141">
        <f t="shared" si="22"/>
        <v>40829</v>
      </c>
      <c r="AO47" s="141">
        <v>40829</v>
      </c>
      <c r="AP47" s="141">
        <v>0</v>
      </c>
      <c r="AQ47" s="141">
        <v>0</v>
      </c>
      <c r="AR47" s="141">
        <v>0</v>
      </c>
      <c r="AS47" s="141">
        <f t="shared" si="23"/>
        <v>539</v>
      </c>
      <c r="AT47" s="141">
        <v>539</v>
      </c>
      <c r="AU47" s="141">
        <v>0</v>
      </c>
      <c r="AV47" s="141">
        <v>0</v>
      </c>
      <c r="AW47" s="141">
        <v>642</v>
      </c>
      <c r="AX47" s="141">
        <f t="shared" si="24"/>
        <v>63882</v>
      </c>
      <c r="AY47" s="141">
        <v>55807</v>
      </c>
      <c r="AZ47" s="141">
        <v>8075</v>
      </c>
      <c r="BA47" s="141">
        <v>0</v>
      </c>
      <c r="BB47" s="141">
        <v>0</v>
      </c>
      <c r="BC47" s="141">
        <v>111897</v>
      </c>
      <c r="BD47" s="141">
        <v>0</v>
      </c>
      <c r="BE47" s="141">
        <v>143023</v>
      </c>
      <c r="BF47" s="141">
        <f t="shared" si="25"/>
        <v>248915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4772</v>
      </c>
      <c r="BO47" s="141">
        <f t="shared" si="28"/>
        <v>697</v>
      </c>
      <c r="BP47" s="141">
        <f t="shared" si="29"/>
        <v>697</v>
      </c>
      <c r="BQ47" s="141">
        <v>697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23137</v>
      </c>
      <c r="CF47" s="141">
        <v>0</v>
      </c>
      <c r="CG47" s="141">
        <v>0</v>
      </c>
      <c r="CH47" s="141">
        <f t="shared" si="32"/>
        <v>697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15612</v>
      </c>
      <c r="CQ47" s="141">
        <f t="shared" si="41"/>
        <v>106589</v>
      </c>
      <c r="CR47" s="141">
        <f t="shared" si="42"/>
        <v>41526</v>
      </c>
      <c r="CS47" s="141">
        <f t="shared" si="43"/>
        <v>41526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539</v>
      </c>
      <c r="CX47" s="141">
        <f t="shared" si="48"/>
        <v>539</v>
      </c>
      <c r="CY47" s="141">
        <f t="shared" si="49"/>
        <v>0</v>
      </c>
      <c r="CZ47" s="141">
        <f t="shared" si="50"/>
        <v>0</v>
      </c>
      <c r="DA47" s="141">
        <f t="shared" si="51"/>
        <v>642</v>
      </c>
      <c r="DB47" s="141">
        <f t="shared" si="52"/>
        <v>63882</v>
      </c>
      <c r="DC47" s="141">
        <f t="shared" si="53"/>
        <v>55807</v>
      </c>
      <c r="DD47" s="141">
        <f t="shared" si="54"/>
        <v>8075</v>
      </c>
      <c r="DE47" s="141">
        <f t="shared" si="55"/>
        <v>0</v>
      </c>
      <c r="DF47" s="141">
        <f t="shared" si="56"/>
        <v>0</v>
      </c>
      <c r="DG47" s="141">
        <f t="shared" si="57"/>
        <v>135034</v>
      </c>
      <c r="DH47" s="141">
        <f t="shared" si="58"/>
        <v>0</v>
      </c>
      <c r="DI47" s="141">
        <f t="shared" si="59"/>
        <v>143023</v>
      </c>
      <c r="DJ47" s="141">
        <f t="shared" si="60"/>
        <v>249612</v>
      </c>
    </row>
    <row r="48" spans="1:114" ht="12" customHeight="1">
      <c r="A48" s="142" t="s">
        <v>90</v>
      </c>
      <c r="B48" s="140" t="s">
        <v>366</v>
      </c>
      <c r="C48" s="142" t="s">
        <v>422</v>
      </c>
      <c r="D48" s="141">
        <f t="shared" si="6"/>
        <v>58385</v>
      </c>
      <c r="E48" s="141">
        <f t="shared" si="7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58385</v>
      </c>
      <c r="M48" s="141">
        <f t="shared" si="8"/>
        <v>17662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17662</v>
      </c>
      <c r="V48" s="141">
        <f t="shared" si="10"/>
        <v>76047</v>
      </c>
      <c r="W48" s="141">
        <f t="shared" si="11"/>
        <v>0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0</v>
      </c>
      <c r="AB48" s="141">
        <f t="shared" si="16"/>
        <v>0</v>
      </c>
      <c r="AC48" s="141">
        <f t="shared" si="17"/>
        <v>0</v>
      </c>
      <c r="AD48" s="141">
        <f t="shared" si="18"/>
        <v>76047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4506</v>
      </c>
      <c r="AM48" s="141">
        <f t="shared" si="21"/>
        <v>21406</v>
      </c>
      <c r="AN48" s="141">
        <f t="shared" si="22"/>
        <v>3352</v>
      </c>
      <c r="AO48" s="141">
        <v>3352</v>
      </c>
      <c r="AP48" s="141">
        <v>0</v>
      </c>
      <c r="AQ48" s="141">
        <v>0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18054</v>
      </c>
      <c r="AY48" s="141">
        <v>18054</v>
      </c>
      <c r="AZ48" s="141">
        <v>0</v>
      </c>
      <c r="BA48" s="141">
        <v>0</v>
      </c>
      <c r="BB48" s="141">
        <v>0</v>
      </c>
      <c r="BC48" s="141">
        <v>32473</v>
      </c>
      <c r="BD48" s="141">
        <v>0</v>
      </c>
      <c r="BE48" s="141">
        <v>0</v>
      </c>
      <c r="BF48" s="141">
        <f t="shared" si="25"/>
        <v>21406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17662</v>
      </c>
      <c r="CF48" s="141">
        <v>0</v>
      </c>
      <c r="CG48" s="141">
        <v>0</v>
      </c>
      <c r="CH48" s="141">
        <f t="shared" si="32"/>
        <v>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4506</v>
      </c>
      <c r="CQ48" s="141">
        <f t="shared" si="41"/>
        <v>21406</v>
      </c>
      <c r="CR48" s="141">
        <f t="shared" si="42"/>
        <v>3352</v>
      </c>
      <c r="CS48" s="141">
        <f t="shared" si="43"/>
        <v>3352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18054</v>
      </c>
      <c r="DC48" s="141">
        <f t="shared" si="53"/>
        <v>18054</v>
      </c>
      <c r="DD48" s="141">
        <f t="shared" si="54"/>
        <v>0</v>
      </c>
      <c r="DE48" s="141">
        <f t="shared" si="55"/>
        <v>0</v>
      </c>
      <c r="DF48" s="141">
        <f t="shared" si="56"/>
        <v>0</v>
      </c>
      <c r="DG48" s="141">
        <f t="shared" si="57"/>
        <v>50135</v>
      </c>
      <c r="DH48" s="141">
        <f t="shared" si="58"/>
        <v>0</v>
      </c>
      <c r="DI48" s="141">
        <f t="shared" si="59"/>
        <v>0</v>
      </c>
      <c r="DJ48" s="141">
        <f t="shared" si="60"/>
        <v>21406</v>
      </c>
    </row>
    <row r="49" spans="1:114" ht="12" customHeight="1">
      <c r="A49" s="142" t="s">
        <v>90</v>
      </c>
      <c r="B49" s="140" t="s">
        <v>367</v>
      </c>
      <c r="C49" s="142" t="s">
        <v>423</v>
      </c>
      <c r="D49" s="141">
        <f t="shared" si="6"/>
        <v>83572</v>
      </c>
      <c r="E49" s="141">
        <f t="shared" si="7"/>
        <v>0</v>
      </c>
      <c r="F49" s="141">
        <v>0</v>
      </c>
      <c r="G49" s="141">
        <v>0</v>
      </c>
      <c r="H49" s="141">
        <v>0</v>
      </c>
      <c r="I49" s="141">
        <v>0</v>
      </c>
      <c r="J49" s="141"/>
      <c r="K49" s="141">
        <v>0</v>
      </c>
      <c r="L49" s="141">
        <v>83572</v>
      </c>
      <c r="M49" s="141">
        <f t="shared" si="8"/>
        <v>19680</v>
      </c>
      <c r="N49" s="141">
        <f t="shared" si="9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19680</v>
      </c>
      <c r="V49" s="141">
        <f t="shared" si="10"/>
        <v>103252</v>
      </c>
      <c r="W49" s="141">
        <f t="shared" si="11"/>
        <v>0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0</v>
      </c>
      <c r="AB49" s="141">
        <f t="shared" si="16"/>
        <v>0</v>
      </c>
      <c r="AC49" s="141">
        <f t="shared" si="17"/>
        <v>0</v>
      </c>
      <c r="AD49" s="141">
        <f t="shared" si="18"/>
        <v>103252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0</v>
      </c>
      <c r="AN49" s="141">
        <f t="shared" si="22"/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f t="shared" si="23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4"/>
        <v>0</v>
      </c>
      <c r="AY49" s="141">
        <v>0</v>
      </c>
      <c r="AZ49" s="141">
        <v>0</v>
      </c>
      <c r="BA49" s="141">
        <v>0</v>
      </c>
      <c r="BB49" s="141">
        <v>0</v>
      </c>
      <c r="BC49" s="141">
        <v>83572</v>
      </c>
      <c r="BD49" s="141">
        <v>0</v>
      </c>
      <c r="BE49" s="141">
        <v>0</v>
      </c>
      <c r="BF49" s="141">
        <f t="shared" si="25"/>
        <v>0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1647</v>
      </c>
      <c r="BO49" s="141">
        <f t="shared" si="28"/>
        <v>0</v>
      </c>
      <c r="BP49" s="141">
        <f t="shared" si="29"/>
        <v>0</v>
      </c>
      <c r="BQ49" s="141">
        <v>0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18033</v>
      </c>
      <c r="CF49" s="141">
        <v>0</v>
      </c>
      <c r="CG49" s="141">
        <v>0</v>
      </c>
      <c r="CH49" s="141">
        <f t="shared" si="32"/>
        <v>0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1647</v>
      </c>
      <c r="CQ49" s="141">
        <f t="shared" si="41"/>
        <v>0</v>
      </c>
      <c r="CR49" s="141">
        <f t="shared" si="42"/>
        <v>0</v>
      </c>
      <c r="CS49" s="141">
        <f t="shared" si="43"/>
        <v>0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0</v>
      </c>
      <c r="CX49" s="141">
        <f t="shared" si="48"/>
        <v>0</v>
      </c>
      <c r="CY49" s="141">
        <f t="shared" si="49"/>
        <v>0</v>
      </c>
      <c r="CZ49" s="141">
        <f t="shared" si="50"/>
        <v>0</v>
      </c>
      <c r="DA49" s="141">
        <f t="shared" si="51"/>
        <v>0</v>
      </c>
      <c r="DB49" s="141">
        <f t="shared" si="52"/>
        <v>0</v>
      </c>
      <c r="DC49" s="141">
        <f t="shared" si="53"/>
        <v>0</v>
      </c>
      <c r="DD49" s="141">
        <f t="shared" si="54"/>
        <v>0</v>
      </c>
      <c r="DE49" s="141">
        <f t="shared" si="55"/>
        <v>0</v>
      </c>
      <c r="DF49" s="141">
        <f t="shared" si="56"/>
        <v>0</v>
      </c>
      <c r="DG49" s="141">
        <f t="shared" si="57"/>
        <v>101605</v>
      </c>
      <c r="DH49" s="141">
        <f t="shared" si="58"/>
        <v>0</v>
      </c>
      <c r="DI49" s="141">
        <f t="shared" si="59"/>
        <v>0</v>
      </c>
      <c r="DJ49" s="141">
        <f t="shared" si="60"/>
        <v>0</v>
      </c>
    </row>
    <row r="50" spans="1:114" ht="12" customHeight="1">
      <c r="A50" s="142" t="s">
        <v>90</v>
      </c>
      <c r="B50" s="140" t="s">
        <v>368</v>
      </c>
      <c r="C50" s="142" t="s">
        <v>424</v>
      </c>
      <c r="D50" s="141">
        <f t="shared" si="6"/>
        <v>110909</v>
      </c>
      <c r="E50" s="141">
        <f t="shared" si="7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110909</v>
      </c>
      <c r="M50" s="141">
        <f t="shared" si="8"/>
        <v>17339</v>
      </c>
      <c r="N50" s="141">
        <f t="shared" si="9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17339</v>
      </c>
      <c r="V50" s="141">
        <f t="shared" si="10"/>
        <v>128248</v>
      </c>
      <c r="W50" s="141">
        <f t="shared" si="11"/>
        <v>0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0</v>
      </c>
      <c r="AB50" s="141">
        <f t="shared" si="16"/>
        <v>0</v>
      </c>
      <c r="AC50" s="141">
        <f t="shared" si="17"/>
        <v>0</v>
      </c>
      <c r="AD50" s="141">
        <f t="shared" si="18"/>
        <v>128248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16424</v>
      </c>
      <c r="AM50" s="141">
        <f t="shared" si="21"/>
        <v>0</v>
      </c>
      <c r="AN50" s="141">
        <f t="shared" si="22"/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f t="shared" si="23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4"/>
        <v>0</v>
      </c>
      <c r="AY50" s="141">
        <v>0</v>
      </c>
      <c r="AZ50" s="141">
        <v>0</v>
      </c>
      <c r="BA50" s="141">
        <v>0</v>
      </c>
      <c r="BB50" s="141">
        <v>0</v>
      </c>
      <c r="BC50" s="141">
        <v>94485</v>
      </c>
      <c r="BD50" s="141">
        <v>0</v>
      </c>
      <c r="BE50" s="141">
        <v>0</v>
      </c>
      <c r="BF50" s="141">
        <f t="shared" si="25"/>
        <v>0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4974</v>
      </c>
      <c r="BO50" s="141">
        <f t="shared" si="28"/>
        <v>0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0</v>
      </c>
      <c r="CA50" s="141">
        <v>0</v>
      </c>
      <c r="CB50" s="141">
        <v>0</v>
      </c>
      <c r="CC50" s="141">
        <v>0</v>
      </c>
      <c r="CD50" s="141">
        <v>0</v>
      </c>
      <c r="CE50" s="141">
        <v>12365</v>
      </c>
      <c r="CF50" s="141">
        <v>0</v>
      </c>
      <c r="CG50" s="141">
        <v>0</v>
      </c>
      <c r="CH50" s="141">
        <f t="shared" si="32"/>
        <v>0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21398</v>
      </c>
      <c r="CQ50" s="141">
        <f t="shared" si="41"/>
        <v>0</v>
      </c>
      <c r="CR50" s="141">
        <f t="shared" si="42"/>
        <v>0</v>
      </c>
      <c r="CS50" s="141">
        <f t="shared" si="43"/>
        <v>0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0</v>
      </c>
      <c r="CX50" s="141">
        <f t="shared" si="48"/>
        <v>0</v>
      </c>
      <c r="CY50" s="141">
        <f t="shared" si="49"/>
        <v>0</v>
      </c>
      <c r="CZ50" s="141">
        <f t="shared" si="50"/>
        <v>0</v>
      </c>
      <c r="DA50" s="141">
        <f t="shared" si="51"/>
        <v>0</v>
      </c>
      <c r="DB50" s="141">
        <f t="shared" si="52"/>
        <v>0</v>
      </c>
      <c r="DC50" s="141">
        <f t="shared" si="53"/>
        <v>0</v>
      </c>
      <c r="DD50" s="141">
        <f t="shared" si="54"/>
        <v>0</v>
      </c>
      <c r="DE50" s="141">
        <f t="shared" si="55"/>
        <v>0</v>
      </c>
      <c r="DF50" s="141">
        <f t="shared" si="56"/>
        <v>0</v>
      </c>
      <c r="DG50" s="141">
        <f t="shared" si="57"/>
        <v>106850</v>
      </c>
      <c r="DH50" s="141">
        <f t="shared" si="58"/>
        <v>0</v>
      </c>
      <c r="DI50" s="141">
        <f t="shared" si="59"/>
        <v>0</v>
      </c>
      <c r="DJ50" s="141">
        <f t="shared" si="60"/>
        <v>0</v>
      </c>
    </row>
    <row r="51" spans="1:114" ht="12" customHeight="1">
      <c r="A51" s="142" t="s">
        <v>90</v>
      </c>
      <c r="B51" s="140" t="s">
        <v>369</v>
      </c>
      <c r="C51" s="142" t="s">
        <v>425</v>
      </c>
      <c r="D51" s="141">
        <f t="shared" si="6"/>
        <v>437935</v>
      </c>
      <c r="E51" s="141">
        <f t="shared" si="7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437935</v>
      </c>
      <c r="M51" s="141">
        <f t="shared" si="8"/>
        <v>728</v>
      </c>
      <c r="N51" s="141">
        <f t="shared" si="9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728</v>
      </c>
      <c r="V51" s="141">
        <f t="shared" si="10"/>
        <v>438663</v>
      </c>
      <c r="W51" s="141">
        <f t="shared" si="11"/>
        <v>0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0</v>
      </c>
      <c r="AB51" s="141">
        <f t="shared" si="16"/>
        <v>0</v>
      </c>
      <c r="AC51" s="141">
        <f t="shared" si="17"/>
        <v>0</v>
      </c>
      <c r="AD51" s="141">
        <f t="shared" si="18"/>
        <v>438663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f t="shared" si="21"/>
        <v>119600</v>
      </c>
      <c r="AN51" s="141">
        <f t="shared" si="22"/>
        <v>44083</v>
      </c>
      <c r="AO51" s="141">
        <v>25784</v>
      </c>
      <c r="AP51" s="141">
        <v>18299</v>
      </c>
      <c r="AQ51" s="141">
        <v>0</v>
      </c>
      <c r="AR51" s="141">
        <v>0</v>
      </c>
      <c r="AS51" s="141">
        <f t="shared" si="23"/>
        <v>1392</v>
      </c>
      <c r="AT51" s="141">
        <v>1392</v>
      </c>
      <c r="AU51" s="141">
        <v>0</v>
      </c>
      <c r="AV51" s="141">
        <v>0</v>
      </c>
      <c r="AW51" s="141">
        <v>0</v>
      </c>
      <c r="AX51" s="141">
        <f t="shared" si="24"/>
        <v>74125</v>
      </c>
      <c r="AY51" s="141">
        <v>74125</v>
      </c>
      <c r="AZ51" s="141">
        <v>0</v>
      </c>
      <c r="BA51" s="141">
        <v>0</v>
      </c>
      <c r="BB51" s="141">
        <v>0</v>
      </c>
      <c r="BC51" s="141">
        <v>318335</v>
      </c>
      <c r="BD51" s="141">
        <v>0</v>
      </c>
      <c r="BE51" s="141">
        <v>0</v>
      </c>
      <c r="BF51" s="141">
        <f t="shared" si="25"/>
        <v>119600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0</v>
      </c>
      <c r="BO51" s="141">
        <f t="shared" si="28"/>
        <v>0</v>
      </c>
      <c r="BP51" s="141">
        <f t="shared" si="29"/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728</v>
      </c>
      <c r="CF51" s="141">
        <v>0</v>
      </c>
      <c r="CG51" s="141">
        <v>0</v>
      </c>
      <c r="CH51" s="141">
        <f t="shared" si="32"/>
        <v>0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0</v>
      </c>
      <c r="CQ51" s="141">
        <f t="shared" si="41"/>
        <v>119600</v>
      </c>
      <c r="CR51" s="141">
        <f t="shared" si="42"/>
        <v>44083</v>
      </c>
      <c r="CS51" s="141">
        <f t="shared" si="43"/>
        <v>25784</v>
      </c>
      <c r="CT51" s="141">
        <f t="shared" si="44"/>
        <v>18299</v>
      </c>
      <c r="CU51" s="141">
        <f t="shared" si="45"/>
        <v>0</v>
      </c>
      <c r="CV51" s="141">
        <f t="shared" si="46"/>
        <v>0</v>
      </c>
      <c r="CW51" s="141">
        <f t="shared" si="47"/>
        <v>1392</v>
      </c>
      <c r="CX51" s="141">
        <f t="shared" si="48"/>
        <v>1392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74125</v>
      </c>
      <c r="DC51" s="141">
        <f t="shared" si="53"/>
        <v>74125</v>
      </c>
      <c r="DD51" s="141">
        <f t="shared" si="54"/>
        <v>0</v>
      </c>
      <c r="DE51" s="141">
        <f t="shared" si="55"/>
        <v>0</v>
      </c>
      <c r="DF51" s="141">
        <f t="shared" si="56"/>
        <v>0</v>
      </c>
      <c r="DG51" s="141">
        <f t="shared" si="57"/>
        <v>319063</v>
      </c>
      <c r="DH51" s="141">
        <f t="shared" si="58"/>
        <v>0</v>
      </c>
      <c r="DI51" s="141">
        <f t="shared" si="59"/>
        <v>0</v>
      </c>
      <c r="DJ51" s="141">
        <f t="shared" si="60"/>
        <v>119600</v>
      </c>
    </row>
    <row r="52" spans="1:114" ht="12" customHeight="1">
      <c r="A52" s="142" t="s">
        <v>90</v>
      </c>
      <c r="B52" s="140" t="s">
        <v>370</v>
      </c>
      <c r="C52" s="142" t="s">
        <v>426</v>
      </c>
      <c r="D52" s="141">
        <f t="shared" si="6"/>
        <v>156585</v>
      </c>
      <c r="E52" s="141">
        <f t="shared" si="7"/>
        <v>0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0</v>
      </c>
      <c r="L52" s="141">
        <v>156585</v>
      </c>
      <c r="M52" s="141">
        <f t="shared" si="8"/>
        <v>506</v>
      </c>
      <c r="N52" s="141">
        <f t="shared" si="9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506</v>
      </c>
      <c r="V52" s="141">
        <f t="shared" si="10"/>
        <v>157091</v>
      </c>
      <c r="W52" s="141">
        <f t="shared" si="11"/>
        <v>0</v>
      </c>
      <c r="X52" s="141">
        <f t="shared" si="12"/>
        <v>0</v>
      </c>
      <c r="Y52" s="141">
        <f t="shared" si="13"/>
        <v>0</v>
      </c>
      <c r="Z52" s="141">
        <f t="shared" si="14"/>
        <v>0</v>
      </c>
      <c r="AA52" s="141">
        <f t="shared" si="15"/>
        <v>0</v>
      </c>
      <c r="AB52" s="141">
        <f t="shared" si="16"/>
        <v>0</v>
      </c>
      <c r="AC52" s="141">
        <f t="shared" si="17"/>
        <v>0</v>
      </c>
      <c r="AD52" s="141">
        <f t="shared" si="18"/>
        <v>157091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f t="shared" si="21"/>
        <v>34976</v>
      </c>
      <c r="AN52" s="141">
        <f t="shared" si="22"/>
        <v>9508</v>
      </c>
      <c r="AO52" s="141">
        <v>4533</v>
      </c>
      <c r="AP52" s="141">
        <v>4975</v>
      </c>
      <c r="AQ52" s="141">
        <v>0</v>
      </c>
      <c r="AR52" s="141">
        <v>0</v>
      </c>
      <c r="AS52" s="141">
        <f t="shared" si="23"/>
        <v>812</v>
      </c>
      <c r="AT52" s="141">
        <v>812</v>
      </c>
      <c r="AU52" s="141">
        <v>0</v>
      </c>
      <c r="AV52" s="141">
        <v>0</v>
      </c>
      <c r="AW52" s="141">
        <v>0</v>
      </c>
      <c r="AX52" s="141">
        <f t="shared" si="24"/>
        <v>24656</v>
      </c>
      <c r="AY52" s="141">
        <v>24656</v>
      </c>
      <c r="AZ52" s="141">
        <v>0</v>
      </c>
      <c r="BA52" s="141">
        <v>0</v>
      </c>
      <c r="BB52" s="141">
        <v>0</v>
      </c>
      <c r="BC52" s="141">
        <v>121609</v>
      </c>
      <c r="BD52" s="141">
        <v>0</v>
      </c>
      <c r="BE52" s="141">
        <v>0</v>
      </c>
      <c r="BF52" s="141">
        <f t="shared" si="25"/>
        <v>34976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0</v>
      </c>
      <c r="BP52" s="141">
        <f t="shared" si="29"/>
        <v>0</v>
      </c>
      <c r="BQ52" s="141">
        <v>0</v>
      </c>
      <c r="BR52" s="141">
        <v>0</v>
      </c>
      <c r="BS52" s="141">
        <v>0</v>
      </c>
      <c r="BT52" s="141">
        <v>0</v>
      </c>
      <c r="BU52" s="141">
        <f t="shared" si="30"/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506</v>
      </c>
      <c r="CF52" s="141">
        <v>0</v>
      </c>
      <c r="CG52" s="141">
        <v>0</v>
      </c>
      <c r="CH52" s="141">
        <f t="shared" si="32"/>
        <v>0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0</v>
      </c>
      <c r="CQ52" s="141">
        <f t="shared" si="41"/>
        <v>34976</v>
      </c>
      <c r="CR52" s="141">
        <f t="shared" si="42"/>
        <v>9508</v>
      </c>
      <c r="CS52" s="141">
        <f t="shared" si="43"/>
        <v>4533</v>
      </c>
      <c r="CT52" s="141">
        <f t="shared" si="44"/>
        <v>4975</v>
      </c>
      <c r="CU52" s="141">
        <f t="shared" si="45"/>
        <v>0</v>
      </c>
      <c r="CV52" s="141">
        <f t="shared" si="46"/>
        <v>0</v>
      </c>
      <c r="CW52" s="141">
        <f t="shared" si="47"/>
        <v>812</v>
      </c>
      <c r="CX52" s="141">
        <f t="shared" si="48"/>
        <v>812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24656</v>
      </c>
      <c r="DC52" s="141">
        <f t="shared" si="53"/>
        <v>24656</v>
      </c>
      <c r="DD52" s="141">
        <f t="shared" si="54"/>
        <v>0</v>
      </c>
      <c r="DE52" s="141">
        <f t="shared" si="55"/>
        <v>0</v>
      </c>
      <c r="DF52" s="141">
        <f t="shared" si="56"/>
        <v>0</v>
      </c>
      <c r="DG52" s="141">
        <f t="shared" si="57"/>
        <v>122115</v>
      </c>
      <c r="DH52" s="141">
        <f t="shared" si="58"/>
        <v>0</v>
      </c>
      <c r="DI52" s="141">
        <f t="shared" si="59"/>
        <v>0</v>
      </c>
      <c r="DJ52" s="141">
        <f t="shared" si="60"/>
        <v>34976</v>
      </c>
    </row>
    <row r="53" spans="1:114" ht="12" customHeight="1">
      <c r="A53" s="142" t="s">
        <v>90</v>
      </c>
      <c r="B53" s="140" t="s">
        <v>371</v>
      </c>
      <c r="C53" s="142" t="s">
        <v>427</v>
      </c>
      <c r="D53" s="141">
        <f t="shared" si="6"/>
        <v>184050</v>
      </c>
      <c r="E53" s="141">
        <f t="shared" si="7"/>
        <v>0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0</v>
      </c>
      <c r="L53" s="141">
        <v>184050</v>
      </c>
      <c r="M53" s="141">
        <f t="shared" si="8"/>
        <v>291</v>
      </c>
      <c r="N53" s="141">
        <f t="shared" si="9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291</v>
      </c>
      <c r="V53" s="141">
        <f t="shared" si="10"/>
        <v>184341</v>
      </c>
      <c r="W53" s="141">
        <f t="shared" si="11"/>
        <v>0</v>
      </c>
      <c r="X53" s="141">
        <f t="shared" si="12"/>
        <v>0</v>
      </c>
      <c r="Y53" s="141">
        <f t="shared" si="13"/>
        <v>0</v>
      </c>
      <c r="Z53" s="141">
        <f t="shared" si="14"/>
        <v>0</v>
      </c>
      <c r="AA53" s="141">
        <f t="shared" si="15"/>
        <v>0</v>
      </c>
      <c r="AB53" s="141">
        <f t="shared" si="16"/>
        <v>0</v>
      </c>
      <c r="AC53" s="141">
        <f t="shared" si="17"/>
        <v>0</v>
      </c>
      <c r="AD53" s="141">
        <f t="shared" si="18"/>
        <v>184341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0</v>
      </c>
      <c r="AN53" s="141">
        <f t="shared" si="22"/>
        <v>0</v>
      </c>
      <c r="AO53" s="141">
        <v>0</v>
      </c>
      <c r="AP53" s="141">
        <v>0</v>
      </c>
      <c r="AQ53" s="141">
        <v>0</v>
      </c>
      <c r="AR53" s="141">
        <v>0</v>
      </c>
      <c r="AS53" s="141">
        <f t="shared" si="23"/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f t="shared" si="24"/>
        <v>0</v>
      </c>
      <c r="AY53" s="141">
        <v>0</v>
      </c>
      <c r="AZ53" s="141">
        <v>0</v>
      </c>
      <c r="BA53" s="141">
        <v>0</v>
      </c>
      <c r="BB53" s="141">
        <v>0</v>
      </c>
      <c r="BC53" s="141">
        <v>184050</v>
      </c>
      <c r="BD53" s="141">
        <v>0</v>
      </c>
      <c r="BE53" s="141">
        <v>0</v>
      </c>
      <c r="BF53" s="141">
        <f t="shared" si="25"/>
        <v>0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0</v>
      </c>
      <c r="BP53" s="141">
        <f t="shared" si="29"/>
        <v>0</v>
      </c>
      <c r="BQ53" s="141">
        <v>0</v>
      </c>
      <c r="BR53" s="141">
        <v>0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0</v>
      </c>
      <c r="CA53" s="141">
        <v>0</v>
      </c>
      <c r="CB53" s="141">
        <v>0</v>
      </c>
      <c r="CC53" s="141">
        <v>0</v>
      </c>
      <c r="CD53" s="141">
        <v>0</v>
      </c>
      <c r="CE53" s="141">
        <v>291</v>
      </c>
      <c r="CF53" s="141">
        <v>0</v>
      </c>
      <c r="CG53" s="141">
        <v>0</v>
      </c>
      <c r="CH53" s="141">
        <f t="shared" si="32"/>
        <v>0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0</v>
      </c>
      <c r="CR53" s="141">
        <f t="shared" si="42"/>
        <v>0</v>
      </c>
      <c r="CS53" s="141">
        <f t="shared" si="43"/>
        <v>0</v>
      </c>
      <c r="CT53" s="141">
        <f t="shared" si="44"/>
        <v>0</v>
      </c>
      <c r="CU53" s="141">
        <f t="shared" si="45"/>
        <v>0</v>
      </c>
      <c r="CV53" s="141">
        <f t="shared" si="46"/>
        <v>0</v>
      </c>
      <c r="CW53" s="141">
        <f t="shared" si="47"/>
        <v>0</v>
      </c>
      <c r="CX53" s="141">
        <f t="shared" si="48"/>
        <v>0</v>
      </c>
      <c r="CY53" s="141">
        <f t="shared" si="49"/>
        <v>0</v>
      </c>
      <c r="CZ53" s="141">
        <f t="shared" si="50"/>
        <v>0</v>
      </c>
      <c r="DA53" s="141">
        <f t="shared" si="51"/>
        <v>0</v>
      </c>
      <c r="DB53" s="141">
        <f t="shared" si="52"/>
        <v>0</v>
      </c>
      <c r="DC53" s="141">
        <f t="shared" si="53"/>
        <v>0</v>
      </c>
      <c r="DD53" s="141">
        <f t="shared" si="54"/>
        <v>0</v>
      </c>
      <c r="DE53" s="141">
        <f t="shared" si="55"/>
        <v>0</v>
      </c>
      <c r="DF53" s="141">
        <f t="shared" si="56"/>
        <v>0</v>
      </c>
      <c r="DG53" s="141">
        <f t="shared" si="57"/>
        <v>184341</v>
      </c>
      <c r="DH53" s="141">
        <f t="shared" si="58"/>
        <v>0</v>
      </c>
      <c r="DI53" s="141">
        <f t="shared" si="59"/>
        <v>0</v>
      </c>
      <c r="DJ53" s="141">
        <f t="shared" si="60"/>
        <v>0</v>
      </c>
    </row>
    <row r="54" spans="1:114" ht="12" customHeight="1">
      <c r="A54" s="142" t="s">
        <v>90</v>
      </c>
      <c r="B54" s="140" t="s">
        <v>372</v>
      </c>
      <c r="C54" s="142" t="s">
        <v>428</v>
      </c>
      <c r="D54" s="141">
        <f t="shared" si="6"/>
        <v>277343</v>
      </c>
      <c r="E54" s="141">
        <f t="shared" si="7"/>
        <v>0</v>
      </c>
      <c r="F54" s="141">
        <v>0</v>
      </c>
      <c r="G54" s="141">
        <v>0</v>
      </c>
      <c r="H54" s="141">
        <v>0</v>
      </c>
      <c r="I54" s="141">
        <v>0</v>
      </c>
      <c r="J54" s="141"/>
      <c r="K54" s="141">
        <v>0</v>
      </c>
      <c r="L54" s="141">
        <v>277343</v>
      </c>
      <c r="M54" s="141">
        <f t="shared" si="8"/>
        <v>14732</v>
      </c>
      <c r="N54" s="141">
        <f t="shared" si="9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14732</v>
      </c>
      <c r="V54" s="141">
        <f t="shared" si="10"/>
        <v>292075</v>
      </c>
      <c r="W54" s="141">
        <f t="shared" si="11"/>
        <v>0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0</v>
      </c>
      <c r="AB54" s="141">
        <f t="shared" si="16"/>
        <v>0</v>
      </c>
      <c r="AC54" s="141">
        <f t="shared" si="17"/>
        <v>0</v>
      </c>
      <c r="AD54" s="141">
        <f t="shared" si="18"/>
        <v>292075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f t="shared" si="21"/>
        <v>0</v>
      </c>
      <c r="AN54" s="141">
        <f t="shared" si="22"/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f t="shared" si="23"/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f t="shared" si="24"/>
        <v>0</v>
      </c>
      <c r="AY54" s="141">
        <v>0</v>
      </c>
      <c r="AZ54" s="141">
        <v>0</v>
      </c>
      <c r="BA54" s="141">
        <v>0</v>
      </c>
      <c r="BB54" s="141">
        <v>0</v>
      </c>
      <c r="BC54" s="141">
        <v>277343</v>
      </c>
      <c r="BD54" s="141">
        <v>0</v>
      </c>
      <c r="BE54" s="141">
        <v>0</v>
      </c>
      <c r="BF54" s="141">
        <f t="shared" si="25"/>
        <v>0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0</v>
      </c>
      <c r="BP54" s="141">
        <f t="shared" si="29"/>
        <v>0</v>
      </c>
      <c r="BQ54" s="141">
        <v>0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14732</v>
      </c>
      <c r="CF54" s="141">
        <v>0</v>
      </c>
      <c r="CG54" s="141">
        <v>0</v>
      </c>
      <c r="CH54" s="141">
        <f t="shared" si="32"/>
        <v>0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0</v>
      </c>
      <c r="CQ54" s="141">
        <f t="shared" si="41"/>
        <v>0</v>
      </c>
      <c r="CR54" s="141">
        <f t="shared" si="42"/>
        <v>0</v>
      </c>
      <c r="CS54" s="141">
        <f t="shared" si="43"/>
        <v>0</v>
      </c>
      <c r="CT54" s="141">
        <f t="shared" si="44"/>
        <v>0</v>
      </c>
      <c r="CU54" s="141">
        <f t="shared" si="45"/>
        <v>0</v>
      </c>
      <c r="CV54" s="141">
        <f t="shared" si="46"/>
        <v>0</v>
      </c>
      <c r="CW54" s="141">
        <f t="shared" si="47"/>
        <v>0</v>
      </c>
      <c r="CX54" s="141">
        <f t="shared" si="48"/>
        <v>0</v>
      </c>
      <c r="CY54" s="141">
        <f t="shared" si="49"/>
        <v>0</v>
      </c>
      <c r="CZ54" s="141">
        <f t="shared" si="50"/>
        <v>0</v>
      </c>
      <c r="DA54" s="141">
        <f t="shared" si="51"/>
        <v>0</v>
      </c>
      <c r="DB54" s="141">
        <f t="shared" si="52"/>
        <v>0</v>
      </c>
      <c r="DC54" s="141">
        <f t="shared" si="53"/>
        <v>0</v>
      </c>
      <c r="DD54" s="141">
        <f t="shared" si="54"/>
        <v>0</v>
      </c>
      <c r="DE54" s="141">
        <f t="shared" si="55"/>
        <v>0</v>
      </c>
      <c r="DF54" s="141">
        <f t="shared" si="56"/>
        <v>0</v>
      </c>
      <c r="DG54" s="141">
        <f t="shared" si="57"/>
        <v>292075</v>
      </c>
      <c r="DH54" s="141">
        <f t="shared" si="58"/>
        <v>0</v>
      </c>
      <c r="DI54" s="141">
        <f t="shared" si="59"/>
        <v>0</v>
      </c>
      <c r="DJ54" s="141">
        <f t="shared" si="60"/>
        <v>0</v>
      </c>
    </row>
    <row r="55" spans="1:114" ht="12" customHeight="1">
      <c r="A55" s="142" t="s">
        <v>90</v>
      </c>
      <c r="B55" s="140" t="s">
        <v>373</v>
      </c>
      <c r="C55" s="142" t="s">
        <v>429</v>
      </c>
      <c r="D55" s="141">
        <f t="shared" si="6"/>
        <v>48296</v>
      </c>
      <c r="E55" s="141">
        <f t="shared" si="7"/>
        <v>0</v>
      </c>
      <c r="F55" s="141">
        <v>0</v>
      </c>
      <c r="G55" s="141">
        <v>0</v>
      </c>
      <c r="H55" s="141">
        <v>0</v>
      </c>
      <c r="I55" s="141">
        <v>0</v>
      </c>
      <c r="J55" s="141"/>
      <c r="K55" s="141">
        <v>0</v>
      </c>
      <c r="L55" s="141">
        <v>48296</v>
      </c>
      <c r="M55" s="141">
        <f t="shared" si="8"/>
        <v>0</v>
      </c>
      <c r="N55" s="141">
        <f t="shared" si="9"/>
        <v>0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0</v>
      </c>
      <c r="U55" s="141">
        <v>0</v>
      </c>
      <c r="V55" s="141">
        <f t="shared" si="10"/>
        <v>48296</v>
      </c>
      <c r="W55" s="141">
        <f t="shared" si="11"/>
        <v>0</v>
      </c>
      <c r="X55" s="141">
        <f t="shared" si="12"/>
        <v>0</v>
      </c>
      <c r="Y55" s="141">
        <f t="shared" si="13"/>
        <v>0</v>
      </c>
      <c r="Z55" s="141">
        <f t="shared" si="14"/>
        <v>0</v>
      </c>
      <c r="AA55" s="141">
        <f t="shared" si="15"/>
        <v>0</v>
      </c>
      <c r="AB55" s="141">
        <f t="shared" si="16"/>
        <v>0</v>
      </c>
      <c r="AC55" s="141">
        <f t="shared" si="17"/>
        <v>0</v>
      </c>
      <c r="AD55" s="141">
        <f t="shared" si="18"/>
        <v>48296</v>
      </c>
      <c r="AE55" s="141">
        <f t="shared" si="19"/>
        <v>0</v>
      </c>
      <c r="AF55" s="141">
        <f t="shared" si="20"/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462</v>
      </c>
      <c r="AM55" s="141">
        <f t="shared" si="21"/>
        <v>0</v>
      </c>
      <c r="AN55" s="141">
        <f t="shared" si="22"/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f t="shared" si="23"/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f t="shared" si="24"/>
        <v>0</v>
      </c>
      <c r="AY55" s="141">
        <v>0</v>
      </c>
      <c r="AZ55" s="141">
        <v>0</v>
      </c>
      <c r="BA55" s="141">
        <v>0</v>
      </c>
      <c r="BB55" s="141">
        <v>0</v>
      </c>
      <c r="BC55" s="141">
        <v>47834</v>
      </c>
      <c r="BD55" s="141">
        <v>0</v>
      </c>
      <c r="BE55" s="141">
        <v>0</v>
      </c>
      <c r="BF55" s="141">
        <f t="shared" si="25"/>
        <v>0</v>
      </c>
      <c r="BG55" s="141">
        <f t="shared" si="26"/>
        <v>0</v>
      </c>
      <c r="BH55" s="141">
        <f t="shared" si="27"/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f t="shared" si="28"/>
        <v>0</v>
      </c>
      <c r="BP55" s="141">
        <f t="shared" si="29"/>
        <v>0</v>
      </c>
      <c r="BQ55" s="141">
        <v>0</v>
      </c>
      <c r="BR55" s="141">
        <v>0</v>
      </c>
      <c r="BS55" s="141">
        <v>0</v>
      </c>
      <c r="BT55" s="141">
        <v>0</v>
      </c>
      <c r="BU55" s="141">
        <f t="shared" si="30"/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f t="shared" si="31"/>
        <v>0</v>
      </c>
      <c r="CA55" s="141">
        <v>0</v>
      </c>
      <c r="CB55" s="141">
        <v>0</v>
      </c>
      <c r="CC55" s="141">
        <v>0</v>
      </c>
      <c r="CD55" s="141">
        <v>0</v>
      </c>
      <c r="CE55" s="141">
        <v>0</v>
      </c>
      <c r="CF55" s="141">
        <v>0</v>
      </c>
      <c r="CG55" s="141">
        <v>0</v>
      </c>
      <c r="CH55" s="141">
        <f t="shared" si="32"/>
        <v>0</v>
      </c>
      <c r="CI55" s="141">
        <f t="shared" si="33"/>
        <v>0</v>
      </c>
      <c r="CJ55" s="141">
        <f t="shared" si="34"/>
        <v>0</v>
      </c>
      <c r="CK55" s="141">
        <f t="shared" si="35"/>
        <v>0</v>
      </c>
      <c r="CL55" s="141">
        <f t="shared" si="36"/>
        <v>0</v>
      </c>
      <c r="CM55" s="141">
        <f t="shared" si="37"/>
        <v>0</v>
      </c>
      <c r="CN55" s="141">
        <f t="shared" si="38"/>
        <v>0</v>
      </c>
      <c r="CO55" s="141">
        <f t="shared" si="39"/>
        <v>0</v>
      </c>
      <c r="CP55" s="141">
        <f t="shared" si="40"/>
        <v>462</v>
      </c>
      <c r="CQ55" s="141">
        <f t="shared" si="41"/>
        <v>0</v>
      </c>
      <c r="CR55" s="141">
        <f t="shared" si="42"/>
        <v>0</v>
      </c>
      <c r="CS55" s="141">
        <f t="shared" si="43"/>
        <v>0</v>
      </c>
      <c r="CT55" s="141">
        <f t="shared" si="44"/>
        <v>0</v>
      </c>
      <c r="CU55" s="141">
        <f t="shared" si="45"/>
        <v>0</v>
      </c>
      <c r="CV55" s="141">
        <f t="shared" si="46"/>
        <v>0</v>
      </c>
      <c r="CW55" s="141">
        <f t="shared" si="47"/>
        <v>0</v>
      </c>
      <c r="CX55" s="141">
        <f t="shared" si="48"/>
        <v>0</v>
      </c>
      <c r="CY55" s="141">
        <f t="shared" si="49"/>
        <v>0</v>
      </c>
      <c r="CZ55" s="141">
        <f t="shared" si="50"/>
        <v>0</v>
      </c>
      <c r="DA55" s="141">
        <f t="shared" si="51"/>
        <v>0</v>
      </c>
      <c r="DB55" s="141">
        <f t="shared" si="52"/>
        <v>0</v>
      </c>
      <c r="DC55" s="141">
        <f t="shared" si="53"/>
        <v>0</v>
      </c>
      <c r="DD55" s="141">
        <f t="shared" si="54"/>
        <v>0</v>
      </c>
      <c r="DE55" s="141">
        <f t="shared" si="55"/>
        <v>0</v>
      </c>
      <c r="DF55" s="141">
        <f t="shared" si="56"/>
        <v>0</v>
      </c>
      <c r="DG55" s="141">
        <f t="shared" si="57"/>
        <v>47834</v>
      </c>
      <c r="DH55" s="141">
        <f t="shared" si="58"/>
        <v>0</v>
      </c>
      <c r="DI55" s="141">
        <f t="shared" si="59"/>
        <v>0</v>
      </c>
      <c r="DJ55" s="141">
        <f t="shared" si="60"/>
        <v>0</v>
      </c>
    </row>
    <row r="56" spans="1:114" ht="12" customHeight="1">
      <c r="A56" s="142" t="s">
        <v>90</v>
      </c>
      <c r="B56" s="140" t="s">
        <v>374</v>
      </c>
      <c r="C56" s="142" t="s">
        <v>430</v>
      </c>
      <c r="D56" s="141">
        <f t="shared" si="6"/>
        <v>25792</v>
      </c>
      <c r="E56" s="141">
        <f t="shared" si="7"/>
        <v>0</v>
      </c>
      <c r="F56" s="141">
        <v>0</v>
      </c>
      <c r="G56" s="141">
        <v>0</v>
      </c>
      <c r="H56" s="141">
        <v>0</v>
      </c>
      <c r="I56" s="141">
        <v>0</v>
      </c>
      <c r="J56" s="141"/>
      <c r="K56" s="141">
        <v>0</v>
      </c>
      <c r="L56" s="141">
        <v>25792</v>
      </c>
      <c r="M56" s="141">
        <f t="shared" si="8"/>
        <v>0</v>
      </c>
      <c r="N56" s="141">
        <f t="shared" si="9"/>
        <v>0</v>
      </c>
      <c r="O56" s="141">
        <v>0</v>
      </c>
      <c r="P56" s="141">
        <v>0</v>
      </c>
      <c r="Q56" s="141">
        <v>0</v>
      </c>
      <c r="R56" s="141">
        <v>0</v>
      </c>
      <c r="S56" s="141"/>
      <c r="T56" s="141">
        <v>0</v>
      </c>
      <c r="U56" s="141">
        <v>0</v>
      </c>
      <c r="V56" s="141">
        <f t="shared" si="10"/>
        <v>25792</v>
      </c>
      <c r="W56" s="141">
        <f t="shared" si="11"/>
        <v>0</v>
      </c>
      <c r="X56" s="141">
        <f t="shared" si="12"/>
        <v>0</v>
      </c>
      <c r="Y56" s="141">
        <f t="shared" si="13"/>
        <v>0</v>
      </c>
      <c r="Z56" s="141">
        <f t="shared" si="14"/>
        <v>0</v>
      </c>
      <c r="AA56" s="141">
        <f t="shared" si="15"/>
        <v>0</v>
      </c>
      <c r="AB56" s="141">
        <f t="shared" si="16"/>
        <v>0</v>
      </c>
      <c r="AC56" s="141">
        <f t="shared" si="17"/>
        <v>0</v>
      </c>
      <c r="AD56" s="141">
        <f t="shared" si="18"/>
        <v>25792</v>
      </c>
      <c r="AE56" s="141">
        <f t="shared" si="19"/>
        <v>0</v>
      </c>
      <c r="AF56" s="141">
        <f t="shared" si="20"/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230</v>
      </c>
      <c r="AM56" s="141">
        <f t="shared" si="21"/>
        <v>0</v>
      </c>
      <c r="AN56" s="141">
        <f t="shared" si="22"/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f t="shared" si="23"/>
        <v>0</v>
      </c>
      <c r="AT56" s="141">
        <v>0</v>
      </c>
      <c r="AU56" s="141">
        <v>0</v>
      </c>
      <c r="AV56" s="141">
        <v>0</v>
      </c>
      <c r="AW56" s="141">
        <v>0</v>
      </c>
      <c r="AX56" s="141">
        <f t="shared" si="24"/>
        <v>0</v>
      </c>
      <c r="AY56" s="141">
        <v>0</v>
      </c>
      <c r="AZ56" s="141">
        <v>0</v>
      </c>
      <c r="BA56" s="141">
        <v>0</v>
      </c>
      <c r="BB56" s="141">
        <v>0</v>
      </c>
      <c r="BC56" s="141">
        <v>25562</v>
      </c>
      <c r="BD56" s="141">
        <v>0</v>
      </c>
      <c r="BE56" s="141">
        <v>0</v>
      </c>
      <c r="BF56" s="141">
        <f t="shared" si="25"/>
        <v>0</v>
      </c>
      <c r="BG56" s="141">
        <f t="shared" si="26"/>
        <v>0</v>
      </c>
      <c r="BH56" s="141">
        <f t="shared" si="27"/>
        <v>0</v>
      </c>
      <c r="BI56" s="141">
        <v>0</v>
      </c>
      <c r="BJ56" s="141">
        <v>0</v>
      </c>
      <c r="BK56" s="141">
        <v>0</v>
      </c>
      <c r="BL56" s="141">
        <v>0</v>
      </c>
      <c r="BM56" s="141">
        <v>0</v>
      </c>
      <c r="BN56" s="141">
        <v>0</v>
      </c>
      <c r="BO56" s="141">
        <f t="shared" si="28"/>
        <v>0</v>
      </c>
      <c r="BP56" s="141">
        <f t="shared" si="29"/>
        <v>0</v>
      </c>
      <c r="BQ56" s="141">
        <v>0</v>
      </c>
      <c r="BR56" s="141">
        <v>0</v>
      </c>
      <c r="BS56" s="141">
        <v>0</v>
      </c>
      <c r="BT56" s="141">
        <v>0</v>
      </c>
      <c r="BU56" s="141">
        <f t="shared" si="30"/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f t="shared" si="31"/>
        <v>0</v>
      </c>
      <c r="CA56" s="141">
        <v>0</v>
      </c>
      <c r="CB56" s="141">
        <v>0</v>
      </c>
      <c r="CC56" s="141">
        <v>0</v>
      </c>
      <c r="CD56" s="141">
        <v>0</v>
      </c>
      <c r="CE56" s="141">
        <v>0</v>
      </c>
      <c r="CF56" s="141">
        <v>0</v>
      </c>
      <c r="CG56" s="141">
        <v>0</v>
      </c>
      <c r="CH56" s="141">
        <f t="shared" si="32"/>
        <v>0</v>
      </c>
      <c r="CI56" s="141">
        <f t="shared" si="33"/>
        <v>0</v>
      </c>
      <c r="CJ56" s="141">
        <f t="shared" si="34"/>
        <v>0</v>
      </c>
      <c r="CK56" s="141">
        <f t="shared" si="35"/>
        <v>0</v>
      </c>
      <c r="CL56" s="141">
        <f t="shared" si="36"/>
        <v>0</v>
      </c>
      <c r="CM56" s="141">
        <f t="shared" si="37"/>
        <v>0</v>
      </c>
      <c r="CN56" s="141">
        <f t="shared" si="38"/>
        <v>0</v>
      </c>
      <c r="CO56" s="141">
        <f t="shared" si="39"/>
        <v>0</v>
      </c>
      <c r="CP56" s="141">
        <f t="shared" si="40"/>
        <v>230</v>
      </c>
      <c r="CQ56" s="141">
        <f t="shared" si="41"/>
        <v>0</v>
      </c>
      <c r="CR56" s="141">
        <f t="shared" si="42"/>
        <v>0</v>
      </c>
      <c r="CS56" s="141">
        <f t="shared" si="43"/>
        <v>0</v>
      </c>
      <c r="CT56" s="141">
        <f t="shared" si="44"/>
        <v>0</v>
      </c>
      <c r="CU56" s="141">
        <f t="shared" si="45"/>
        <v>0</v>
      </c>
      <c r="CV56" s="141">
        <f t="shared" si="46"/>
        <v>0</v>
      </c>
      <c r="CW56" s="141">
        <f t="shared" si="47"/>
        <v>0</v>
      </c>
      <c r="CX56" s="141">
        <f t="shared" si="48"/>
        <v>0</v>
      </c>
      <c r="CY56" s="141">
        <f t="shared" si="49"/>
        <v>0</v>
      </c>
      <c r="CZ56" s="141">
        <f t="shared" si="50"/>
        <v>0</v>
      </c>
      <c r="DA56" s="141">
        <f t="shared" si="51"/>
        <v>0</v>
      </c>
      <c r="DB56" s="141">
        <f t="shared" si="52"/>
        <v>0</v>
      </c>
      <c r="DC56" s="141">
        <f t="shared" si="53"/>
        <v>0</v>
      </c>
      <c r="DD56" s="141">
        <f t="shared" si="54"/>
        <v>0</v>
      </c>
      <c r="DE56" s="141">
        <f t="shared" si="55"/>
        <v>0</v>
      </c>
      <c r="DF56" s="141">
        <f t="shared" si="56"/>
        <v>0</v>
      </c>
      <c r="DG56" s="141">
        <f t="shared" si="57"/>
        <v>25562</v>
      </c>
      <c r="DH56" s="141">
        <f t="shared" si="58"/>
        <v>0</v>
      </c>
      <c r="DI56" s="141">
        <f t="shared" si="59"/>
        <v>0</v>
      </c>
      <c r="DJ56" s="141">
        <f t="shared" si="60"/>
        <v>0</v>
      </c>
    </row>
    <row r="57" spans="1:114" ht="12" customHeight="1">
      <c r="A57" s="142" t="s">
        <v>90</v>
      </c>
      <c r="B57" s="140" t="s">
        <v>375</v>
      </c>
      <c r="C57" s="142" t="s">
        <v>431</v>
      </c>
      <c r="D57" s="141">
        <f t="shared" si="6"/>
        <v>47784</v>
      </c>
      <c r="E57" s="141">
        <f t="shared" si="7"/>
        <v>0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0</v>
      </c>
      <c r="L57" s="141">
        <v>47784</v>
      </c>
      <c r="M57" s="141">
        <f t="shared" si="8"/>
        <v>0</v>
      </c>
      <c r="N57" s="141">
        <f t="shared" si="9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0</v>
      </c>
      <c r="V57" s="141">
        <f t="shared" si="10"/>
        <v>47784</v>
      </c>
      <c r="W57" s="141">
        <f t="shared" si="11"/>
        <v>0</v>
      </c>
      <c r="X57" s="141">
        <f t="shared" si="12"/>
        <v>0</v>
      </c>
      <c r="Y57" s="141">
        <f t="shared" si="13"/>
        <v>0</v>
      </c>
      <c r="Z57" s="141">
        <f t="shared" si="14"/>
        <v>0</v>
      </c>
      <c r="AA57" s="141">
        <f t="shared" si="15"/>
        <v>0</v>
      </c>
      <c r="AB57" s="141">
        <f t="shared" si="16"/>
        <v>0</v>
      </c>
      <c r="AC57" s="141">
        <f t="shared" si="17"/>
        <v>0</v>
      </c>
      <c r="AD57" s="141">
        <f t="shared" si="18"/>
        <v>47784</v>
      </c>
      <c r="AE57" s="141">
        <f t="shared" si="19"/>
        <v>0</v>
      </c>
      <c r="AF57" s="141">
        <f t="shared" si="20"/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451</v>
      </c>
      <c r="AM57" s="141">
        <f t="shared" si="21"/>
        <v>0</v>
      </c>
      <c r="AN57" s="141">
        <f t="shared" si="22"/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f t="shared" si="23"/>
        <v>0</v>
      </c>
      <c r="AT57" s="141">
        <v>0</v>
      </c>
      <c r="AU57" s="141">
        <v>0</v>
      </c>
      <c r="AV57" s="141">
        <v>0</v>
      </c>
      <c r="AW57" s="141">
        <v>0</v>
      </c>
      <c r="AX57" s="141">
        <f t="shared" si="24"/>
        <v>0</v>
      </c>
      <c r="AY57" s="141">
        <v>0</v>
      </c>
      <c r="AZ57" s="141">
        <v>0</v>
      </c>
      <c r="BA57" s="141">
        <v>0</v>
      </c>
      <c r="BB57" s="141">
        <v>0</v>
      </c>
      <c r="BC57" s="141">
        <v>47333</v>
      </c>
      <c r="BD57" s="141">
        <v>0</v>
      </c>
      <c r="BE57" s="141">
        <v>0</v>
      </c>
      <c r="BF57" s="141">
        <f t="shared" si="25"/>
        <v>0</v>
      </c>
      <c r="BG57" s="141">
        <f t="shared" si="26"/>
        <v>0</v>
      </c>
      <c r="BH57" s="141">
        <f t="shared" si="27"/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0</v>
      </c>
      <c r="BO57" s="141">
        <f t="shared" si="28"/>
        <v>0</v>
      </c>
      <c r="BP57" s="141">
        <f t="shared" si="29"/>
        <v>0</v>
      </c>
      <c r="BQ57" s="141">
        <v>0</v>
      </c>
      <c r="BR57" s="141">
        <v>0</v>
      </c>
      <c r="BS57" s="141">
        <v>0</v>
      </c>
      <c r="BT57" s="141">
        <v>0</v>
      </c>
      <c r="BU57" s="141">
        <f t="shared" si="30"/>
        <v>0</v>
      </c>
      <c r="BV57" s="141">
        <v>0</v>
      </c>
      <c r="BW57" s="141">
        <v>0</v>
      </c>
      <c r="BX57" s="141">
        <v>0</v>
      </c>
      <c r="BY57" s="141">
        <v>0</v>
      </c>
      <c r="BZ57" s="141">
        <f t="shared" si="31"/>
        <v>0</v>
      </c>
      <c r="CA57" s="141">
        <v>0</v>
      </c>
      <c r="CB57" s="141">
        <v>0</v>
      </c>
      <c r="CC57" s="141">
        <v>0</v>
      </c>
      <c r="CD57" s="141">
        <v>0</v>
      </c>
      <c r="CE57" s="141">
        <v>0</v>
      </c>
      <c r="CF57" s="141">
        <v>0</v>
      </c>
      <c r="CG57" s="141">
        <v>0</v>
      </c>
      <c r="CH57" s="141">
        <f t="shared" si="32"/>
        <v>0</v>
      </c>
      <c r="CI57" s="141">
        <f t="shared" si="33"/>
        <v>0</v>
      </c>
      <c r="CJ57" s="141">
        <f t="shared" si="34"/>
        <v>0</v>
      </c>
      <c r="CK57" s="141">
        <f t="shared" si="35"/>
        <v>0</v>
      </c>
      <c r="CL57" s="141">
        <f t="shared" si="36"/>
        <v>0</v>
      </c>
      <c r="CM57" s="141">
        <f t="shared" si="37"/>
        <v>0</v>
      </c>
      <c r="CN57" s="141">
        <f t="shared" si="38"/>
        <v>0</v>
      </c>
      <c r="CO57" s="141">
        <f t="shared" si="39"/>
        <v>0</v>
      </c>
      <c r="CP57" s="141">
        <f t="shared" si="40"/>
        <v>451</v>
      </c>
      <c r="CQ57" s="141">
        <f t="shared" si="41"/>
        <v>0</v>
      </c>
      <c r="CR57" s="141">
        <f t="shared" si="42"/>
        <v>0</v>
      </c>
      <c r="CS57" s="141">
        <f t="shared" si="43"/>
        <v>0</v>
      </c>
      <c r="CT57" s="141">
        <f t="shared" si="44"/>
        <v>0</v>
      </c>
      <c r="CU57" s="141">
        <f t="shared" si="45"/>
        <v>0</v>
      </c>
      <c r="CV57" s="141">
        <f t="shared" si="46"/>
        <v>0</v>
      </c>
      <c r="CW57" s="141">
        <f t="shared" si="47"/>
        <v>0</v>
      </c>
      <c r="CX57" s="141">
        <f t="shared" si="48"/>
        <v>0</v>
      </c>
      <c r="CY57" s="141">
        <f t="shared" si="49"/>
        <v>0</v>
      </c>
      <c r="CZ57" s="141">
        <f t="shared" si="50"/>
        <v>0</v>
      </c>
      <c r="DA57" s="141">
        <f t="shared" si="51"/>
        <v>0</v>
      </c>
      <c r="DB57" s="141">
        <f t="shared" si="52"/>
        <v>0</v>
      </c>
      <c r="DC57" s="141">
        <f t="shared" si="53"/>
        <v>0</v>
      </c>
      <c r="DD57" s="141">
        <f t="shared" si="54"/>
        <v>0</v>
      </c>
      <c r="DE57" s="141">
        <f t="shared" si="55"/>
        <v>0</v>
      </c>
      <c r="DF57" s="141">
        <f t="shared" si="56"/>
        <v>0</v>
      </c>
      <c r="DG57" s="141">
        <f t="shared" si="57"/>
        <v>47333</v>
      </c>
      <c r="DH57" s="141">
        <f t="shared" si="58"/>
        <v>0</v>
      </c>
      <c r="DI57" s="141">
        <f t="shared" si="59"/>
        <v>0</v>
      </c>
      <c r="DJ57" s="141">
        <f t="shared" si="60"/>
        <v>0</v>
      </c>
    </row>
    <row r="58" spans="1:114" ht="12" customHeight="1">
      <c r="A58" s="142" t="s">
        <v>90</v>
      </c>
      <c r="B58" s="140" t="s">
        <v>376</v>
      </c>
      <c r="C58" s="142" t="s">
        <v>432</v>
      </c>
      <c r="D58" s="141">
        <f t="shared" si="6"/>
        <v>47935</v>
      </c>
      <c r="E58" s="141">
        <f t="shared" si="7"/>
        <v>0</v>
      </c>
      <c r="F58" s="141">
        <v>0</v>
      </c>
      <c r="G58" s="141">
        <v>0</v>
      </c>
      <c r="H58" s="141">
        <v>0</v>
      </c>
      <c r="I58" s="141">
        <v>0</v>
      </c>
      <c r="J58" s="141"/>
      <c r="K58" s="141">
        <v>0</v>
      </c>
      <c r="L58" s="141">
        <v>47935</v>
      </c>
      <c r="M58" s="141">
        <f t="shared" si="8"/>
        <v>75573</v>
      </c>
      <c r="N58" s="141">
        <f t="shared" si="9"/>
        <v>50187</v>
      </c>
      <c r="O58" s="141">
        <v>0</v>
      </c>
      <c r="P58" s="141">
        <v>0</v>
      </c>
      <c r="Q58" s="141">
        <v>0</v>
      </c>
      <c r="R58" s="141">
        <v>43170</v>
      </c>
      <c r="S58" s="141"/>
      <c r="T58" s="141">
        <v>7017</v>
      </c>
      <c r="U58" s="141">
        <v>25386</v>
      </c>
      <c r="V58" s="141">
        <f t="shared" si="10"/>
        <v>123508</v>
      </c>
      <c r="W58" s="141">
        <f t="shared" si="11"/>
        <v>50187</v>
      </c>
      <c r="X58" s="141">
        <f t="shared" si="12"/>
        <v>0</v>
      </c>
      <c r="Y58" s="141">
        <f t="shared" si="13"/>
        <v>0</v>
      </c>
      <c r="Z58" s="141">
        <f t="shared" si="14"/>
        <v>0</v>
      </c>
      <c r="AA58" s="141">
        <f t="shared" si="15"/>
        <v>43170</v>
      </c>
      <c r="AB58" s="141">
        <f t="shared" si="16"/>
        <v>0</v>
      </c>
      <c r="AC58" s="141">
        <f t="shared" si="17"/>
        <v>7017</v>
      </c>
      <c r="AD58" s="141">
        <f t="shared" si="18"/>
        <v>73321</v>
      </c>
      <c r="AE58" s="141">
        <f t="shared" si="19"/>
        <v>0</v>
      </c>
      <c r="AF58" s="141">
        <f t="shared" si="20"/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466</v>
      </c>
      <c r="AM58" s="141">
        <f t="shared" si="21"/>
        <v>0</v>
      </c>
      <c r="AN58" s="141">
        <f t="shared" si="22"/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f t="shared" si="23"/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f t="shared" si="24"/>
        <v>0</v>
      </c>
      <c r="AY58" s="141">
        <v>0</v>
      </c>
      <c r="AZ58" s="141">
        <v>0</v>
      </c>
      <c r="BA58" s="141">
        <v>0</v>
      </c>
      <c r="BB58" s="141">
        <v>0</v>
      </c>
      <c r="BC58" s="141">
        <v>47469</v>
      </c>
      <c r="BD58" s="141">
        <v>0</v>
      </c>
      <c r="BE58" s="141">
        <v>0</v>
      </c>
      <c r="BF58" s="141">
        <f t="shared" si="25"/>
        <v>0</v>
      </c>
      <c r="BG58" s="141">
        <f t="shared" si="26"/>
        <v>0</v>
      </c>
      <c r="BH58" s="141">
        <f t="shared" si="27"/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f t="shared" si="28"/>
        <v>63418</v>
      </c>
      <c r="BP58" s="141">
        <f t="shared" si="29"/>
        <v>0</v>
      </c>
      <c r="BQ58" s="141">
        <v>0</v>
      </c>
      <c r="BR58" s="141">
        <v>0</v>
      </c>
      <c r="BS58" s="141">
        <v>0</v>
      </c>
      <c r="BT58" s="141">
        <v>0</v>
      </c>
      <c r="BU58" s="141">
        <f t="shared" si="30"/>
        <v>30005</v>
      </c>
      <c r="BV58" s="141">
        <v>0</v>
      </c>
      <c r="BW58" s="141">
        <v>30005</v>
      </c>
      <c r="BX58" s="141">
        <v>0</v>
      </c>
      <c r="BY58" s="141">
        <v>0</v>
      </c>
      <c r="BZ58" s="141">
        <f t="shared" si="31"/>
        <v>33413</v>
      </c>
      <c r="CA58" s="141">
        <v>0</v>
      </c>
      <c r="CB58" s="141">
        <v>33413</v>
      </c>
      <c r="CC58" s="141">
        <v>0</v>
      </c>
      <c r="CD58" s="141">
        <v>0</v>
      </c>
      <c r="CE58" s="141">
        <v>0</v>
      </c>
      <c r="CF58" s="141">
        <v>0</v>
      </c>
      <c r="CG58" s="141">
        <v>12155</v>
      </c>
      <c r="CH58" s="141">
        <f t="shared" si="32"/>
        <v>75573</v>
      </c>
      <c r="CI58" s="141">
        <f t="shared" si="33"/>
        <v>0</v>
      </c>
      <c r="CJ58" s="141">
        <f t="shared" si="34"/>
        <v>0</v>
      </c>
      <c r="CK58" s="141">
        <f t="shared" si="35"/>
        <v>0</v>
      </c>
      <c r="CL58" s="141">
        <f t="shared" si="36"/>
        <v>0</v>
      </c>
      <c r="CM58" s="141">
        <f t="shared" si="37"/>
        <v>0</v>
      </c>
      <c r="CN58" s="141">
        <f t="shared" si="38"/>
        <v>0</v>
      </c>
      <c r="CO58" s="141">
        <f t="shared" si="39"/>
        <v>0</v>
      </c>
      <c r="CP58" s="141">
        <f t="shared" si="40"/>
        <v>466</v>
      </c>
      <c r="CQ58" s="141">
        <f t="shared" si="41"/>
        <v>63418</v>
      </c>
      <c r="CR58" s="141">
        <f t="shared" si="42"/>
        <v>0</v>
      </c>
      <c r="CS58" s="141">
        <f t="shared" si="43"/>
        <v>0</v>
      </c>
      <c r="CT58" s="141">
        <f t="shared" si="44"/>
        <v>0</v>
      </c>
      <c r="CU58" s="141">
        <f t="shared" si="45"/>
        <v>0</v>
      </c>
      <c r="CV58" s="141">
        <f t="shared" si="46"/>
        <v>0</v>
      </c>
      <c r="CW58" s="141">
        <f t="shared" si="47"/>
        <v>30005</v>
      </c>
      <c r="CX58" s="141">
        <f t="shared" si="48"/>
        <v>0</v>
      </c>
      <c r="CY58" s="141">
        <f t="shared" si="49"/>
        <v>30005</v>
      </c>
      <c r="CZ58" s="141">
        <f t="shared" si="50"/>
        <v>0</v>
      </c>
      <c r="DA58" s="141">
        <f t="shared" si="51"/>
        <v>0</v>
      </c>
      <c r="DB58" s="141">
        <f t="shared" si="52"/>
        <v>33413</v>
      </c>
      <c r="DC58" s="141">
        <f t="shared" si="53"/>
        <v>0</v>
      </c>
      <c r="DD58" s="141">
        <f t="shared" si="54"/>
        <v>33413</v>
      </c>
      <c r="DE58" s="141">
        <f t="shared" si="55"/>
        <v>0</v>
      </c>
      <c r="DF58" s="141">
        <f t="shared" si="56"/>
        <v>0</v>
      </c>
      <c r="DG58" s="141">
        <f t="shared" si="57"/>
        <v>47469</v>
      </c>
      <c r="DH58" s="141">
        <f t="shared" si="58"/>
        <v>0</v>
      </c>
      <c r="DI58" s="141">
        <f t="shared" si="59"/>
        <v>12155</v>
      </c>
      <c r="DJ58" s="141">
        <f t="shared" si="60"/>
        <v>75573</v>
      </c>
    </row>
    <row r="59" spans="1:114" ht="12" customHeight="1">
      <c r="A59" s="142" t="s">
        <v>90</v>
      </c>
      <c r="B59" s="140" t="s">
        <v>377</v>
      </c>
      <c r="C59" s="142" t="s">
        <v>433</v>
      </c>
      <c r="D59" s="141">
        <f t="shared" si="6"/>
        <v>37026</v>
      </c>
      <c r="E59" s="141">
        <f t="shared" si="7"/>
        <v>0</v>
      </c>
      <c r="F59" s="141">
        <v>0</v>
      </c>
      <c r="G59" s="141">
        <v>0</v>
      </c>
      <c r="H59" s="141">
        <v>0</v>
      </c>
      <c r="I59" s="141">
        <v>0</v>
      </c>
      <c r="J59" s="141"/>
      <c r="K59" s="141">
        <v>0</v>
      </c>
      <c r="L59" s="141">
        <v>37026</v>
      </c>
      <c r="M59" s="141">
        <f t="shared" si="8"/>
        <v>0</v>
      </c>
      <c r="N59" s="141">
        <f t="shared" si="9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0</v>
      </c>
      <c r="V59" s="141">
        <f t="shared" si="10"/>
        <v>37026</v>
      </c>
      <c r="W59" s="141">
        <f t="shared" si="11"/>
        <v>0</v>
      </c>
      <c r="X59" s="141">
        <f t="shared" si="12"/>
        <v>0</v>
      </c>
      <c r="Y59" s="141">
        <f t="shared" si="13"/>
        <v>0</v>
      </c>
      <c r="Z59" s="141">
        <f t="shared" si="14"/>
        <v>0</v>
      </c>
      <c r="AA59" s="141">
        <f t="shared" si="15"/>
        <v>0</v>
      </c>
      <c r="AB59" s="141">
        <f t="shared" si="16"/>
        <v>0</v>
      </c>
      <c r="AC59" s="141">
        <f t="shared" si="17"/>
        <v>0</v>
      </c>
      <c r="AD59" s="141">
        <f t="shared" si="18"/>
        <v>37026</v>
      </c>
      <c r="AE59" s="141">
        <f t="shared" si="19"/>
        <v>0</v>
      </c>
      <c r="AF59" s="141">
        <f t="shared" si="20"/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348</v>
      </c>
      <c r="AM59" s="141">
        <f t="shared" si="21"/>
        <v>0</v>
      </c>
      <c r="AN59" s="141">
        <f t="shared" si="22"/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f t="shared" si="23"/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f t="shared" si="24"/>
        <v>0</v>
      </c>
      <c r="AY59" s="141">
        <v>0</v>
      </c>
      <c r="AZ59" s="141">
        <v>0</v>
      </c>
      <c r="BA59" s="141">
        <v>0</v>
      </c>
      <c r="BB59" s="141">
        <v>0</v>
      </c>
      <c r="BC59" s="141">
        <v>36678</v>
      </c>
      <c r="BD59" s="141">
        <v>0</v>
      </c>
      <c r="BE59" s="141">
        <v>0</v>
      </c>
      <c r="BF59" s="141">
        <f t="shared" si="25"/>
        <v>0</v>
      </c>
      <c r="BG59" s="141">
        <f t="shared" si="26"/>
        <v>0</v>
      </c>
      <c r="BH59" s="141">
        <f t="shared" si="27"/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f t="shared" si="28"/>
        <v>0</v>
      </c>
      <c r="BP59" s="141">
        <f t="shared" si="29"/>
        <v>0</v>
      </c>
      <c r="BQ59" s="141">
        <v>0</v>
      </c>
      <c r="BR59" s="141">
        <v>0</v>
      </c>
      <c r="BS59" s="141">
        <v>0</v>
      </c>
      <c r="BT59" s="141">
        <v>0</v>
      </c>
      <c r="BU59" s="141">
        <f t="shared" si="30"/>
        <v>0</v>
      </c>
      <c r="BV59" s="141">
        <v>0</v>
      </c>
      <c r="BW59" s="141">
        <v>0</v>
      </c>
      <c r="BX59" s="141">
        <v>0</v>
      </c>
      <c r="BY59" s="141">
        <v>0</v>
      </c>
      <c r="BZ59" s="141">
        <f t="shared" si="31"/>
        <v>0</v>
      </c>
      <c r="CA59" s="141">
        <v>0</v>
      </c>
      <c r="CB59" s="141">
        <v>0</v>
      </c>
      <c r="CC59" s="141">
        <v>0</v>
      </c>
      <c r="CD59" s="141">
        <v>0</v>
      </c>
      <c r="CE59" s="141">
        <v>0</v>
      </c>
      <c r="CF59" s="141">
        <v>0</v>
      </c>
      <c r="CG59" s="141">
        <v>0</v>
      </c>
      <c r="CH59" s="141">
        <f t="shared" si="32"/>
        <v>0</v>
      </c>
      <c r="CI59" s="141">
        <f t="shared" si="33"/>
        <v>0</v>
      </c>
      <c r="CJ59" s="141">
        <f t="shared" si="34"/>
        <v>0</v>
      </c>
      <c r="CK59" s="141">
        <f t="shared" si="35"/>
        <v>0</v>
      </c>
      <c r="CL59" s="141">
        <f t="shared" si="36"/>
        <v>0</v>
      </c>
      <c r="CM59" s="141">
        <f t="shared" si="37"/>
        <v>0</v>
      </c>
      <c r="CN59" s="141">
        <f t="shared" si="38"/>
        <v>0</v>
      </c>
      <c r="CO59" s="141">
        <f t="shared" si="39"/>
        <v>0</v>
      </c>
      <c r="CP59" s="141">
        <f t="shared" si="40"/>
        <v>348</v>
      </c>
      <c r="CQ59" s="141">
        <f t="shared" si="41"/>
        <v>0</v>
      </c>
      <c r="CR59" s="141">
        <f t="shared" si="42"/>
        <v>0</v>
      </c>
      <c r="CS59" s="141">
        <f t="shared" si="43"/>
        <v>0</v>
      </c>
      <c r="CT59" s="141">
        <f t="shared" si="44"/>
        <v>0</v>
      </c>
      <c r="CU59" s="141">
        <f t="shared" si="45"/>
        <v>0</v>
      </c>
      <c r="CV59" s="141">
        <f t="shared" si="46"/>
        <v>0</v>
      </c>
      <c r="CW59" s="141">
        <f t="shared" si="47"/>
        <v>0</v>
      </c>
      <c r="CX59" s="141">
        <f t="shared" si="48"/>
        <v>0</v>
      </c>
      <c r="CY59" s="141">
        <f t="shared" si="49"/>
        <v>0</v>
      </c>
      <c r="CZ59" s="141">
        <f t="shared" si="50"/>
        <v>0</v>
      </c>
      <c r="DA59" s="141">
        <f t="shared" si="51"/>
        <v>0</v>
      </c>
      <c r="DB59" s="141">
        <f t="shared" si="52"/>
        <v>0</v>
      </c>
      <c r="DC59" s="141">
        <f t="shared" si="53"/>
        <v>0</v>
      </c>
      <c r="DD59" s="141">
        <f t="shared" si="54"/>
        <v>0</v>
      </c>
      <c r="DE59" s="141">
        <f t="shared" si="55"/>
        <v>0</v>
      </c>
      <c r="DF59" s="141">
        <f t="shared" si="56"/>
        <v>0</v>
      </c>
      <c r="DG59" s="141">
        <f t="shared" si="57"/>
        <v>36678</v>
      </c>
      <c r="DH59" s="141">
        <f t="shared" si="58"/>
        <v>0</v>
      </c>
      <c r="DI59" s="141">
        <f t="shared" si="59"/>
        <v>0</v>
      </c>
      <c r="DJ59" s="141">
        <f t="shared" si="60"/>
        <v>0</v>
      </c>
    </row>
    <row r="60" spans="1:114" ht="12" customHeight="1">
      <c r="A60" s="142" t="s">
        <v>90</v>
      </c>
      <c r="B60" s="140" t="s">
        <v>378</v>
      </c>
      <c r="C60" s="142" t="s">
        <v>434</v>
      </c>
      <c r="D60" s="141">
        <f t="shared" si="6"/>
        <v>32388</v>
      </c>
      <c r="E60" s="141">
        <f t="shared" si="7"/>
        <v>0</v>
      </c>
      <c r="F60" s="141">
        <v>0</v>
      </c>
      <c r="G60" s="141">
        <v>0</v>
      </c>
      <c r="H60" s="141">
        <v>0</v>
      </c>
      <c r="I60" s="141">
        <v>0</v>
      </c>
      <c r="J60" s="141"/>
      <c r="K60" s="141">
        <v>0</v>
      </c>
      <c r="L60" s="141">
        <v>32388</v>
      </c>
      <c r="M60" s="141">
        <f t="shared" si="8"/>
        <v>0</v>
      </c>
      <c r="N60" s="141">
        <f t="shared" si="9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0</v>
      </c>
      <c r="V60" s="141">
        <f t="shared" si="10"/>
        <v>32388</v>
      </c>
      <c r="W60" s="141">
        <f t="shared" si="11"/>
        <v>0</v>
      </c>
      <c r="X60" s="141">
        <f t="shared" si="12"/>
        <v>0</v>
      </c>
      <c r="Y60" s="141">
        <f t="shared" si="13"/>
        <v>0</v>
      </c>
      <c r="Z60" s="141">
        <f t="shared" si="14"/>
        <v>0</v>
      </c>
      <c r="AA60" s="141">
        <f t="shared" si="15"/>
        <v>0</v>
      </c>
      <c r="AB60" s="141">
        <f t="shared" si="16"/>
        <v>0</v>
      </c>
      <c r="AC60" s="141">
        <f t="shared" si="17"/>
        <v>0</v>
      </c>
      <c r="AD60" s="141">
        <f t="shared" si="18"/>
        <v>32388</v>
      </c>
      <c r="AE60" s="141">
        <f t="shared" si="19"/>
        <v>0</v>
      </c>
      <c r="AF60" s="141">
        <f t="shared" si="20"/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289</v>
      </c>
      <c r="AM60" s="141">
        <f t="shared" si="21"/>
        <v>0</v>
      </c>
      <c r="AN60" s="141">
        <f t="shared" si="22"/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f t="shared" si="23"/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f t="shared" si="24"/>
        <v>0</v>
      </c>
      <c r="AY60" s="141">
        <v>0</v>
      </c>
      <c r="AZ60" s="141">
        <v>0</v>
      </c>
      <c r="BA60" s="141">
        <v>0</v>
      </c>
      <c r="BB60" s="141">
        <v>0</v>
      </c>
      <c r="BC60" s="141">
        <v>32099</v>
      </c>
      <c r="BD60" s="141">
        <v>0</v>
      </c>
      <c r="BE60" s="141">
        <v>0</v>
      </c>
      <c r="BF60" s="141">
        <f t="shared" si="25"/>
        <v>0</v>
      </c>
      <c r="BG60" s="141">
        <f t="shared" si="26"/>
        <v>0</v>
      </c>
      <c r="BH60" s="141">
        <f t="shared" si="27"/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0</v>
      </c>
      <c r="BO60" s="141">
        <f t="shared" si="28"/>
        <v>0</v>
      </c>
      <c r="BP60" s="141">
        <f t="shared" si="29"/>
        <v>0</v>
      </c>
      <c r="BQ60" s="141">
        <v>0</v>
      </c>
      <c r="BR60" s="141">
        <v>0</v>
      </c>
      <c r="BS60" s="141">
        <v>0</v>
      </c>
      <c r="BT60" s="141">
        <v>0</v>
      </c>
      <c r="BU60" s="141">
        <f t="shared" si="30"/>
        <v>0</v>
      </c>
      <c r="BV60" s="141">
        <v>0</v>
      </c>
      <c r="BW60" s="141">
        <v>0</v>
      </c>
      <c r="BX60" s="141">
        <v>0</v>
      </c>
      <c r="BY60" s="141">
        <v>0</v>
      </c>
      <c r="BZ60" s="141">
        <f t="shared" si="31"/>
        <v>0</v>
      </c>
      <c r="CA60" s="141">
        <v>0</v>
      </c>
      <c r="CB60" s="141">
        <v>0</v>
      </c>
      <c r="CC60" s="141">
        <v>0</v>
      </c>
      <c r="CD60" s="141">
        <v>0</v>
      </c>
      <c r="CE60" s="141">
        <v>0</v>
      </c>
      <c r="CF60" s="141">
        <v>0</v>
      </c>
      <c r="CG60" s="141">
        <v>0</v>
      </c>
      <c r="CH60" s="141">
        <f t="shared" si="32"/>
        <v>0</v>
      </c>
      <c r="CI60" s="141">
        <f t="shared" si="33"/>
        <v>0</v>
      </c>
      <c r="CJ60" s="141">
        <f t="shared" si="34"/>
        <v>0</v>
      </c>
      <c r="CK60" s="141">
        <f t="shared" si="35"/>
        <v>0</v>
      </c>
      <c r="CL60" s="141">
        <f t="shared" si="36"/>
        <v>0</v>
      </c>
      <c r="CM60" s="141">
        <f t="shared" si="37"/>
        <v>0</v>
      </c>
      <c r="CN60" s="141">
        <f t="shared" si="38"/>
        <v>0</v>
      </c>
      <c r="CO60" s="141">
        <f t="shared" si="39"/>
        <v>0</v>
      </c>
      <c r="CP60" s="141">
        <f t="shared" si="40"/>
        <v>289</v>
      </c>
      <c r="CQ60" s="141">
        <f t="shared" si="41"/>
        <v>0</v>
      </c>
      <c r="CR60" s="141">
        <f t="shared" si="42"/>
        <v>0</v>
      </c>
      <c r="CS60" s="141">
        <f t="shared" si="43"/>
        <v>0</v>
      </c>
      <c r="CT60" s="141">
        <f t="shared" si="44"/>
        <v>0</v>
      </c>
      <c r="CU60" s="141">
        <f t="shared" si="45"/>
        <v>0</v>
      </c>
      <c r="CV60" s="141">
        <f t="shared" si="46"/>
        <v>0</v>
      </c>
      <c r="CW60" s="141">
        <f t="shared" si="47"/>
        <v>0</v>
      </c>
      <c r="CX60" s="141">
        <f t="shared" si="48"/>
        <v>0</v>
      </c>
      <c r="CY60" s="141">
        <f t="shared" si="49"/>
        <v>0</v>
      </c>
      <c r="CZ60" s="141">
        <f t="shared" si="50"/>
        <v>0</v>
      </c>
      <c r="DA60" s="141">
        <f t="shared" si="51"/>
        <v>0</v>
      </c>
      <c r="DB60" s="141">
        <f t="shared" si="52"/>
        <v>0</v>
      </c>
      <c r="DC60" s="141">
        <f t="shared" si="53"/>
        <v>0</v>
      </c>
      <c r="DD60" s="141">
        <f t="shared" si="54"/>
        <v>0</v>
      </c>
      <c r="DE60" s="141">
        <f t="shared" si="55"/>
        <v>0</v>
      </c>
      <c r="DF60" s="141">
        <f t="shared" si="56"/>
        <v>0</v>
      </c>
      <c r="DG60" s="141">
        <f t="shared" si="57"/>
        <v>32099</v>
      </c>
      <c r="DH60" s="141">
        <f t="shared" si="58"/>
        <v>0</v>
      </c>
      <c r="DI60" s="141">
        <f t="shared" si="59"/>
        <v>0</v>
      </c>
      <c r="DJ60" s="141">
        <f t="shared" si="60"/>
        <v>0</v>
      </c>
    </row>
    <row r="61" spans="1:114" ht="12" customHeight="1">
      <c r="A61" s="142" t="s">
        <v>90</v>
      </c>
      <c r="B61" s="140" t="s">
        <v>379</v>
      </c>
      <c r="C61" s="142" t="s">
        <v>435</v>
      </c>
      <c r="D61" s="141">
        <f t="shared" si="6"/>
        <v>184248</v>
      </c>
      <c r="E61" s="141">
        <f t="shared" si="7"/>
        <v>28649</v>
      </c>
      <c r="F61" s="141">
        <v>0</v>
      </c>
      <c r="G61" s="141">
        <v>0</v>
      </c>
      <c r="H61" s="141">
        <v>0</v>
      </c>
      <c r="I61" s="141">
        <v>17031</v>
      </c>
      <c r="J61" s="141"/>
      <c r="K61" s="141">
        <v>11618</v>
      </c>
      <c r="L61" s="141">
        <v>155599</v>
      </c>
      <c r="M61" s="141">
        <f t="shared" si="8"/>
        <v>22781</v>
      </c>
      <c r="N61" s="141">
        <f t="shared" si="9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22781</v>
      </c>
      <c r="V61" s="141">
        <f t="shared" si="10"/>
        <v>207029</v>
      </c>
      <c r="W61" s="141">
        <f t="shared" si="11"/>
        <v>28649</v>
      </c>
      <c r="X61" s="141">
        <f t="shared" si="12"/>
        <v>0</v>
      </c>
      <c r="Y61" s="141">
        <f t="shared" si="13"/>
        <v>0</v>
      </c>
      <c r="Z61" s="141">
        <f t="shared" si="14"/>
        <v>0</v>
      </c>
      <c r="AA61" s="141">
        <f t="shared" si="15"/>
        <v>17031</v>
      </c>
      <c r="AB61" s="141">
        <f t="shared" si="16"/>
        <v>0</v>
      </c>
      <c r="AC61" s="141">
        <f t="shared" si="17"/>
        <v>11618</v>
      </c>
      <c r="AD61" s="141">
        <f t="shared" si="18"/>
        <v>178380</v>
      </c>
      <c r="AE61" s="141">
        <f t="shared" si="19"/>
        <v>4127</v>
      </c>
      <c r="AF61" s="141">
        <f t="shared" si="20"/>
        <v>4127</v>
      </c>
      <c r="AG61" s="141">
        <v>0</v>
      </c>
      <c r="AH61" s="141">
        <v>0</v>
      </c>
      <c r="AI61" s="141">
        <v>0</v>
      </c>
      <c r="AJ61" s="141">
        <v>4127</v>
      </c>
      <c r="AK61" s="141">
        <v>0</v>
      </c>
      <c r="AL61" s="141">
        <v>0</v>
      </c>
      <c r="AM61" s="141">
        <f t="shared" si="21"/>
        <v>151472</v>
      </c>
      <c r="AN61" s="141">
        <f t="shared" si="22"/>
        <v>14692</v>
      </c>
      <c r="AO61" s="141">
        <v>13079</v>
      </c>
      <c r="AP61" s="141">
        <v>0</v>
      </c>
      <c r="AQ61" s="141">
        <v>1613</v>
      </c>
      <c r="AR61" s="141">
        <v>0</v>
      </c>
      <c r="AS61" s="141">
        <f t="shared" si="23"/>
        <v>30125</v>
      </c>
      <c r="AT61" s="141">
        <v>0</v>
      </c>
      <c r="AU61" s="141">
        <v>30125</v>
      </c>
      <c r="AV61" s="141">
        <v>0</v>
      </c>
      <c r="AW61" s="141">
        <v>0</v>
      </c>
      <c r="AX61" s="141">
        <f t="shared" si="24"/>
        <v>106655</v>
      </c>
      <c r="AY61" s="141">
        <v>32697</v>
      </c>
      <c r="AZ61" s="141">
        <v>72218</v>
      </c>
      <c r="BA61" s="141">
        <v>1740</v>
      </c>
      <c r="BB61" s="141">
        <v>0</v>
      </c>
      <c r="BC61" s="141">
        <v>0</v>
      </c>
      <c r="BD61" s="141">
        <v>0</v>
      </c>
      <c r="BE61" s="141">
        <v>28649</v>
      </c>
      <c r="BF61" s="141">
        <f t="shared" si="25"/>
        <v>184248</v>
      </c>
      <c r="BG61" s="141">
        <f t="shared" si="26"/>
        <v>0</v>
      </c>
      <c r="BH61" s="141">
        <f t="shared" si="27"/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0</v>
      </c>
      <c r="BO61" s="141">
        <f t="shared" si="28"/>
        <v>0</v>
      </c>
      <c r="BP61" s="141">
        <f t="shared" si="29"/>
        <v>0</v>
      </c>
      <c r="BQ61" s="141">
        <v>0</v>
      </c>
      <c r="BR61" s="141">
        <v>0</v>
      </c>
      <c r="BS61" s="141">
        <v>0</v>
      </c>
      <c r="BT61" s="141">
        <v>0</v>
      </c>
      <c r="BU61" s="141">
        <f t="shared" si="30"/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f t="shared" si="31"/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22781</v>
      </c>
      <c r="CF61" s="141">
        <v>0</v>
      </c>
      <c r="CG61" s="141">
        <v>0</v>
      </c>
      <c r="CH61" s="141">
        <f t="shared" si="32"/>
        <v>0</v>
      </c>
      <c r="CI61" s="141">
        <f t="shared" si="33"/>
        <v>4127</v>
      </c>
      <c r="CJ61" s="141">
        <f t="shared" si="34"/>
        <v>4127</v>
      </c>
      <c r="CK61" s="141">
        <f t="shared" si="35"/>
        <v>0</v>
      </c>
      <c r="CL61" s="141">
        <f t="shared" si="36"/>
        <v>0</v>
      </c>
      <c r="CM61" s="141">
        <f t="shared" si="37"/>
        <v>0</v>
      </c>
      <c r="CN61" s="141">
        <f t="shared" si="38"/>
        <v>4127</v>
      </c>
      <c r="CO61" s="141">
        <f t="shared" si="39"/>
        <v>0</v>
      </c>
      <c r="CP61" s="141">
        <f t="shared" si="40"/>
        <v>0</v>
      </c>
      <c r="CQ61" s="141">
        <f t="shared" si="41"/>
        <v>151472</v>
      </c>
      <c r="CR61" s="141">
        <f t="shared" si="42"/>
        <v>14692</v>
      </c>
      <c r="CS61" s="141">
        <f t="shared" si="43"/>
        <v>13079</v>
      </c>
      <c r="CT61" s="141">
        <f t="shared" si="44"/>
        <v>0</v>
      </c>
      <c r="CU61" s="141">
        <f t="shared" si="45"/>
        <v>1613</v>
      </c>
      <c r="CV61" s="141">
        <f t="shared" si="46"/>
        <v>0</v>
      </c>
      <c r="CW61" s="141">
        <f t="shared" si="47"/>
        <v>30125</v>
      </c>
      <c r="CX61" s="141">
        <f t="shared" si="48"/>
        <v>0</v>
      </c>
      <c r="CY61" s="141">
        <f t="shared" si="49"/>
        <v>30125</v>
      </c>
      <c r="CZ61" s="141">
        <f t="shared" si="50"/>
        <v>0</v>
      </c>
      <c r="DA61" s="141">
        <f t="shared" si="51"/>
        <v>0</v>
      </c>
      <c r="DB61" s="141">
        <f t="shared" si="52"/>
        <v>106655</v>
      </c>
      <c r="DC61" s="141">
        <f t="shared" si="53"/>
        <v>32697</v>
      </c>
      <c r="DD61" s="141">
        <f t="shared" si="54"/>
        <v>72218</v>
      </c>
      <c r="DE61" s="141">
        <f t="shared" si="55"/>
        <v>1740</v>
      </c>
      <c r="DF61" s="141">
        <f t="shared" si="56"/>
        <v>0</v>
      </c>
      <c r="DG61" s="141">
        <f t="shared" si="57"/>
        <v>22781</v>
      </c>
      <c r="DH61" s="141">
        <f t="shared" si="58"/>
        <v>0</v>
      </c>
      <c r="DI61" s="141">
        <f t="shared" si="59"/>
        <v>28649</v>
      </c>
      <c r="DJ61" s="141">
        <f t="shared" si="60"/>
        <v>184248</v>
      </c>
    </row>
    <row r="62" spans="1:114" ht="12" customHeight="1">
      <c r="A62" s="142" t="s">
        <v>90</v>
      </c>
      <c r="B62" s="140" t="s">
        <v>380</v>
      </c>
      <c r="C62" s="142" t="s">
        <v>436</v>
      </c>
      <c r="D62" s="141">
        <f t="shared" si="6"/>
        <v>316937</v>
      </c>
      <c r="E62" s="141">
        <f t="shared" si="7"/>
        <v>219438</v>
      </c>
      <c r="F62" s="141">
        <v>0</v>
      </c>
      <c r="G62" s="141">
        <v>0</v>
      </c>
      <c r="H62" s="141">
        <v>0</v>
      </c>
      <c r="I62" s="141">
        <v>17218</v>
      </c>
      <c r="J62" s="141"/>
      <c r="K62" s="141">
        <v>202220</v>
      </c>
      <c r="L62" s="141">
        <v>97499</v>
      </c>
      <c r="M62" s="141">
        <f t="shared" si="8"/>
        <v>20293</v>
      </c>
      <c r="N62" s="141">
        <f t="shared" si="9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20293</v>
      </c>
      <c r="V62" s="141">
        <f t="shared" si="10"/>
        <v>337230</v>
      </c>
      <c r="W62" s="141">
        <f t="shared" si="11"/>
        <v>219438</v>
      </c>
      <c r="X62" s="141">
        <f t="shared" si="12"/>
        <v>0</v>
      </c>
      <c r="Y62" s="141">
        <f t="shared" si="13"/>
        <v>0</v>
      </c>
      <c r="Z62" s="141">
        <f t="shared" si="14"/>
        <v>0</v>
      </c>
      <c r="AA62" s="141">
        <f t="shared" si="15"/>
        <v>17218</v>
      </c>
      <c r="AB62" s="141">
        <f t="shared" si="16"/>
        <v>0</v>
      </c>
      <c r="AC62" s="141">
        <f t="shared" si="17"/>
        <v>202220</v>
      </c>
      <c r="AD62" s="141">
        <f t="shared" si="18"/>
        <v>117792</v>
      </c>
      <c r="AE62" s="141">
        <f t="shared" si="19"/>
        <v>9995</v>
      </c>
      <c r="AF62" s="141">
        <f t="shared" si="20"/>
        <v>9995</v>
      </c>
      <c r="AG62" s="141">
        <v>0</v>
      </c>
      <c r="AH62" s="141">
        <v>0</v>
      </c>
      <c r="AI62" s="141">
        <v>9995</v>
      </c>
      <c r="AJ62" s="141">
        <v>0</v>
      </c>
      <c r="AK62" s="141">
        <v>0</v>
      </c>
      <c r="AL62" s="141">
        <v>0</v>
      </c>
      <c r="AM62" s="141">
        <f t="shared" si="21"/>
        <v>306942</v>
      </c>
      <c r="AN62" s="141">
        <f t="shared" si="22"/>
        <v>49451</v>
      </c>
      <c r="AO62" s="141">
        <v>6534</v>
      </c>
      <c r="AP62" s="141">
        <v>22329</v>
      </c>
      <c r="AQ62" s="141">
        <v>20588</v>
      </c>
      <c r="AR62" s="141">
        <v>0</v>
      </c>
      <c r="AS62" s="141">
        <f t="shared" si="23"/>
        <v>73604</v>
      </c>
      <c r="AT62" s="141">
        <v>3216</v>
      </c>
      <c r="AU62" s="141">
        <v>70388</v>
      </c>
      <c r="AV62" s="141">
        <v>0</v>
      </c>
      <c r="AW62" s="141">
        <v>0</v>
      </c>
      <c r="AX62" s="141">
        <f t="shared" si="24"/>
        <v>180306</v>
      </c>
      <c r="AY62" s="141">
        <v>3178</v>
      </c>
      <c r="AZ62" s="141">
        <v>177128</v>
      </c>
      <c r="BA62" s="141">
        <v>0</v>
      </c>
      <c r="BB62" s="141">
        <v>0</v>
      </c>
      <c r="BC62" s="141">
        <v>0</v>
      </c>
      <c r="BD62" s="141">
        <v>3581</v>
      </c>
      <c r="BE62" s="141">
        <v>0</v>
      </c>
      <c r="BF62" s="141">
        <f t="shared" si="25"/>
        <v>316937</v>
      </c>
      <c r="BG62" s="141">
        <f t="shared" si="26"/>
        <v>0</v>
      </c>
      <c r="BH62" s="141">
        <f t="shared" si="27"/>
        <v>0</v>
      </c>
      <c r="BI62" s="141">
        <v>0</v>
      </c>
      <c r="BJ62" s="141">
        <v>0</v>
      </c>
      <c r="BK62" s="141">
        <v>0</v>
      </c>
      <c r="BL62" s="141">
        <v>0</v>
      </c>
      <c r="BM62" s="141">
        <v>0</v>
      </c>
      <c r="BN62" s="141">
        <v>0</v>
      </c>
      <c r="BO62" s="141">
        <f t="shared" si="28"/>
        <v>0</v>
      </c>
      <c r="BP62" s="141">
        <f t="shared" si="29"/>
        <v>0</v>
      </c>
      <c r="BQ62" s="141">
        <v>0</v>
      </c>
      <c r="BR62" s="141">
        <v>0</v>
      </c>
      <c r="BS62" s="141">
        <v>0</v>
      </c>
      <c r="BT62" s="141">
        <v>0</v>
      </c>
      <c r="BU62" s="141">
        <f t="shared" si="30"/>
        <v>0</v>
      </c>
      <c r="BV62" s="141">
        <v>0</v>
      </c>
      <c r="BW62" s="141">
        <v>0</v>
      </c>
      <c r="BX62" s="141">
        <v>0</v>
      </c>
      <c r="BY62" s="141">
        <v>0</v>
      </c>
      <c r="BZ62" s="141">
        <f t="shared" si="31"/>
        <v>0</v>
      </c>
      <c r="CA62" s="141">
        <v>0</v>
      </c>
      <c r="CB62" s="141">
        <v>0</v>
      </c>
      <c r="CC62" s="141">
        <v>0</v>
      </c>
      <c r="CD62" s="141">
        <v>0</v>
      </c>
      <c r="CE62" s="141">
        <v>20293</v>
      </c>
      <c r="CF62" s="141">
        <v>0</v>
      </c>
      <c r="CG62" s="141">
        <v>0</v>
      </c>
      <c r="CH62" s="141">
        <f t="shared" si="32"/>
        <v>0</v>
      </c>
      <c r="CI62" s="141">
        <f t="shared" si="33"/>
        <v>9995</v>
      </c>
      <c r="CJ62" s="141">
        <f t="shared" si="34"/>
        <v>9995</v>
      </c>
      <c r="CK62" s="141">
        <f t="shared" si="35"/>
        <v>0</v>
      </c>
      <c r="CL62" s="141">
        <f t="shared" si="36"/>
        <v>0</v>
      </c>
      <c r="CM62" s="141">
        <f t="shared" si="37"/>
        <v>9995</v>
      </c>
      <c r="CN62" s="141">
        <f t="shared" si="38"/>
        <v>0</v>
      </c>
      <c r="CO62" s="141">
        <f t="shared" si="39"/>
        <v>0</v>
      </c>
      <c r="CP62" s="141">
        <f t="shared" si="40"/>
        <v>0</v>
      </c>
      <c r="CQ62" s="141">
        <f t="shared" si="41"/>
        <v>306942</v>
      </c>
      <c r="CR62" s="141">
        <f t="shared" si="42"/>
        <v>49451</v>
      </c>
      <c r="CS62" s="141">
        <f t="shared" si="43"/>
        <v>6534</v>
      </c>
      <c r="CT62" s="141">
        <f t="shared" si="44"/>
        <v>22329</v>
      </c>
      <c r="CU62" s="141">
        <f t="shared" si="45"/>
        <v>20588</v>
      </c>
      <c r="CV62" s="141">
        <f t="shared" si="46"/>
        <v>0</v>
      </c>
      <c r="CW62" s="141">
        <f t="shared" si="47"/>
        <v>73604</v>
      </c>
      <c r="CX62" s="141">
        <f t="shared" si="48"/>
        <v>3216</v>
      </c>
      <c r="CY62" s="141">
        <f t="shared" si="49"/>
        <v>70388</v>
      </c>
      <c r="CZ62" s="141">
        <f t="shared" si="50"/>
        <v>0</v>
      </c>
      <c r="DA62" s="141">
        <f t="shared" si="51"/>
        <v>0</v>
      </c>
      <c r="DB62" s="141">
        <f t="shared" si="52"/>
        <v>180306</v>
      </c>
      <c r="DC62" s="141">
        <f t="shared" si="53"/>
        <v>3178</v>
      </c>
      <c r="DD62" s="141">
        <f t="shared" si="54"/>
        <v>177128</v>
      </c>
      <c r="DE62" s="141">
        <f t="shared" si="55"/>
        <v>0</v>
      </c>
      <c r="DF62" s="141">
        <f t="shared" si="56"/>
        <v>0</v>
      </c>
      <c r="DG62" s="141">
        <f t="shared" si="57"/>
        <v>20293</v>
      </c>
      <c r="DH62" s="141">
        <f t="shared" si="58"/>
        <v>3581</v>
      </c>
      <c r="DI62" s="141">
        <f t="shared" si="59"/>
        <v>0</v>
      </c>
      <c r="DJ62" s="141">
        <f t="shared" si="60"/>
        <v>316937</v>
      </c>
    </row>
    <row r="63" spans="1:114" ht="12" customHeight="1">
      <c r="A63" s="142" t="s">
        <v>90</v>
      </c>
      <c r="B63" s="140" t="s">
        <v>381</v>
      </c>
      <c r="C63" s="142" t="s">
        <v>437</v>
      </c>
      <c r="D63" s="141">
        <f t="shared" si="6"/>
        <v>87640</v>
      </c>
      <c r="E63" s="141">
        <f t="shared" si="7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87640</v>
      </c>
      <c r="M63" s="141">
        <f t="shared" si="8"/>
        <v>22436</v>
      </c>
      <c r="N63" s="141">
        <f t="shared" si="9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22436</v>
      </c>
      <c r="V63" s="141">
        <f t="shared" si="10"/>
        <v>110076</v>
      </c>
      <c r="W63" s="141">
        <f t="shared" si="11"/>
        <v>0</v>
      </c>
      <c r="X63" s="141">
        <f t="shared" si="12"/>
        <v>0</v>
      </c>
      <c r="Y63" s="141">
        <f t="shared" si="13"/>
        <v>0</v>
      </c>
      <c r="Z63" s="141">
        <f t="shared" si="14"/>
        <v>0</v>
      </c>
      <c r="AA63" s="141">
        <f t="shared" si="15"/>
        <v>0</v>
      </c>
      <c r="AB63" s="141">
        <f t="shared" si="16"/>
        <v>0</v>
      </c>
      <c r="AC63" s="141">
        <f t="shared" si="17"/>
        <v>0</v>
      </c>
      <c r="AD63" s="141">
        <f t="shared" si="18"/>
        <v>110076</v>
      </c>
      <c r="AE63" s="141">
        <f t="shared" si="19"/>
        <v>0</v>
      </c>
      <c r="AF63" s="141">
        <f t="shared" si="20"/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f t="shared" si="21"/>
        <v>0</v>
      </c>
      <c r="AN63" s="141">
        <f t="shared" si="22"/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f t="shared" si="23"/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f t="shared" si="24"/>
        <v>0</v>
      </c>
      <c r="AY63" s="141">
        <v>0</v>
      </c>
      <c r="AZ63" s="141">
        <v>0</v>
      </c>
      <c r="BA63" s="141">
        <v>0</v>
      </c>
      <c r="BB63" s="141">
        <v>0</v>
      </c>
      <c r="BC63" s="141">
        <v>87640</v>
      </c>
      <c r="BD63" s="141">
        <v>0</v>
      </c>
      <c r="BE63" s="141">
        <v>0</v>
      </c>
      <c r="BF63" s="141">
        <f t="shared" si="25"/>
        <v>0</v>
      </c>
      <c r="BG63" s="141">
        <f t="shared" si="26"/>
        <v>0</v>
      </c>
      <c r="BH63" s="141">
        <f t="shared" si="27"/>
        <v>0</v>
      </c>
      <c r="BI63" s="141">
        <v>0</v>
      </c>
      <c r="BJ63" s="141">
        <v>0</v>
      </c>
      <c r="BK63" s="141">
        <v>0</v>
      </c>
      <c r="BL63" s="141">
        <v>0</v>
      </c>
      <c r="BM63" s="141">
        <v>0</v>
      </c>
      <c r="BN63" s="141">
        <v>0</v>
      </c>
      <c r="BO63" s="141">
        <f t="shared" si="28"/>
        <v>0</v>
      </c>
      <c r="BP63" s="141">
        <f t="shared" si="29"/>
        <v>0</v>
      </c>
      <c r="BQ63" s="141">
        <v>0</v>
      </c>
      <c r="BR63" s="141">
        <v>0</v>
      </c>
      <c r="BS63" s="141">
        <v>0</v>
      </c>
      <c r="BT63" s="141">
        <v>0</v>
      </c>
      <c r="BU63" s="141">
        <f t="shared" si="30"/>
        <v>0</v>
      </c>
      <c r="BV63" s="141">
        <v>0</v>
      </c>
      <c r="BW63" s="141">
        <v>0</v>
      </c>
      <c r="BX63" s="141">
        <v>0</v>
      </c>
      <c r="BY63" s="141">
        <v>0</v>
      </c>
      <c r="BZ63" s="141">
        <f t="shared" si="31"/>
        <v>0</v>
      </c>
      <c r="CA63" s="141">
        <v>0</v>
      </c>
      <c r="CB63" s="141">
        <v>0</v>
      </c>
      <c r="CC63" s="141">
        <v>0</v>
      </c>
      <c r="CD63" s="141">
        <v>0</v>
      </c>
      <c r="CE63" s="141">
        <v>22436</v>
      </c>
      <c r="CF63" s="141">
        <v>0</v>
      </c>
      <c r="CG63" s="141">
        <v>0</v>
      </c>
      <c r="CH63" s="141">
        <f t="shared" si="32"/>
        <v>0</v>
      </c>
      <c r="CI63" s="141">
        <f t="shared" si="33"/>
        <v>0</v>
      </c>
      <c r="CJ63" s="141">
        <f t="shared" si="34"/>
        <v>0</v>
      </c>
      <c r="CK63" s="141">
        <f t="shared" si="35"/>
        <v>0</v>
      </c>
      <c r="CL63" s="141">
        <f t="shared" si="36"/>
        <v>0</v>
      </c>
      <c r="CM63" s="141">
        <f t="shared" si="37"/>
        <v>0</v>
      </c>
      <c r="CN63" s="141">
        <f t="shared" si="38"/>
        <v>0</v>
      </c>
      <c r="CO63" s="141">
        <f t="shared" si="39"/>
        <v>0</v>
      </c>
      <c r="CP63" s="141">
        <f t="shared" si="40"/>
        <v>0</v>
      </c>
      <c r="CQ63" s="141">
        <f t="shared" si="41"/>
        <v>0</v>
      </c>
      <c r="CR63" s="141">
        <f t="shared" si="42"/>
        <v>0</v>
      </c>
      <c r="CS63" s="141">
        <f t="shared" si="43"/>
        <v>0</v>
      </c>
      <c r="CT63" s="141">
        <f t="shared" si="44"/>
        <v>0</v>
      </c>
      <c r="CU63" s="141">
        <f t="shared" si="45"/>
        <v>0</v>
      </c>
      <c r="CV63" s="141">
        <f t="shared" si="46"/>
        <v>0</v>
      </c>
      <c r="CW63" s="141">
        <f t="shared" si="47"/>
        <v>0</v>
      </c>
      <c r="CX63" s="141">
        <f t="shared" si="48"/>
        <v>0</v>
      </c>
      <c r="CY63" s="141">
        <f t="shared" si="49"/>
        <v>0</v>
      </c>
      <c r="CZ63" s="141">
        <f t="shared" si="50"/>
        <v>0</v>
      </c>
      <c r="DA63" s="141">
        <f t="shared" si="51"/>
        <v>0</v>
      </c>
      <c r="DB63" s="141">
        <f t="shared" si="52"/>
        <v>0</v>
      </c>
      <c r="DC63" s="141">
        <f t="shared" si="53"/>
        <v>0</v>
      </c>
      <c r="DD63" s="141">
        <f t="shared" si="54"/>
        <v>0</v>
      </c>
      <c r="DE63" s="141">
        <f t="shared" si="55"/>
        <v>0</v>
      </c>
      <c r="DF63" s="141">
        <f t="shared" si="56"/>
        <v>0</v>
      </c>
      <c r="DG63" s="141">
        <f t="shared" si="57"/>
        <v>110076</v>
      </c>
      <c r="DH63" s="141">
        <f t="shared" si="58"/>
        <v>0</v>
      </c>
      <c r="DI63" s="141">
        <f t="shared" si="59"/>
        <v>0</v>
      </c>
      <c r="DJ63" s="141">
        <f t="shared" si="60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487</v>
      </c>
      <c r="B7" s="140" t="s">
        <v>485</v>
      </c>
      <c r="C7" s="139" t="s">
        <v>486</v>
      </c>
      <c r="D7" s="141">
        <f aca="true" t="shared" si="0" ref="D7:AI7">SUM(D8:D24)</f>
        <v>3099984</v>
      </c>
      <c r="E7" s="141">
        <f t="shared" si="0"/>
        <v>2615241</v>
      </c>
      <c r="F7" s="141">
        <f t="shared" si="0"/>
        <v>33233</v>
      </c>
      <c r="G7" s="141">
        <f t="shared" si="0"/>
        <v>0</v>
      </c>
      <c r="H7" s="141">
        <f t="shared" si="0"/>
        <v>73400</v>
      </c>
      <c r="I7" s="141">
        <f t="shared" si="0"/>
        <v>2192865</v>
      </c>
      <c r="J7" s="141">
        <f t="shared" si="0"/>
        <v>7458827</v>
      </c>
      <c r="K7" s="141">
        <f t="shared" si="0"/>
        <v>315743</v>
      </c>
      <c r="L7" s="141">
        <f t="shared" si="0"/>
        <v>484743</v>
      </c>
      <c r="M7" s="141">
        <f t="shared" si="0"/>
        <v>2179227</v>
      </c>
      <c r="N7" s="141">
        <f t="shared" si="0"/>
        <v>2167039</v>
      </c>
      <c r="O7" s="141">
        <f t="shared" si="0"/>
        <v>3325</v>
      </c>
      <c r="P7" s="141">
        <f t="shared" si="0"/>
        <v>0</v>
      </c>
      <c r="Q7" s="141">
        <f t="shared" si="0"/>
        <v>203900</v>
      </c>
      <c r="R7" s="141">
        <f t="shared" si="0"/>
        <v>1800950</v>
      </c>
      <c r="S7" s="141">
        <f t="shared" si="0"/>
        <v>1233067</v>
      </c>
      <c r="T7" s="141">
        <f t="shared" si="0"/>
        <v>158864</v>
      </c>
      <c r="U7" s="141">
        <f t="shared" si="0"/>
        <v>12188</v>
      </c>
      <c r="V7" s="141">
        <f t="shared" si="0"/>
        <v>5279211</v>
      </c>
      <c r="W7" s="141">
        <f t="shared" si="0"/>
        <v>4782280</v>
      </c>
      <c r="X7" s="141">
        <f t="shared" si="0"/>
        <v>36558</v>
      </c>
      <c r="Y7" s="141">
        <f t="shared" si="0"/>
        <v>0</v>
      </c>
      <c r="Z7" s="141">
        <f t="shared" si="0"/>
        <v>277300</v>
      </c>
      <c r="AA7" s="141">
        <f t="shared" si="0"/>
        <v>3993815</v>
      </c>
      <c r="AB7" s="141">
        <f t="shared" si="0"/>
        <v>8691894</v>
      </c>
      <c r="AC7" s="141">
        <f t="shared" si="0"/>
        <v>474607</v>
      </c>
      <c r="AD7" s="141">
        <f t="shared" si="0"/>
        <v>496931</v>
      </c>
      <c r="AE7" s="141">
        <f t="shared" si="0"/>
        <v>197849</v>
      </c>
      <c r="AF7" s="141">
        <f t="shared" si="0"/>
        <v>197849</v>
      </c>
      <c r="AG7" s="141">
        <f t="shared" si="0"/>
        <v>0</v>
      </c>
      <c r="AH7" s="141">
        <f t="shared" si="0"/>
        <v>91512</v>
      </c>
      <c r="AI7" s="141">
        <f t="shared" si="0"/>
        <v>106337</v>
      </c>
      <c r="AJ7" s="141">
        <f aca="true" t="shared" si="1" ref="AJ7:BO7">SUM(AJ8:AJ24)</f>
        <v>0</v>
      </c>
      <c r="AK7" s="141">
        <f t="shared" si="1"/>
        <v>0</v>
      </c>
      <c r="AL7" s="141">
        <f t="shared" si="1"/>
        <v>0</v>
      </c>
      <c r="AM7" s="141">
        <f t="shared" si="1"/>
        <v>9327015</v>
      </c>
      <c r="AN7" s="141">
        <f t="shared" si="1"/>
        <v>1511428</v>
      </c>
      <c r="AO7" s="141">
        <f t="shared" si="1"/>
        <v>1296257</v>
      </c>
      <c r="AP7" s="141">
        <f t="shared" si="1"/>
        <v>30551</v>
      </c>
      <c r="AQ7" s="141">
        <f t="shared" si="1"/>
        <v>136948</v>
      </c>
      <c r="AR7" s="141">
        <f t="shared" si="1"/>
        <v>47672</v>
      </c>
      <c r="AS7" s="141">
        <f t="shared" si="1"/>
        <v>2605526</v>
      </c>
      <c r="AT7" s="141">
        <f t="shared" si="1"/>
        <v>43522</v>
      </c>
      <c r="AU7" s="141">
        <f t="shared" si="1"/>
        <v>2359488</v>
      </c>
      <c r="AV7" s="141">
        <f t="shared" si="1"/>
        <v>202516</v>
      </c>
      <c r="AW7" s="141">
        <f t="shared" si="1"/>
        <v>0</v>
      </c>
      <c r="AX7" s="141">
        <f t="shared" si="1"/>
        <v>5210061</v>
      </c>
      <c r="AY7" s="141">
        <f t="shared" si="1"/>
        <v>1789645</v>
      </c>
      <c r="AZ7" s="141">
        <f t="shared" si="1"/>
        <v>3098997</v>
      </c>
      <c r="BA7" s="141">
        <f t="shared" si="1"/>
        <v>242549</v>
      </c>
      <c r="BB7" s="141">
        <f t="shared" si="1"/>
        <v>78870</v>
      </c>
      <c r="BC7" s="141">
        <f t="shared" si="1"/>
        <v>0</v>
      </c>
      <c r="BD7" s="141">
        <f t="shared" si="1"/>
        <v>0</v>
      </c>
      <c r="BE7" s="141">
        <f t="shared" si="1"/>
        <v>1033947</v>
      </c>
      <c r="BF7" s="141">
        <f t="shared" si="1"/>
        <v>10558811</v>
      </c>
      <c r="BG7" s="141">
        <f t="shared" si="1"/>
        <v>286677</v>
      </c>
      <c r="BH7" s="141">
        <f t="shared" si="1"/>
        <v>273748</v>
      </c>
      <c r="BI7" s="141">
        <f t="shared" si="1"/>
        <v>0</v>
      </c>
      <c r="BJ7" s="141">
        <f t="shared" si="1"/>
        <v>273748</v>
      </c>
      <c r="BK7" s="141">
        <f t="shared" si="1"/>
        <v>0</v>
      </c>
      <c r="BL7" s="141">
        <f t="shared" si="1"/>
        <v>0</v>
      </c>
      <c r="BM7" s="141">
        <f t="shared" si="1"/>
        <v>12929</v>
      </c>
      <c r="BN7" s="141">
        <f t="shared" si="1"/>
        <v>0</v>
      </c>
      <c r="BO7" s="141">
        <f t="shared" si="1"/>
        <v>3074024</v>
      </c>
      <c r="BP7" s="141">
        <f aca="true" t="shared" si="2" ref="BP7:CU7">SUM(BP8:BP24)</f>
        <v>1066826</v>
      </c>
      <c r="BQ7" s="141">
        <f t="shared" si="2"/>
        <v>831714</v>
      </c>
      <c r="BR7" s="141">
        <f t="shared" si="2"/>
        <v>168297</v>
      </c>
      <c r="BS7" s="141">
        <f t="shared" si="2"/>
        <v>66815</v>
      </c>
      <c r="BT7" s="141">
        <f t="shared" si="2"/>
        <v>0</v>
      </c>
      <c r="BU7" s="141">
        <f t="shared" si="2"/>
        <v>1065465</v>
      </c>
      <c r="BV7" s="141">
        <f t="shared" si="2"/>
        <v>87113</v>
      </c>
      <c r="BW7" s="141">
        <f t="shared" si="2"/>
        <v>978286</v>
      </c>
      <c r="BX7" s="141">
        <f t="shared" si="2"/>
        <v>66</v>
      </c>
      <c r="BY7" s="141">
        <f t="shared" si="2"/>
        <v>4322</v>
      </c>
      <c r="BZ7" s="141">
        <f t="shared" si="2"/>
        <v>937411</v>
      </c>
      <c r="CA7" s="141">
        <f t="shared" si="2"/>
        <v>475020</v>
      </c>
      <c r="CB7" s="141">
        <f t="shared" si="2"/>
        <v>426898</v>
      </c>
      <c r="CC7" s="141">
        <f t="shared" si="2"/>
        <v>14746</v>
      </c>
      <c r="CD7" s="141">
        <f t="shared" si="2"/>
        <v>20747</v>
      </c>
      <c r="CE7" s="141">
        <f t="shared" si="2"/>
        <v>0</v>
      </c>
      <c r="CF7" s="141">
        <f t="shared" si="2"/>
        <v>0</v>
      </c>
      <c r="CG7" s="141">
        <f t="shared" si="2"/>
        <v>51593</v>
      </c>
      <c r="CH7" s="141">
        <f t="shared" si="2"/>
        <v>3412294</v>
      </c>
      <c r="CI7" s="141">
        <f t="shared" si="2"/>
        <v>484526</v>
      </c>
      <c r="CJ7" s="141">
        <f t="shared" si="2"/>
        <v>471597</v>
      </c>
      <c r="CK7" s="141">
        <f t="shared" si="2"/>
        <v>0</v>
      </c>
      <c r="CL7" s="141">
        <f t="shared" si="2"/>
        <v>365260</v>
      </c>
      <c r="CM7" s="141">
        <f t="shared" si="2"/>
        <v>106337</v>
      </c>
      <c r="CN7" s="141">
        <f t="shared" si="2"/>
        <v>0</v>
      </c>
      <c r="CO7" s="141">
        <f t="shared" si="2"/>
        <v>12929</v>
      </c>
      <c r="CP7" s="141">
        <f t="shared" si="2"/>
        <v>0</v>
      </c>
      <c r="CQ7" s="141">
        <f t="shared" si="2"/>
        <v>12401039</v>
      </c>
      <c r="CR7" s="141">
        <f t="shared" si="2"/>
        <v>2578254</v>
      </c>
      <c r="CS7" s="141">
        <f t="shared" si="2"/>
        <v>2127971</v>
      </c>
      <c r="CT7" s="141">
        <f t="shared" si="2"/>
        <v>198848</v>
      </c>
      <c r="CU7" s="141">
        <f t="shared" si="2"/>
        <v>203763</v>
      </c>
      <c r="CV7" s="141">
        <f aca="true" t="shared" si="3" ref="CV7:DJ7">SUM(CV8:CV24)</f>
        <v>47672</v>
      </c>
      <c r="CW7" s="141">
        <f t="shared" si="3"/>
        <v>3670991</v>
      </c>
      <c r="CX7" s="141">
        <f t="shared" si="3"/>
        <v>130635</v>
      </c>
      <c r="CY7" s="141">
        <f t="shared" si="3"/>
        <v>3337774</v>
      </c>
      <c r="CZ7" s="141">
        <f t="shared" si="3"/>
        <v>202582</v>
      </c>
      <c r="DA7" s="141">
        <f t="shared" si="3"/>
        <v>4322</v>
      </c>
      <c r="DB7" s="141">
        <f t="shared" si="3"/>
        <v>6147472</v>
      </c>
      <c r="DC7" s="141">
        <f t="shared" si="3"/>
        <v>2264665</v>
      </c>
      <c r="DD7" s="141">
        <f t="shared" si="3"/>
        <v>3525895</v>
      </c>
      <c r="DE7" s="141">
        <f t="shared" si="3"/>
        <v>257295</v>
      </c>
      <c r="DF7" s="141">
        <f t="shared" si="3"/>
        <v>99617</v>
      </c>
      <c r="DG7" s="141">
        <f t="shared" si="3"/>
        <v>0</v>
      </c>
      <c r="DH7" s="141">
        <f t="shared" si="3"/>
        <v>0</v>
      </c>
      <c r="DI7" s="141">
        <f t="shared" si="3"/>
        <v>1085540</v>
      </c>
      <c r="DJ7" s="141">
        <f t="shared" si="3"/>
        <v>13971105</v>
      </c>
    </row>
    <row r="8" spans="1:114" ht="12" customHeight="1">
      <c r="A8" s="142" t="s">
        <v>90</v>
      </c>
      <c r="B8" s="140" t="s">
        <v>441</v>
      </c>
      <c r="C8" s="142" t="s">
        <v>458</v>
      </c>
      <c r="D8" s="141">
        <f>SUM(E8,+L8)</f>
        <v>52922</v>
      </c>
      <c r="E8" s="141">
        <f>SUM(F8:I8)+K8</f>
        <v>52922</v>
      </c>
      <c r="F8" s="141">
        <v>0</v>
      </c>
      <c r="G8" s="141">
        <v>0</v>
      </c>
      <c r="H8" s="141">
        <v>0</v>
      </c>
      <c r="I8" s="141">
        <v>52922</v>
      </c>
      <c r="J8" s="141">
        <v>218000</v>
      </c>
      <c r="K8" s="141">
        <v>0</v>
      </c>
      <c r="L8" s="141">
        <v>0</v>
      </c>
      <c r="M8" s="141">
        <f>SUM(N8,+U8)</f>
        <v>142650</v>
      </c>
      <c r="N8" s="141">
        <f>SUM(O8:R8)+T8</f>
        <v>142650</v>
      </c>
      <c r="O8" s="141">
        <v>0</v>
      </c>
      <c r="P8" s="141">
        <v>0</v>
      </c>
      <c r="Q8" s="141">
        <v>0</v>
      </c>
      <c r="R8" s="141">
        <v>142650</v>
      </c>
      <c r="S8" s="141">
        <v>57000</v>
      </c>
      <c r="T8" s="141">
        <v>0</v>
      </c>
      <c r="U8" s="141">
        <v>0</v>
      </c>
      <c r="V8" s="141">
        <f aca="true" t="shared" si="4" ref="V8:AD8">+SUM(D8,M8)</f>
        <v>195572</v>
      </c>
      <c r="W8" s="141">
        <f t="shared" si="4"/>
        <v>195572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195572</v>
      </c>
      <c r="AB8" s="141">
        <f t="shared" si="4"/>
        <v>275000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244566</v>
      </c>
      <c r="AN8" s="141">
        <f>SUM(AO8:AR8)</f>
        <v>134720</v>
      </c>
      <c r="AO8" s="141">
        <v>134720</v>
      </c>
      <c r="AP8" s="141">
        <v>0</v>
      </c>
      <c r="AQ8" s="141">
        <v>0</v>
      </c>
      <c r="AR8" s="141">
        <v>0</v>
      </c>
      <c r="AS8" s="141">
        <f>SUM(AT8:AV8)</f>
        <v>68240</v>
      </c>
      <c r="AT8" s="141">
        <v>24850</v>
      </c>
      <c r="AU8" s="141">
        <v>34252</v>
      </c>
      <c r="AV8" s="141">
        <v>9138</v>
      </c>
      <c r="AW8" s="141">
        <v>0</v>
      </c>
      <c r="AX8" s="141">
        <f>SUM(AY8:BB8)</f>
        <v>41606</v>
      </c>
      <c r="AY8" s="141">
        <v>16496</v>
      </c>
      <c r="AZ8" s="141">
        <v>18934</v>
      </c>
      <c r="BA8" s="141">
        <v>6176</v>
      </c>
      <c r="BB8" s="141">
        <v>0</v>
      </c>
      <c r="BC8" s="141"/>
      <c r="BD8" s="141">
        <v>0</v>
      </c>
      <c r="BE8" s="141">
        <v>26356</v>
      </c>
      <c r="BF8" s="141">
        <f>SUM(AE8,+AM8,+BE8)</f>
        <v>270922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199650</v>
      </c>
      <c r="BP8" s="141">
        <f>SUM(BQ8:BT8)</f>
        <v>113990</v>
      </c>
      <c r="BQ8" s="141">
        <v>113990</v>
      </c>
      <c r="BR8" s="141">
        <v>0</v>
      </c>
      <c r="BS8" s="141">
        <v>0</v>
      </c>
      <c r="BT8" s="141">
        <v>0</v>
      </c>
      <c r="BU8" s="141">
        <f>SUM(BV8:BX8)</f>
        <v>56288</v>
      </c>
      <c r="BV8" s="141">
        <v>11240</v>
      </c>
      <c r="BW8" s="141">
        <v>45048</v>
      </c>
      <c r="BX8" s="141">
        <v>0</v>
      </c>
      <c r="BY8" s="141">
        <v>0</v>
      </c>
      <c r="BZ8" s="141">
        <f>SUM(CA8:CD8)</f>
        <v>29372</v>
      </c>
      <c r="CA8" s="141">
        <v>0</v>
      </c>
      <c r="CB8" s="141">
        <v>29372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199650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444216</v>
      </c>
      <c r="CR8" s="141">
        <f t="shared" si="5"/>
        <v>248710</v>
      </c>
      <c r="CS8" s="141">
        <f t="shared" si="5"/>
        <v>248710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124528</v>
      </c>
      <c r="CX8" s="141">
        <f t="shared" si="5"/>
        <v>36090</v>
      </c>
      <c r="CY8" s="141">
        <f t="shared" si="5"/>
        <v>79300</v>
      </c>
      <c r="CZ8" s="141">
        <f t="shared" si="5"/>
        <v>9138</v>
      </c>
      <c r="DA8" s="141">
        <f t="shared" si="5"/>
        <v>0</v>
      </c>
      <c r="DB8" s="141">
        <f t="shared" si="5"/>
        <v>70978</v>
      </c>
      <c r="DC8" s="141">
        <f t="shared" si="5"/>
        <v>16496</v>
      </c>
      <c r="DD8" s="141">
        <f t="shared" si="5"/>
        <v>48306</v>
      </c>
      <c r="DE8" s="141">
        <f t="shared" si="5"/>
        <v>6176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26356</v>
      </c>
      <c r="DJ8" s="141">
        <f t="shared" si="5"/>
        <v>470572</v>
      </c>
    </row>
    <row r="9" spans="1:114" ht="12" customHeight="1">
      <c r="A9" s="142" t="s">
        <v>90</v>
      </c>
      <c r="B9" s="140" t="s">
        <v>442</v>
      </c>
      <c r="C9" s="142" t="s">
        <v>459</v>
      </c>
      <c r="D9" s="141">
        <f aca="true" t="shared" si="6" ref="D9:D24">SUM(E9,+L9)</f>
        <v>793157</v>
      </c>
      <c r="E9" s="141">
        <f aca="true" t="shared" si="7" ref="E9:E24">SUM(F9:I9)+K9</f>
        <v>408653</v>
      </c>
      <c r="F9" s="141">
        <v>0</v>
      </c>
      <c r="G9" s="141">
        <v>0</v>
      </c>
      <c r="H9" s="141">
        <v>0</v>
      </c>
      <c r="I9" s="141">
        <v>408653</v>
      </c>
      <c r="J9" s="141">
        <v>446830</v>
      </c>
      <c r="K9" s="141">
        <v>0</v>
      </c>
      <c r="L9" s="141">
        <v>384504</v>
      </c>
      <c r="M9" s="141">
        <f aca="true" t="shared" si="8" ref="M9:M24">SUM(N9,+U9)</f>
        <v>0</v>
      </c>
      <c r="N9" s="141">
        <f aca="true" t="shared" si="9" ref="N9:N24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24">+SUM(D9,M9)</f>
        <v>793157</v>
      </c>
      <c r="W9" s="141">
        <f aca="true" t="shared" si="11" ref="W9:W24">+SUM(E9,N9)</f>
        <v>408653</v>
      </c>
      <c r="X9" s="141">
        <f aca="true" t="shared" si="12" ref="X9:X24">+SUM(F9,O9)</f>
        <v>0</v>
      </c>
      <c r="Y9" s="141">
        <f aca="true" t="shared" si="13" ref="Y9:Y24">+SUM(G9,P9)</f>
        <v>0</v>
      </c>
      <c r="Z9" s="141">
        <f aca="true" t="shared" si="14" ref="Z9:Z24">+SUM(H9,Q9)</f>
        <v>0</v>
      </c>
      <c r="AA9" s="141">
        <f aca="true" t="shared" si="15" ref="AA9:AA24">+SUM(I9,R9)</f>
        <v>408653</v>
      </c>
      <c r="AB9" s="141">
        <f aca="true" t="shared" si="16" ref="AB9:AB24">+SUM(J9,S9)</f>
        <v>446830</v>
      </c>
      <c r="AC9" s="141">
        <f aca="true" t="shared" si="17" ref="AC9:AC24">+SUM(K9,T9)</f>
        <v>0</v>
      </c>
      <c r="AD9" s="141">
        <f aca="true" t="shared" si="18" ref="AD9:AD24">+SUM(L9,U9)</f>
        <v>384504</v>
      </c>
      <c r="AE9" s="141">
        <f aca="true" t="shared" si="19" ref="AE9:AE24">SUM(AF9,+AK9)</f>
        <v>0</v>
      </c>
      <c r="AF9" s="141">
        <f aca="true" t="shared" si="20" ref="AF9:AF2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4">SUM(AN9,AS9,AW9,AX9,BD9)</f>
        <v>1107060</v>
      </c>
      <c r="AN9" s="141">
        <f aca="true" t="shared" si="22" ref="AN9:AN24">SUM(AO9:AR9)</f>
        <v>181566</v>
      </c>
      <c r="AO9" s="141">
        <v>115542</v>
      </c>
      <c r="AP9" s="141">
        <v>0</v>
      </c>
      <c r="AQ9" s="141">
        <v>41265</v>
      </c>
      <c r="AR9" s="141">
        <v>24759</v>
      </c>
      <c r="AS9" s="141">
        <f aca="true" t="shared" si="23" ref="AS9:AS24">SUM(AT9:AV9)</f>
        <v>136293</v>
      </c>
      <c r="AT9" s="141">
        <v>0</v>
      </c>
      <c r="AU9" s="141">
        <v>125168</v>
      </c>
      <c r="AV9" s="141">
        <v>11125</v>
      </c>
      <c r="AW9" s="141">
        <v>0</v>
      </c>
      <c r="AX9" s="141">
        <f aca="true" t="shared" si="24" ref="AX9:AX24">SUM(AY9:BB9)</f>
        <v>789201</v>
      </c>
      <c r="AY9" s="141">
        <v>0</v>
      </c>
      <c r="AZ9" s="141">
        <v>769546</v>
      </c>
      <c r="BA9" s="141">
        <v>15553</v>
      </c>
      <c r="BB9" s="141">
        <v>4102</v>
      </c>
      <c r="BC9" s="141"/>
      <c r="BD9" s="141">
        <v>0</v>
      </c>
      <c r="BE9" s="141">
        <v>132927</v>
      </c>
      <c r="BF9" s="141">
        <f aca="true" t="shared" si="25" ref="BF9:BF24">SUM(AE9,+AM9,+BE9)</f>
        <v>1239987</v>
      </c>
      <c r="BG9" s="141">
        <f aca="true" t="shared" si="26" ref="BG9:BG24">SUM(BH9,+BM9)</f>
        <v>0</v>
      </c>
      <c r="BH9" s="141">
        <f aca="true" t="shared" si="27" ref="BH9:BH2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4">SUM(BP9,BU9,BY9,BZ9,CF9)</f>
        <v>0</v>
      </c>
      <c r="BP9" s="141">
        <f aca="true" t="shared" si="29" ref="BP9:BP24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24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24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24">SUM(BG9,+BO9,+CG9)</f>
        <v>0</v>
      </c>
      <c r="CI9" s="141">
        <f aca="true" t="shared" si="33" ref="CI9:CI24">SUM(AE9,+BG9)</f>
        <v>0</v>
      </c>
      <c r="CJ9" s="141">
        <f aca="true" t="shared" si="34" ref="CJ9:CJ24">SUM(AF9,+BH9)</f>
        <v>0</v>
      </c>
      <c r="CK9" s="141">
        <f aca="true" t="shared" si="35" ref="CK9:CK24">SUM(AG9,+BI9)</f>
        <v>0</v>
      </c>
      <c r="CL9" s="141">
        <f aca="true" t="shared" si="36" ref="CL9:CL24">SUM(AH9,+BJ9)</f>
        <v>0</v>
      </c>
      <c r="CM9" s="141">
        <f aca="true" t="shared" si="37" ref="CM9:CM24">SUM(AI9,+BK9)</f>
        <v>0</v>
      </c>
      <c r="CN9" s="141">
        <f aca="true" t="shared" si="38" ref="CN9:CN24">SUM(AJ9,+BL9)</f>
        <v>0</v>
      </c>
      <c r="CO9" s="141">
        <f aca="true" t="shared" si="39" ref="CO9:CO24">SUM(AK9,+BM9)</f>
        <v>0</v>
      </c>
      <c r="CP9" s="141">
        <f aca="true" t="shared" si="40" ref="CP9:CP24">SUM(AL9,+BN9)</f>
        <v>0</v>
      </c>
      <c r="CQ9" s="141">
        <f aca="true" t="shared" si="41" ref="CQ9:CQ24">SUM(AM9,+BO9)</f>
        <v>1107060</v>
      </c>
      <c r="CR9" s="141">
        <f aca="true" t="shared" si="42" ref="CR9:CR24">SUM(AN9,+BP9)</f>
        <v>181566</v>
      </c>
      <c r="CS9" s="141">
        <f aca="true" t="shared" si="43" ref="CS9:CS24">SUM(AO9,+BQ9)</f>
        <v>115542</v>
      </c>
      <c r="CT9" s="141">
        <f aca="true" t="shared" si="44" ref="CT9:CT24">SUM(AP9,+BR9)</f>
        <v>0</v>
      </c>
      <c r="CU9" s="141">
        <f aca="true" t="shared" si="45" ref="CU9:CU24">SUM(AQ9,+BS9)</f>
        <v>41265</v>
      </c>
      <c r="CV9" s="141">
        <f aca="true" t="shared" si="46" ref="CV9:CV24">SUM(AR9,+BT9)</f>
        <v>24759</v>
      </c>
      <c r="CW9" s="141">
        <f aca="true" t="shared" si="47" ref="CW9:CW24">SUM(AS9,+BU9)</f>
        <v>136293</v>
      </c>
      <c r="CX9" s="141">
        <f aca="true" t="shared" si="48" ref="CX9:CX24">SUM(AT9,+BV9)</f>
        <v>0</v>
      </c>
      <c r="CY9" s="141">
        <f aca="true" t="shared" si="49" ref="CY9:CY24">SUM(AU9,+BW9)</f>
        <v>125168</v>
      </c>
      <c r="CZ9" s="141">
        <f aca="true" t="shared" si="50" ref="CZ9:CZ24">SUM(AV9,+BX9)</f>
        <v>11125</v>
      </c>
      <c r="DA9" s="141">
        <f aca="true" t="shared" si="51" ref="DA9:DA24">SUM(AW9,+BY9)</f>
        <v>0</v>
      </c>
      <c r="DB9" s="141">
        <f aca="true" t="shared" si="52" ref="DB9:DB24">SUM(AX9,+BZ9)</f>
        <v>789201</v>
      </c>
      <c r="DC9" s="141">
        <f aca="true" t="shared" si="53" ref="DC9:DC24">SUM(AY9,+CA9)</f>
        <v>0</v>
      </c>
      <c r="DD9" s="141">
        <f aca="true" t="shared" si="54" ref="DD9:DD24">SUM(AZ9,+CB9)</f>
        <v>769546</v>
      </c>
      <c r="DE9" s="141">
        <f aca="true" t="shared" si="55" ref="DE9:DE24">SUM(BA9,+CC9)</f>
        <v>15553</v>
      </c>
      <c r="DF9" s="141">
        <f aca="true" t="shared" si="56" ref="DF9:DF24">SUM(BB9,+CD9)</f>
        <v>4102</v>
      </c>
      <c r="DG9" s="141">
        <f aca="true" t="shared" si="57" ref="DG9:DG24">SUM(BC9,+CE9)</f>
        <v>0</v>
      </c>
      <c r="DH9" s="141">
        <f aca="true" t="shared" si="58" ref="DH9:DH24">SUM(BD9,+CF9)</f>
        <v>0</v>
      </c>
      <c r="DI9" s="141">
        <f aca="true" t="shared" si="59" ref="DI9:DI24">SUM(BE9,+CG9)</f>
        <v>132927</v>
      </c>
      <c r="DJ9" s="141">
        <f aca="true" t="shared" si="60" ref="DJ9:DJ24">SUM(BF9,+CH9)</f>
        <v>1239987</v>
      </c>
    </row>
    <row r="10" spans="1:114" ht="12" customHeight="1">
      <c r="A10" s="142" t="s">
        <v>90</v>
      </c>
      <c r="B10" s="140" t="s">
        <v>443</v>
      </c>
      <c r="C10" s="142" t="s">
        <v>460</v>
      </c>
      <c r="D10" s="141">
        <f t="shared" si="6"/>
        <v>178295</v>
      </c>
      <c r="E10" s="141">
        <f t="shared" si="7"/>
        <v>172375</v>
      </c>
      <c r="F10" s="141">
        <v>0</v>
      </c>
      <c r="G10" s="141">
        <v>0</v>
      </c>
      <c r="H10" s="141">
        <v>0</v>
      </c>
      <c r="I10" s="141">
        <v>141343</v>
      </c>
      <c r="J10" s="141">
        <v>991722</v>
      </c>
      <c r="K10" s="141">
        <v>31032</v>
      </c>
      <c r="L10" s="141">
        <v>5920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178295</v>
      </c>
      <c r="W10" s="141">
        <f t="shared" si="11"/>
        <v>172375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141343</v>
      </c>
      <c r="AB10" s="141">
        <f t="shared" si="16"/>
        <v>991722</v>
      </c>
      <c r="AC10" s="141">
        <f t="shared" si="17"/>
        <v>31032</v>
      </c>
      <c r="AD10" s="141">
        <f t="shared" si="18"/>
        <v>5920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1128025</v>
      </c>
      <c r="AN10" s="141">
        <f t="shared" si="22"/>
        <v>150993</v>
      </c>
      <c r="AO10" s="141">
        <v>150993</v>
      </c>
      <c r="AP10" s="141">
        <v>0</v>
      </c>
      <c r="AQ10" s="141">
        <v>0</v>
      </c>
      <c r="AR10" s="141">
        <v>0</v>
      </c>
      <c r="AS10" s="141">
        <f t="shared" si="23"/>
        <v>532510</v>
      </c>
      <c r="AT10" s="141">
        <v>0</v>
      </c>
      <c r="AU10" s="141">
        <v>528390</v>
      </c>
      <c r="AV10" s="141">
        <v>4120</v>
      </c>
      <c r="AW10" s="141">
        <v>0</v>
      </c>
      <c r="AX10" s="141">
        <f t="shared" si="24"/>
        <v>444522</v>
      </c>
      <c r="AY10" s="141">
        <v>16721</v>
      </c>
      <c r="AZ10" s="141">
        <v>416445</v>
      </c>
      <c r="BA10" s="141">
        <v>11356</v>
      </c>
      <c r="BB10" s="141">
        <v>0</v>
      </c>
      <c r="BC10" s="141"/>
      <c r="BD10" s="141">
        <v>0</v>
      </c>
      <c r="BE10" s="141">
        <v>41992</v>
      </c>
      <c r="BF10" s="141">
        <f t="shared" si="25"/>
        <v>1170017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1128025</v>
      </c>
      <c r="CR10" s="141">
        <f t="shared" si="42"/>
        <v>150993</v>
      </c>
      <c r="CS10" s="141">
        <f t="shared" si="43"/>
        <v>150993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532510</v>
      </c>
      <c r="CX10" s="141">
        <f t="shared" si="48"/>
        <v>0</v>
      </c>
      <c r="CY10" s="141">
        <f t="shared" si="49"/>
        <v>528390</v>
      </c>
      <c r="CZ10" s="141">
        <f t="shared" si="50"/>
        <v>4120</v>
      </c>
      <c r="DA10" s="141">
        <f t="shared" si="51"/>
        <v>0</v>
      </c>
      <c r="DB10" s="141">
        <f t="shared" si="52"/>
        <v>444522</v>
      </c>
      <c r="DC10" s="141">
        <f t="shared" si="53"/>
        <v>16721</v>
      </c>
      <c r="DD10" s="141">
        <f t="shared" si="54"/>
        <v>416445</v>
      </c>
      <c r="DE10" s="141">
        <f t="shared" si="55"/>
        <v>11356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41992</v>
      </c>
      <c r="DJ10" s="141">
        <f t="shared" si="60"/>
        <v>1170017</v>
      </c>
    </row>
    <row r="11" spans="1:114" ht="12" customHeight="1">
      <c r="A11" s="142" t="s">
        <v>90</v>
      </c>
      <c r="B11" s="140" t="s">
        <v>444</v>
      </c>
      <c r="C11" s="142" t="s">
        <v>461</v>
      </c>
      <c r="D11" s="141">
        <f t="shared" si="6"/>
        <v>209945</v>
      </c>
      <c r="E11" s="141">
        <f t="shared" si="7"/>
        <v>209945</v>
      </c>
      <c r="F11" s="141">
        <v>0</v>
      </c>
      <c r="G11" s="141">
        <v>0</v>
      </c>
      <c r="H11" s="141">
        <v>0</v>
      </c>
      <c r="I11" s="141">
        <v>161579</v>
      </c>
      <c r="J11" s="141">
        <v>884000</v>
      </c>
      <c r="K11" s="141">
        <v>48366</v>
      </c>
      <c r="L11" s="141">
        <v>0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209945</v>
      </c>
      <c r="W11" s="141">
        <f t="shared" si="11"/>
        <v>209945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161579</v>
      </c>
      <c r="AB11" s="141">
        <f t="shared" si="16"/>
        <v>884000</v>
      </c>
      <c r="AC11" s="141">
        <f t="shared" si="17"/>
        <v>48366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411998</v>
      </c>
      <c r="AN11" s="141">
        <f t="shared" si="22"/>
        <v>80989</v>
      </c>
      <c r="AO11" s="141">
        <v>80989</v>
      </c>
      <c r="AP11" s="141">
        <v>0</v>
      </c>
      <c r="AQ11" s="141">
        <v>0</v>
      </c>
      <c r="AR11" s="141">
        <v>0</v>
      </c>
      <c r="AS11" s="141">
        <f t="shared" si="23"/>
        <v>104477</v>
      </c>
      <c r="AT11" s="141">
        <v>1860</v>
      </c>
      <c r="AU11" s="141">
        <v>98210</v>
      </c>
      <c r="AV11" s="141">
        <v>4407</v>
      </c>
      <c r="AW11" s="141">
        <v>0</v>
      </c>
      <c r="AX11" s="141">
        <f t="shared" si="24"/>
        <v>226532</v>
      </c>
      <c r="AY11" s="141">
        <v>63938</v>
      </c>
      <c r="AZ11" s="141">
        <v>114164</v>
      </c>
      <c r="BA11" s="141">
        <v>2032</v>
      </c>
      <c r="BB11" s="141">
        <v>46398</v>
      </c>
      <c r="BC11" s="141"/>
      <c r="BD11" s="141">
        <v>0</v>
      </c>
      <c r="BE11" s="141">
        <v>681947</v>
      </c>
      <c r="BF11" s="141">
        <f t="shared" si="25"/>
        <v>1093945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411998</v>
      </c>
      <c r="CR11" s="141">
        <f t="shared" si="42"/>
        <v>80989</v>
      </c>
      <c r="CS11" s="141">
        <f t="shared" si="43"/>
        <v>80989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104477</v>
      </c>
      <c r="CX11" s="141">
        <f t="shared" si="48"/>
        <v>1860</v>
      </c>
      <c r="CY11" s="141">
        <f t="shared" si="49"/>
        <v>98210</v>
      </c>
      <c r="CZ11" s="141">
        <f t="shared" si="50"/>
        <v>4407</v>
      </c>
      <c r="DA11" s="141">
        <f t="shared" si="51"/>
        <v>0</v>
      </c>
      <c r="DB11" s="141">
        <f t="shared" si="52"/>
        <v>226532</v>
      </c>
      <c r="DC11" s="141">
        <f t="shared" si="53"/>
        <v>63938</v>
      </c>
      <c r="DD11" s="141">
        <f t="shared" si="54"/>
        <v>114164</v>
      </c>
      <c r="DE11" s="141">
        <f t="shared" si="55"/>
        <v>2032</v>
      </c>
      <c r="DF11" s="141">
        <f t="shared" si="56"/>
        <v>46398</v>
      </c>
      <c r="DG11" s="141">
        <f t="shared" si="57"/>
        <v>0</v>
      </c>
      <c r="DH11" s="141">
        <f t="shared" si="58"/>
        <v>0</v>
      </c>
      <c r="DI11" s="141">
        <f t="shared" si="59"/>
        <v>681947</v>
      </c>
      <c r="DJ11" s="141">
        <f t="shared" si="60"/>
        <v>1093945</v>
      </c>
    </row>
    <row r="12" spans="1:114" ht="12" customHeight="1">
      <c r="A12" s="142" t="s">
        <v>90</v>
      </c>
      <c r="B12" s="140" t="s">
        <v>445</v>
      </c>
      <c r="C12" s="142" t="s">
        <v>462</v>
      </c>
      <c r="D12" s="141">
        <f t="shared" si="6"/>
        <v>254647</v>
      </c>
      <c r="E12" s="141">
        <f t="shared" si="7"/>
        <v>195707</v>
      </c>
      <c r="F12" s="141">
        <v>0</v>
      </c>
      <c r="G12" s="141">
        <v>0</v>
      </c>
      <c r="H12" s="141">
        <v>0</v>
      </c>
      <c r="I12" s="141">
        <v>195707</v>
      </c>
      <c r="J12" s="141">
        <v>1451027</v>
      </c>
      <c r="K12" s="141">
        <v>0</v>
      </c>
      <c r="L12" s="141">
        <v>58940</v>
      </c>
      <c r="M12" s="141">
        <f t="shared" si="8"/>
        <v>33703</v>
      </c>
      <c r="N12" s="141">
        <f t="shared" si="9"/>
        <v>28289</v>
      </c>
      <c r="O12" s="141">
        <v>0</v>
      </c>
      <c r="P12" s="141">
        <v>0</v>
      </c>
      <c r="Q12" s="141">
        <v>0</v>
      </c>
      <c r="R12" s="141">
        <v>28289</v>
      </c>
      <c r="S12" s="141">
        <v>224025</v>
      </c>
      <c r="T12" s="141">
        <v>0</v>
      </c>
      <c r="U12" s="141">
        <v>5414</v>
      </c>
      <c r="V12" s="141">
        <f t="shared" si="10"/>
        <v>288350</v>
      </c>
      <c r="W12" s="141">
        <f t="shared" si="11"/>
        <v>223996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223996</v>
      </c>
      <c r="AB12" s="141">
        <f t="shared" si="16"/>
        <v>1675052</v>
      </c>
      <c r="AC12" s="141">
        <f t="shared" si="17"/>
        <v>0</v>
      </c>
      <c r="AD12" s="141">
        <f t="shared" si="18"/>
        <v>64354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1689067</v>
      </c>
      <c r="AN12" s="141">
        <f t="shared" si="22"/>
        <v>68364</v>
      </c>
      <c r="AO12" s="141">
        <v>68364</v>
      </c>
      <c r="AP12" s="141">
        <v>0</v>
      </c>
      <c r="AQ12" s="141">
        <v>0</v>
      </c>
      <c r="AR12" s="141">
        <v>0</v>
      </c>
      <c r="AS12" s="141">
        <f t="shared" si="23"/>
        <v>392618</v>
      </c>
      <c r="AT12" s="141">
        <v>0</v>
      </c>
      <c r="AU12" s="141">
        <v>392618</v>
      </c>
      <c r="AV12" s="141">
        <v>0</v>
      </c>
      <c r="AW12" s="141">
        <v>0</v>
      </c>
      <c r="AX12" s="141">
        <f t="shared" si="24"/>
        <v>1228085</v>
      </c>
      <c r="AY12" s="141">
        <v>537593</v>
      </c>
      <c r="AZ12" s="141">
        <v>562968</v>
      </c>
      <c r="BA12" s="141">
        <v>121012</v>
      </c>
      <c r="BB12" s="141">
        <v>6512</v>
      </c>
      <c r="BC12" s="141"/>
      <c r="BD12" s="141">
        <v>0</v>
      </c>
      <c r="BE12" s="141">
        <v>16607</v>
      </c>
      <c r="BF12" s="141">
        <f t="shared" si="25"/>
        <v>1705674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257412</v>
      </c>
      <c r="BP12" s="141">
        <f t="shared" si="29"/>
        <v>22430</v>
      </c>
      <c r="BQ12" s="141">
        <v>22430</v>
      </c>
      <c r="BR12" s="141">
        <v>0</v>
      </c>
      <c r="BS12" s="141">
        <v>0</v>
      </c>
      <c r="BT12" s="141">
        <v>0</v>
      </c>
      <c r="BU12" s="141">
        <f t="shared" si="30"/>
        <v>160429</v>
      </c>
      <c r="BV12" s="141">
        <v>0</v>
      </c>
      <c r="BW12" s="141">
        <v>160429</v>
      </c>
      <c r="BX12" s="141">
        <v>0</v>
      </c>
      <c r="BY12" s="141">
        <v>0</v>
      </c>
      <c r="BZ12" s="141">
        <f t="shared" si="31"/>
        <v>74553</v>
      </c>
      <c r="CA12" s="141">
        <v>0</v>
      </c>
      <c r="CB12" s="141">
        <v>61230</v>
      </c>
      <c r="CC12" s="141">
        <v>5973</v>
      </c>
      <c r="CD12" s="141">
        <v>7350</v>
      </c>
      <c r="CE12" s="141"/>
      <c r="CF12" s="141">
        <v>0</v>
      </c>
      <c r="CG12" s="141">
        <v>316</v>
      </c>
      <c r="CH12" s="141">
        <f t="shared" si="32"/>
        <v>257728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1946479</v>
      </c>
      <c r="CR12" s="141">
        <f t="shared" si="42"/>
        <v>90794</v>
      </c>
      <c r="CS12" s="141">
        <f t="shared" si="43"/>
        <v>90794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553047</v>
      </c>
      <c r="CX12" s="141">
        <f t="shared" si="48"/>
        <v>0</v>
      </c>
      <c r="CY12" s="141">
        <f t="shared" si="49"/>
        <v>553047</v>
      </c>
      <c r="CZ12" s="141">
        <f t="shared" si="50"/>
        <v>0</v>
      </c>
      <c r="DA12" s="141">
        <f t="shared" si="51"/>
        <v>0</v>
      </c>
      <c r="DB12" s="141">
        <f t="shared" si="52"/>
        <v>1302638</v>
      </c>
      <c r="DC12" s="141">
        <f t="shared" si="53"/>
        <v>537593</v>
      </c>
      <c r="DD12" s="141">
        <f t="shared" si="54"/>
        <v>624198</v>
      </c>
      <c r="DE12" s="141">
        <f t="shared" si="55"/>
        <v>126985</v>
      </c>
      <c r="DF12" s="141">
        <f t="shared" si="56"/>
        <v>13862</v>
      </c>
      <c r="DG12" s="141">
        <f t="shared" si="57"/>
        <v>0</v>
      </c>
      <c r="DH12" s="141">
        <f t="shared" si="58"/>
        <v>0</v>
      </c>
      <c r="DI12" s="141">
        <f t="shared" si="59"/>
        <v>16923</v>
      </c>
      <c r="DJ12" s="141">
        <f t="shared" si="60"/>
        <v>1963402</v>
      </c>
    </row>
    <row r="13" spans="1:114" ht="12" customHeight="1">
      <c r="A13" s="142" t="s">
        <v>90</v>
      </c>
      <c r="B13" s="140" t="s">
        <v>446</v>
      </c>
      <c r="C13" s="142" t="s">
        <v>463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38412</v>
      </c>
      <c r="N13" s="141">
        <f t="shared" si="9"/>
        <v>35848</v>
      </c>
      <c r="O13" s="141">
        <v>0</v>
      </c>
      <c r="P13" s="141">
        <v>0</v>
      </c>
      <c r="Q13" s="141">
        <v>0</v>
      </c>
      <c r="R13" s="141">
        <v>35848</v>
      </c>
      <c r="S13" s="141">
        <v>318436</v>
      </c>
      <c r="T13" s="141">
        <v>0</v>
      </c>
      <c r="U13" s="141">
        <v>2564</v>
      </c>
      <c r="V13" s="141">
        <f t="shared" si="10"/>
        <v>38412</v>
      </c>
      <c r="W13" s="141">
        <f t="shared" si="11"/>
        <v>35848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35848</v>
      </c>
      <c r="AB13" s="141">
        <f t="shared" si="16"/>
        <v>318436</v>
      </c>
      <c r="AC13" s="141">
        <f t="shared" si="17"/>
        <v>0</v>
      </c>
      <c r="AD13" s="141">
        <f t="shared" si="18"/>
        <v>2564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341668</v>
      </c>
      <c r="BP13" s="141">
        <f t="shared" si="29"/>
        <v>73967</v>
      </c>
      <c r="BQ13" s="141">
        <v>73967</v>
      </c>
      <c r="BR13" s="141">
        <v>0</v>
      </c>
      <c r="BS13" s="141">
        <v>0</v>
      </c>
      <c r="BT13" s="141">
        <v>0</v>
      </c>
      <c r="BU13" s="141">
        <f t="shared" si="30"/>
        <v>172545</v>
      </c>
      <c r="BV13" s="141">
        <v>0</v>
      </c>
      <c r="BW13" s="141">
        <v>172545</v>
      </c>
      <c r="BX13" s="141">
        <v>0</v>
      </c>
      <c r="BY13" s="141">
        <v>0</v>
      </c>
      <c r="BZ13" s="141">
        <f t="shared" si="31"/>
        <v>95156</v>
      </c>
      <c r="CA13" s="141">
        <v>0</v>
      </c>
      <c r="CB13" s="141">
        <v>95156</v>
      </c>
      <c r="CC13" s="141">
        <v>0</v>
      </c>
      <c r="CD13" s="141">
        <v>0</v>
      </c>
      <c r="CE13" s="141"/>
      <c r="CF13" s="141">
        <v>0</v>
      </c>
      <c r="CG13" s="141">
        <v>15180</v>
      </c>
      <c r="CH13" s="141">
        <f t="shared" si="32"/>
        <v>356848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341668</v>
      </c>
      <c r="CR13" s="141">
        <f t="shared" si="42"/>
        <v>73967</v>
      </c>
      <c r="CS13" s="141">
        <f t="shared" si="43"/>
        <v>73967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172545</v>
      </c>
      <c r="CX13" s="141">
        <f t="shared" si="48"/>
        <v>0</v>
      </c>
      <c r="CY13" s="141">
        <f t="shared" si="49"/>
        <v>172545</v>
      </c>
      <c r="CZ13" s="141">
        <f t="shared" si="50"/>
        <v>0</v>
      </c>
      <c r="DA13" s="141">
        <f t="shared" si="51"/>
        <v>0</v>
      </c>
      <c r="DB13" s="141">
        <f t="shared" si="52"/>
        <v>95156</v>
      </c>
      <c r="DC13" s="141">
        <f t="shared" si="53"/>
        <v>0</v>
      </c>
      <c r="DD13" s="141">
        <f t="shared" si="54"/>
        <v>95156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15180</v>
      </c>
      <c r="DJ13" s="141">
        <f t="shared" si="60"/>
        <v>356848</v>
      </c>
    </row>
    <row r="14" spans="1:114" ht="12" customHeight="1">
      <c r="A14" s="142" t="s">
        <v>90</v>
      </c>
      <c r="B14" s="140" t="s">
        <v>447</v>
      </c>
      <c r="C14" s="142" t="s">
        <v>464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247439</v>
      </c>
      <c r="N14" s="141">
        <f t="shared" si="9"/>
        <v>247439</v>
      </c>
      <c r="O14" s="141">
        <v>0</v>
      </c>
      <c r="P14" s="141">
        <v>0</v>
      </c>
      <c r="Q14" s="141">
        <v>203900</v>
      </c>
      <c r="R14" s="141">
        <v>13539</v>
      </c>
      <c r="S14" s="141">
        <v>130126</v>
      </c>
      <c r="T14" s="141">
        <v>30000</v>
      </c>
      <c r="U14" s="141">
        <v>0</v>
      </c>
      <c r="V14" s="141">
        <f t="shared" si="10"/>
        <v>247439</v>
      </c>
      <c r="W14" s="141">
        <f t="shared" si="11"/>
        <v>247439</v>
      </c>
      <c r="X14" s="141">
        <f t="shared" si="12"/>
        <v>0</v>
      </c>
      <c r="Y14" s="141">
        <f t="shared" si="13"/>
        <v>0</v>
      </c>
      <c r="Z14" s="141">
        <f t="shared" si="14"/>
        <v>203900</v>
      </c>
      <c r="AA14" s="141">
        <f t="shared" si="15"/>
        <v>13539</v>
      </c>
      <c r="AB14" s="141">
        <f t="shared" si="16"/>
        <v>130126</v>
      </c>
      <c r="AC14" s="141">
        <f t="shared" si="17"/>
        <v>30000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253851</v>
      </c>
      <c r="BH14" s="141">
        <f t="shared" si="27"/>
        <v>253851</v>
      </c>
      <c r="BI14" s="141">
        <v>0</v>
      </c>
      <c r="BJ14" s="141">
        <v>253851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113599</v>
      </c>
      <c r="BP14" s="141">
        <f t="shared" si="29"/>
        <v>56261</v>
      </c>
      <c r="BQ14" s="141">
        <v>56261</v>
      </c>
      <c r="BR14" s="141">
        <v>0</v>
      </c>
      <c r="BS14" s="141">
        <v>0</v>
      </c>
      <c r="BT14" s="141">
        <v>0</v>
      </c>
      <c r="BU14" s="141">
        <f t="shared" si="30"/>
        <v>36510</v>
      </c>
      <c r="BV14" s="141">
        <v>0</v>
      </c>
      <c r="BW14" s="141">
        <v>36510</v>
      </c>
      <c r="BX14" s="141">
        <v>0</v>
      </c>
      <c r="BY14" s="141">
        <v>0</v>
      </c>
      <c r="BZ14" s="141">
        <f t="shared" si="31"/>
        <v>20828</v>
      </c>
      <c r="CA14" s="141">
        <v>0</v>
      </c>
      <c r="CB14" s="141">
        <v>20828</v>
      </c>
      <c r="CC14" s="141">
        <v>0</v>
      </c>
      <c r="CD14" s="141">
        <v>0</v>
      </c>
      <c r="CE14" s="141"/>
      <c r="CF14" s="141">
        <v>0</v>
      </c>
      <c r="CG14" s="141">
        <v>10115</v>
      </c>
      <c r="CH14" s="141">
        <f t="shared" si="32"/>
        <v>377565</v>
      </c>
      <c r="CI14" s="141">
        <f t="shared" si="33"/>
        <v>253851</v>
      </c>
      <c r="CJ14" s="141">
        <f t="shared" si="34"/>
        <v>253851</v>
      </c>
      <c r="CK14" s="141">
        <f t="shared" si="35"/>
        <v>0</v>
      </c>
      <c r="CL14" s="141">
        <f t="shared" si="36"/>
        <v>253851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113599</v>
      </c>
      <c r="CR14" s="141">
        <f t="shared" si="42"/>
        <v>56261</v>
      </c>
      <c r="CS14" s="141">
        <f t="shared" si="43"/>
        <v>56261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36510</v>
      </c>
      <c r="CX14" s="141">
        <f t="shared" si="48"/>
        <v>0</v>
      </c>
      <c r="CY14" s="141">
        <f t="shared" si="49"/>
        <v>36510</v>
      </c>
      <c r="CZ14" s="141">
        <f t="shared" si="50"/>
        <v>0</v>
      </c>
      <c r="DA14" s="141">
        <f t="shared" si="51"/>
        <v>0</v>
      </c>
      <c r="DB14" s="141">
        <f t="shared" si="52"/>
        <v>20828</v>
      </c>
      <c r="DC14" s="141">
        <f t="shared" si="53"/>
        <v>0</v>
      </c>
      <c r="DD14" s="141">
        <f t="shared" si="54"/>
        <v>20828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10115</v>
      </c>
      <c r="DJ14" s="141">
        <f t="shared" si="60"/>
        <v>377565</v>
      </c>
    </row>
    <row r="15" spans="1:114" ht="12" customHeight="1">
      <c r="A15" s="142" t="s">
        <v>90</v>
      </c>
      <c r="B15" s="140" t="s">
        <v>448</v>
      </c>
      <c r="C15" s="142" t="s">
        <v>465</v>
      </c>
      <c r="D15" s="141">
        <f t="shared" si="6"/>
        <v>110958</v>
      </c>
      <c r="E15" s="141">
        <f t="shared" si="7"/>
        <v>110958</v>
      </c>
      <c r="F15" s="141">
        <v>0</v>
      </c>
      <c r="G15" s="141">
        <v>0</v>
      </c>
      <c r="H15" s="141">
        <v>0</v>
      </c>
      <c r="I15" s="141">
        <v>98144</v>
      </c>
      <c r="J15" s="141">
        <v>339731</v>
      </c>
      <c r="K15" s="141">
        <v>12814</v>
      </c>
      <c r="L15" s="141">
        <v>0</v>
      </c>
      <c r="M15" s="141">
        <f t="shared" si="8"/>
        <v>123740</v>
      </c>
      <c r="N15" s="141">
        <f t="shared" si="9"/>
        <v>123740</v>
      </c>
      <c r="O15" s="141">
        <v>0</v>
      </c>
      <c r="P15" s="141">
        <v>0</v>
      </c>
      <c r="Q15" s="141">
        <v>0</v>
      </c>
      <c r="R15" s="141">
        <v>123703</v>
      </c>
      <c r="S15" s="141">
        <v>69356</v>
      </c>
      <c r="T15" s="141">
        <v>37</v>
      </c>
      <c r="U15" s="141">
        <v>0</v>
      </c>
      <c r="V15" s="141">
        <f t="shared" si="10"/>
        <v>234698</v>
      </c>
      <c r="W15" s="141">
        <f t="shared" si="11"/>
        <v>234698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221847</v>
      </c>
      <c r="AB15" s="141">
        <f t="shared" si="16"/>
        <v>409087</v>
      </c>
      <c r="AC15" s="141">
        <f t="shared" si="17"/>
        <v>12851</v>
      </c>
      <c r="AD15" s="141">
        <f t="shared" si="18"/>
        <v>0</v>
      </c>
      <c r="AE15" s="141">
        <f t="shared" si="19"/>
        <v>46357</v>
      </c>
      <c r="AF15" s="141">
        <f t="shared" si="20"/>
        <v>46357</v>
      </c>
      <c r="AG15" s="141">
        <v>0</v>
      </c>
      <c r="AH15" s="141">
        <v>46357</v>
      </c>
      <c r="AI15" s="141">
        <v>0</v>
      </c>
      <c r="AJ15" s="141">
        <v>0</v>
      </c>
      <c r="AK15" s="141">
        <v>0</v>
      </c>
      <c r="AL15" s="141"/>
      <c r="AM15" s="141">
        <f t="shared" si="21"/>
        <v>404332</v>
      </c>
      <c r="AN15" s="141">
        <f t="shared" si="22"/>
        <v>181280</v>
      </c>
      <c r="AO15" s="141">
        <v>181280</v>
      </c>
      <c r="AP15" s="141">
        <v>0</v>
      </c>
      <c r="AQ15" s="141">
        <v>0</v>
      </c>
      <c r="AR15" s="141">
        <v>0</v>
      </c>
      <c r="AS15" s="141">
        <f t="shared" si="23"/>
        <v>81276</v>
      </c>
      <c r="AT15" s="141">
        <v>190</v>
      </c>
      <c r="AU15" s="141">
        <v>76758</v>
      </c>
      <c r="AV15" s="141">
        <v>4328</v>
      </c>
      <c r="AW15" s="141">
        <v>0</v>
      </c>
      <c r="AX15" s="141">
        <f t="shared" si="24"/>
        <v>141776</v>
      </c>
      <c r="AY15" s="141">
        <v>93648</v>
      </c>
      <c r="AZ15" s="141">
        <v>44377</v>
      </c>
      <c r="BA15" s="141">
        <v>1637</v>
      </c>
      <c r="BB15" s="141">
        <v>2114</v>
      </c>
      <c r="BC15" s="141"/>
      <c r="BD15" s="141">
        <v>0</v>
      </c>
      <c r="BE15" s="141">
        <v>0</v>
      </c>
      <c r="BF15" s="141">
        <f t="shared" si="25"/>
        <v>450689</v>
      </c>
      <c r="BG15" s="141">
        <f t="shared" si="26"/>
        <v>19897</v>
      </c>
      <c r="BH15" s="141">
        <f t="shared" si="27"/>
        <v>19897</v>
      </c>
      <c r="BI15" s="141">
        <v>0</v>
      </c>
      <c r="BJ15" s="141">
        <v>19897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173199</v>
      </c>
      <c r="BP15" s="141">
        <f t="shared" si="29"/>
        <v>40920</v>
      </c>
      <c r="BQ15" s="141">
        <v>40920</v>
      </c>
      <c r="BR15" s="141">
        <v>0</v>
      </c>
      <c r="BS15" s="141">
        <v>0</v>
      </c>
      <c r="BT15" s="141">
        <v>0</v>
      </c>
      <c r="BU15" s="141">
        <f t="shared" si="30"/>
        <v>26553</v>
      </c>
      <c r="BV15" s="141">
        <v>0</v>
      </c>
      <c r="BW15" s="141">
        <v>26553</v>
      </c>
      <c r="BX15" s="141">
        <v>0</v>
      </c>
      <c r="BY15" s="141">
        <v>0</v>
      </c>
      <c r="BZ15" s="141">
        <f t="shared" si="31"/>
        <v>105726</v>
      </c>
      <c r="CA15" s="141">
        <v>103206</v>
      </c>
      <c r="CB15" s="141">
        <v>1991</v>
      </c>
      <c r="CC15" s="141">
        <v>0</v>
      </c>
      <c r="CD15" s="141">
        <v>529</v>
      </c>
      <c r="CE15" s="141"/>
      <c r="CF15" s="141">
        <v>0</v>
      </c>
      <c r="CG15" s="141">
        <v>0</v>
      </c>
      <c r="CH15" s="141">
        <f t="shared" si="32"/>
        <v>193096</v>
      </c>
      <c r="CI15" s="141">
        <f t="shared" si="33"/>
        <v>66254</v>
      </c>
      <c r="CJ15" s="141">
        <f t="shared" si="34"/>
        <v>66254</v>
      </c>
      <c r="CK15" s="141">
        <f t="shared" si="35"/>
        <v>0</v>
      </c>
      <c r="CL15" s="141">
        <f t="shared" si="36"/>
        <v>66254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577531</v>
      </c>
      <c r="CR15" s="141">
        <f t="shared" si="42"/>
        <v>222200</v>
      </c>
      <c r="CS15" s="141">
        <f t="shared" si="43"/>
        <v>222200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107829</v>
      </c>
      <c r="CX15" s="141">
        <f t="shared" si="48"/>
        <v>190</v>
      </c>
      <c r="CY15" s="141">
        <f t="shared" si="49"/>
        <v>103311</v>
      </c>
      <c r="CZ15" s="141">
        <f t="shared" si="50"/>
        <v>4328</v>
      </c>
      <c r="DA15" s="141">
        <f t="shared" si="51"/>
        <v>0</v>
      </c>
      <c r="DB15" s="141">
        <f t="shared" si="52"/>
        <v>247502</v>
      </c>
      <c r="DC15" s="141">
        <f t="shared" si="53"/>
        <v>196854</v>
      </c>
      <c r="DD15" s="141">
        <f t="shared" si="54"/>
        <v>46368</v>
      </c>
      <c r="DE15" s="141">
        <f t="shared" si="55"/>
        <v>1637</v>
      </c>
      <c r="DF15" s="141">
        <f t="shared" si="56"/>
        <v>2643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643785</v>
      </c>
    </row>
    <row r="16" spans="1:114" ht="12" customHeight="1">
      <c r="A16" s="142" t="s">
        <v>90</v>
      </c>
      <c r="B16" s="140" t="s">
        <v>449</v>
      </c>
      <c r="C16" s="142" t="s">
        <v>466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312009</v>
      </c>
      <c r="N16" s="141">
        <f t="shared" si="9"/>
        <v>312009</v>
      </c>
      <c r="O16" s="141">
        <v>3325</v>
      </c>
      <c r="P16" s="141">
        <v>0</v>
      </c>
      <c r="Q16" s="141">
        <v>0</v>
      </c>
      <c r="R16" s="141">
        <v>308684</v>
      </c>
      <c r="S16" s="141">
        <v>154474</v>
      </c>
      <c r="T16" s="141">
        <v>0</v>
      </c>
      <c r="U16" s="141">
        <v>0</v>
      </c>
      <c r="V16" s="141">
        <f t="shared" si="10"/>
        <v>312009</v>
      </c>
      <c r="W16" s="141">
        <f t="shared" si="11"/>
        <v>312009</v>
      </c>
      <c r="X16" s="141">
        <f t="shared" si="12"/>
        <v>3325</v>
      </c>
      <c r="Y16" s="141">
        <f t="shared" si="13"/>
        <v>0</v>
      </c>
      <c r="Z16" s="141">
        <f t="shared" si="14"/>
        <v>0</v>
      </c>
      <c r="AA16" s="141">
        <f t="shared" si="15"/>
        <v>308684</v>
      </c>
      <c r="AB16" s="141">
        <f t="shared" si="16"/>
        <v>154474</v>
      </c>
      <c r="AC16" s="141">
        <f t="shared" si="17"/>
        <v>0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12929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12929</v>
      </c>
      <c r="BN16" s="141"/>
      <c r="BO16" s="141">
        <f t="shared" si="28"/>
        <v>438403</v>
      </c>
      <c r="BP16" s="141">
        <f t="shared" si="29"/>
        <v>147878</v>
      </c>
      <c r="BQ16" s="141">
        <v>147878</v>
      </c>
      <c r="BR16" s="141">
        <v>0</v>
      </c>
      <c r="BS16" s="141">
        <v>0</v>
      </c>
      <c r="BT16" s="141">
        <v>0</v>
      </c>
      <c r="BU16" s="141">
        <f t="shared" si="30"/>
        <v>155028</v>
      </c>
      <c r="BV16" s="141">
        <v>1254</v>
      </c>
      <c r="BW16" s="141">
        <v>153774</v>
      </c>
      <c r="BX16" s="141">
        <v>0</v>
      </c>
      <c r="BY16" s="141">
        <v>0</v>
      </c>
      <c r="BZ16" s="141">
        <f t="shared" si="31"/>
        <v>135497</v>
      </c>
      <c r="CA16" s="141">
        <v>77829</v>
      </c>
      <c r="CB16" s="141">
        <v>54343</v>
      </c>
      <c r="CC16" s="141">
        <v>3325</v>
      </c>
      <c r="CD16" s="141">
        <v>0</v>
      </c>
      <c r="CE16" s="141"/>
      <c r="CF16" s="141">
        <v>0</v>
      </c>
      <c r="CG16" s="141">
        <v>15151</v>
      </c>
      <c r="CH16" s="141">
        <f t="shared" si="32"/>
        <v>466483</v>
      </c>
      <c r="CI16" s="141">
        <f t="shared" si="33"/>
        <v>12929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12929</v>
      </c>
      <c r="CP16" s="141">
        <f t="shared" si="40"/>
        <v>0</v>
      </c>
      <c r="CQ16" s="141">
        <f t="shared" si="41"/>
        <v>438403</v>
      </c>
      <c r="CR16" s="141">
        <f t="shared" si="42"/>
        <v>147878</v>
      </c>
      <c r="CS16" s="141">
        <f t="shared" si="43"/>
        <v>147878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155028</v>
      </c>
      <c r="CX16" s="141">
        <f t="shared" si="48"/>
        <v>1254</v>
      </c>
      <c r="CY16" s="141">
        <f t="shared" si="49"/>
        <v>153774</v>
      </c>
      <c r="CZ16" s="141">
        <f t="shared" si="50"/>
        <v>0</v>
      </c>
      <c r="DA16" s="141">
        <f t="shared" si="51"/>
        <v>0</v>
      </c>
      <c r="DB16" s="141">
        <f t="shared" si="52"/>
        <v>135497</v>
      </c>
      <c r="DC16" s="141">
        <f t="shared" si="53"/>
        <v>77829</v>
      </c>
      <c r="DD16" s="141">
        <f t="shared" si="54"/>
        <v>54343</v>
      </c>
      <c r="DE16" s="141">
        <f t="shared" si="55"/>
        <v>3325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15151</v>
      </c>
      <c r="DJ16" s="141">
        <f t="shared" si="60"/>
        <v>466483</v>
      </c>
    </row>
    <row r="17" spans="1:114" ht="12" customHeight="1">
      <c r="A17" s="142" t="s">
        <v>90</v>
      </c>
      <c r="B17" s="140" t="s">
        <v>450</v>
      </c>
      <c r="C17" s="142" t="s">
        <v>467</v>
      </c>
      <c r="D17" s="141">
        <f t="shared" si="6"/>
        <v>0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f t="shared" si="8"/>
        <v>445856</v>
      </c>
      <c r="N17" s="141">
        <f t="shared" si="9"/>
        <v>441646</v>
      </c>
      <c r="O17" s="141">
        <v>0</v>
      </c>
      <c r="P17" s="141">
        <v>0</v>
      </c>
      <c r="Q17" s="141">
        <v>0</v>
      </c>
      <c r="R17" s="141">
        <v>384022</v>
      </c>
      <c r="S17" s="141">
        <v>131643</v>
      </c>
      <c r="T17" s="141">
        <v>57624</v>
      </c>
      <c r="U17" s="141">
        <v>4210</v>
      </c>
      <c r="V17" s="141">
        <f t="shared" si="10"/>
        <v>445856</v>
      </c>
      <c r="W17" s="141">
        <f t="shared" si="11"/>
        <v>441646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384022</v>
      </c>
      <c r="AB17" s="141">
        <f t="shared" si="16"/>
        <v>131643</v>
      </c>
      <c r="AC17" s="141">
        <f t="shared" si="17"/>
        <v>57624</v>
      </c>
      <c r="AD17" s="141">
        <f t="shared" si="18"/>
        <v>4210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577436</v>
      </c>
      <c r="BP17" s="141">
        <f t="shared" si="29"/>
        <v>278217</v>
      </c>
      <c r="BQ17" s="141">
        <v>100901</v>
      </c>
      <c r="BR17" s="141">
        <v>129446</v>
      </c>
      <c r="BS17" s="141">
        <v>47870</v>
      </c>
      <c r="BT17" s="141">
        <v>0</v>
      </c>
      <c r="BU17" s="141">
        <f t="shared" si="30"/>
        <v>203437</v>
      </c>
      <c r="BV17" s="141">
        <v>35214</v>
      </c>
      <c r="BW17" s="141">
        <v>168223</v>
      </c>
      <c r="BX17" s="141">
        <v>0</v>
      </c>
      <c r="BY17" s="141">
        <v>4322</v>
      </c>
      <c r="BZ17" s="141">
        <f t="shared" si="31"/>
        <v>91460</v>
      </c>
      <c r="CA17" s="141">
        <v>87192</v>
      </c>
      <c r="CB17" s="141">
        <v>4268</v>
      </c>
      <c r="CC17" s="141">
        <v>0</v>
      </c>
      <c r="CD17" s="141">
        <v>0</v>
      </c>
      <c r="CE17" s="141"/>
      <c r="CF17" s="141">
        <v>0</v>
      </c>
      <c r="CG17" s="141">
        <v>63</v>
      </c>
      <c r="CH17" s="141">
        <f t="shared" si="32"/>
        <v>577499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577436</v>
      </c>
      <c r="CR17" s="141">
        <f t="shared" si="42"/>
        <v>278217</v>
      </c>
      <c r="CS17" s="141">
        <f t="shared" si="43"/>
        <v>100901</v>
      </c>
      <c r="CT17" s="141">
        <f t="shared" si="44"/>
        <v>129446</v>
      </c>
      <c r="CU17" s="141">
        <f t="shared" si="45"/>
        <v>47870</v>
      </c>
      <c r="CV17" s="141">
        <f t="shared" si="46"/>
        <v>0</v>
      </c>
      <c r="CW17" s="141">
        <f t="shared" si="47"/>
        <v>203437</v>
      </c>
      <c r="CX17" s="141">
        <f t="shared" si="48"/>
        <v>35214</v>
      </c>
      <c r="CY17" s="141">
        <f t="shared" si="49"/>
        <v>168223</v>
      </c>
      <c r="CZ17" s="141">
        <f t="shared" si="50"/>
        <v>0</v>
      </c>
      <c r="DA17" s="141">
        <f t="shared" si="51"/>
        <v>4322</v>
      </c>
      <c r="DB17" s="141">
        <f t="shared" si="52"/>
        <v>91460</v>
      </c>
      <c r="DC17" s="141">
        <f t="shared" si="53"/>
        <v>87192</v>
      </c>
      <c r="DD17" s="141">
        <f t="shared" si="54"/>
        <v>4268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63</v>
      </c>
      <c r="DJ17" s="141">
        <f t="shared" si="60"/>
        <v>577499</v>
      </c>
    </row>
    <row r="18" spans="1:114" ht="12" customHeight="1">
      <c r="A18" s="142" t="s">
        <v>90</v>
      </c>
      <c r="B18" s="140" t="s">
        <v>451</v>
      </c>
      <c r="C18" s="142" t="s">
        <v>468</v>
      </c>
      <c r="D18" s="141">
        <f t="shared" si="6"/>
        <v>127563</v>
      </c>
      <c r="E18" s="141">
        <f t="shared" si="7"/>
        <v>127563</v>
      </c>
      <c r="F18" s="141">
        <v>0</v>
      </c>
      <c r="G18" s="141">
        <v>0</v>
      </c>
      <c r="H18" s="141">
        <v>0</v>
      </c>
      <c r="I18" s="141">
        <v>127563</v>
      </c>
      <c r="J18" s="141">
        <v>392358</v>
      </c>
      <c r="K18" s="141">
        <v>0</v>
      </c>
      <c r="L18" s="141">
        <v>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127563</v>
      </c>
      <c r="W18" s="141">
        <f t="shared" si="11"/>
        <v>127563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127563</v>
      </c>
      <c r="AB18" s="141">
        <f t="shared" si="16"/>
        <v>392358</v>
      </c>
      <c r="AC18" s="141">
        <f t="shared" si="17"/>
        <v>0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519921</v>
      </c>
      <c r="AN18" s="141">
        <f t="shared" si="22"/>
        <v>137478</v>
      </c>
      <c r="AO18" s="141">
        <v>38188</v>
      </c>
      <c r="AP18" s="141">
        <v>30551</v>
      </c>
      <c r="AQ18" s="141">
        <v>45826</v>
      </c>
      <c r="AR18" s="141">
        <v>22913</v>
      </c>
      <c r="AS18" s="141">
        <f t="shared" si="23"/>
        <v>252006</v>
      </c>
      <c r="AT18" s="141">
        <v>16622</v>
      </c>
      <c r="AU18" s="141">
        <v>227794</v>
      </c>
      <c r="AV18" s="141">
        <v>7590</v>
      </c>
      <c r="AW18" s="141">
        <v>0</v>
      </c>
      <c r="AX18" s="141">
        <f t="shared" si="24"/>
        <v>130437</v>
      </c>
      <c r="AY18" s="141">
        <v>74773</v>
      </c>
      <c r="AZ18" s="141">
        <v>47705</v>
      </c>
      <c r="BA18" s="141">
        <v>0</v>
      </c>
      <c r="BB18" s="141">
        <v>7959</v>
      </c>
      <c r="BC18" s="141"/>
      <c r="BD18" s="141">
        <v>0</v>
      </c>
      <c r="BE18" s="141">
        <v>0</v>
      </c>
      <c r="BF18" s="141">
        <f t="shared" si="25"/>
        <v>519921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519921</v>
      </c>
      <c r="CR18" s="141">
        <f t="shared" si="42"/>
        <v>137478</v>
      </c>
      <c r="CS18" s="141">
        <f t="shared" si="43"/>
        <v>38188</v>
      </c>
      <c r="CT18" s="141">
        <f t="shared" si="44"/>
        <v>30551</v>
      </c>
      <c r="CU18" s="141">
        <f t="shared" si="45"/>
        <v>45826</v>
      </c>
      <c r="CV18" s="141">
        <f t="shared" si="46"/>
        <v>22913</v>
      </c>
      <c r="CW18" s="141">
        <f t="shared" si="47"/>
        <v>252006</v>
      </c>
      <c r="CX18" s="141">
        <f t="shared" si="48"/>
        <v>16622</v>
      </c>
      <c r="CY18" s="141">
        <f t="shared" si="49"/>
        <v>227794</v>
      </c>
      <c r="CZ18" s="141">
        <f t="shared" si="50"/>
        <v>7590</v>
      </c>
      <c r="DA18" s="141">
        <f t="shared" si="51"/>
        <v>0</v>
      </c>
      <c r="DB18" s="141">
        <f t="shared" si="52"/>
        <v>130437</v>
      </c>
      <c r="DC18" s="141">
        <f t="shared" si="53"/>
        <v>74773</v>
      </c>
      <c r="DD18" s="141">
        <f t="shared" si="54"/>
        <v>47705</v>
      </c>
      <c r="DE18" s="141">
        <f t="shared" si="55"/>
        <v>0</v>
      </c>
      <c r="DF18" s="141">
        <f t="shared" si="56"/>
        <v>7959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519921</v>
      </c>
    </row>
    <row r="19" spans="1:114" ht="12" customHeight="1">
      <c r="A19" s="142" t="s">
        <v>90</v>
      </c>
      <c r="B19" s="140" t="s">
        <v>452</v>
      </c>
      <c r="C19" s="142" t="s">
        <v>469</v>
      </c>
      <c r="D19" s="141">
        <f t="shared" si="6"/>
        <v>35075</v>
      </c>
      <c r="E19" s="141">
        <f t="shared" si="7"/>
        <v>35075</v>
      </c>
      <c r="F19" s="141">
        <v>0</v>
      </c>
      <c r="G19" s="141">
        <v>0</v>
      </c>
      <c r="H19" s="141">
        <v>0</v>
      </c>
      <c r="I19" s="141">
        <v>1853</v>
      </c>
      <c r="J19" s="141">
        <v>48886</v>
      </c>
      <c r="K19" s="141">
        <v>33222</v>
      </c>
      <c r="L19" s="141">
        <v>0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35075</v>
      </c>
      <c r="W19" s="141">
        <f t="shared" si="11"/>
        <v>35075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1853</v>
      </c>
      <c r="AB19" s="141">
        <f t="shared" si="16"/>
        <v>48886</v>
      </c>
      <c r="AC19" s="141">
        <f t="shared" si="17"/>
        <v>33222</v>
      </c>
      <c r="AD19" s="141">
        <f t="shared" si="18"/>
        <v>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73721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36855</v>
      </c>
      <c r="AT19" s="141">
        <v>0</v>
      </c>
      <c r="AU19" s="141">
        <v>36855</v>
      </c>
      <c r="AV19" s="141">
        <v>0</v>
      </c>
      <c r="AW19" s="141">
        <v>0</v>
      </c>
      <c r="AX19" s="141">
        <f t="shared" si="24"/>
        <v>36866</v>
      </c>
      <c r="AY19" s="141">
        <v>0</v>
      </c>
      <c r="AZ19" s="141">
        <v>36866</v>
      </c>
      <c r="BA19" s="141">
        <v>0</v>
      </c>
      <c r="BB19" s="141">
        <v>0</v>
      </c>
      <c r="BC19" s="141"/>
      <c r="BD19" s="141">
        <v>0</v>
      </c>
      <c r="BE19" s="141">
        <v>10240</v>
      </c>
      <c r="BF19" s="141">
        <f t="shared" si="25"/>
        <v>83961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73721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36855</v>
      </c>
      <c r="CX19" s="141">
        <f t="shared" si="48"/>
        <v>0</v>
      </c>
      <c r="CY19" s="141">
        <f t="shared" si="49"/>
        <v>36855</v>
      </c>
      <c r="CZ19" s="141">
        <f t="shared" si="50"/>
        <v>0</v>
      </c>
      <c r="DA19" s="141">
        <f t="shared" si="51"/>
        <v>0</v>
      </c>
      <c r="DB19" s="141">
        <f t="shared" si="52"/>
        <v>36866</v>
      </c>
      <c r="DC19" s="141">
        <f t="shared" si="53"/>
        <v>0</v>
      </c>
      <c r="DD19" s="141">
        <f t="shared" si="54"/>
        <v>36866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10240</v>
      </c>
      <c r="DJ19" s="141">
        <f t="shared" si="60"/>
        <v>83961</v>
      </c>
    </row>
    <row r="20" spans="1:114" ht="12" customHeight="1">
      <c r="A20" s="142" t="s">
        <v>90</v>
      </c>
      <c r="B20" s="140" t="s">
        <v>453</v>
      </c>
      <c r="C20" s="142" t="s">
        <v>470</v>
      </c>
      <c r="D20" s="141">
        <f t="shared" si="6"/>
        <v>4205</v>
      </c>
      <c r="E20" s="141">
        <f t="shared" si="7"/>
        <v>4205</v>
      </c>
      <c r="F20" s="141">
        <v>0</v>
      </c>
      <c r="G20" s="141">
        <v>0</v>
      </c>
      <c r="H20" s="141">
        <v>0</v>
      </c>
      <c r="I20" s="141">
        <v>3974</v>
      </c>
      <c r="J20" s="141">
        <v>134784</v>
      </c>
      <c r="K20" s="141">
        <v>231</v>
      </c>
      <c r="L20" s="141">
        <v>0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4205</v>
      </c>
      <c r="W20" s="141">
        <f t="shared" si="11"/>
        <v>4205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3974</v>
      </c>
      <c r="AB20" s="141">
        <f t="shared" si="16"/>
        <v>134784</v>
      </c>
      <c r="AC20" s="141">
        <f t="shared" si="17"/>
        <v>231</v>
      </c>
      <c r="AD20" s="141">
        <f t="shared" si="18"/>
        <v>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96020</v>
      </c>
      <c r="AN20" s="141">
        <f t="shared" si="22"/>
        <v>55810</v>
      </c>
      <c r="AO20" s="141">
        <v>36377</v>
      </c>
      <c r="AP20" s="141">
        <v>0</v>
      </c>
      <c r="AQ20" s="141">
        <v>19433</v>
      </c>
      <c r="AR20" s="141">
        <v>0</v>
      </c>
      <c r="AS20" s="141">
        <f t="shared" si="23"/>
        <v>40210</v>
      </c>
      <c r="AT20" s="141">
        <v>0</v>
      </c>
      <c r="AU20" s="141">
        <v>33192</v>
      </c>
      <c r="AV20" s="141">
        <v>7018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/>
      <c r="BD20" s="141">
        <v>0</v>
      </c>
      <c r="BE20" s="141">
        <v>42969</v>
      </c>
      <c r="BF20" s="141">
        <f t="shared" si="25"/>
        <v>138989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96020</v>
      </c>
      <c r="CR20" s="141">
        <f t="shared" si="42"/>
        <v>55810</v>
      </c>
      <c r="CS20" s="141">
        <f t="shared" si="43"/>
        <v>36377</v>
      </c>
      <c r="CT20" s="141">
        <f t="shared" si="44"/>
        <v>0</v>
      </c>
      <c r="CU20" s="141">
        <f t="shared" si="45"/>
        <v>19433</v>
      </c>
      <c r="CV20" s="141">
        <f t="shared" si="46"/>
        <v>0</v>
      </c>
      <c r="CW20" s="141">
        <f t="shared" si="47"/>
        <v>40210</v>
      </c>
      <c r="CX20" s="141">
        <f t="shared" si="48"/>
        <v>0</v>
      </c>
      <c r="CY20" s="141">
        <f t="shared" si="49"/>
        <v>33192</v>
      </c>
      <c r="CZ20" s="141">
        <f t="shared" si="50"/>
        <v>7018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42969</v>
      </c>
      <c r="DJ20" s="141">
        <f t="shared" si="60"/>
        <v>138989</v>
      </c>
    </row>
    <row r="21" spans="1:114" ht="12" customHeight="1">
      <c r="A21" s="142" t="s">
        <v>90</v>
      </c>
      <c r="B21" s="140" t="s">
        <v>454</v>
      </c>
      <c r="C21" s="142" t="s">
        <v>471</v>
      </c>
      <c r="D21" s="141">
        <f t="shared" si="6"/>
        <v>754348</v>
      </c>
      <c r="E21" s="141">
        <f t="shared" si="7"/>
        <v>754348</v>
      </c>
      <c r="F21" s="141">
        <v>0</v>
      </c>
      <c r="G21" s="141">
        <v>0</v>
      </c>
      <c r="H21" s="141">
        <v>0</v>
      </c>
      <c r="I21" s="141">
        <v>571518</v>
      </c>
      <c r="J21" s="141">
        <v>711852</v>
      </c>
      <c r="K21" s="141">
        <v>182830</v>
      </c>
      <c r="L21" s="141">
        <v>0</v>
      </c>
      <c r="M21" s="141">
        <f t="shared" si="8"/>
        <v>197234</v>
      </c>
      <c r="N21" s="141">
        <f t="shared" si="9"/>
        <v>197234</v>
      </c>
      <c r="O21" s="141">
        <v>0</v>
      </c>
      <c r="P21" s="141">
        <v>0</v>
      </c>
      <c r="Q21" s="141">
        <v>0</v>
      </c>
      <c r="R21" s="141">
        <v>197234</v>
      </c>
      <c r="S21" s="141">
        <v>0</v>
      </c>
      <c r="T21" s="141">
        <v>0</v>
      </c>
      <c r="U21" s="141">
        <v>0</v>
      </c>
      <c r="V21" s="141">
        <f t="shared" si="10"/>
        <v>951582</v>
      </c>
      <c r="W21" s="141">
        <f t="shared" si="11"/>
        <v>951582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768752</v>
      </c>
      <c r="AB21" s="141">
        <f t="shared" si="16"/>
        <v>711852</v>
      </c>
      <c r="AC21" s="141">
        <f t="shared" si="17"/>
        <v>182830</v>
      </c>
      <c r="AD21" s="141">
        <f t="shared" si="18"/>
        <v>0</v>
      </c>
      <c r="AE21" s="141">
        <f t="shared" si="19"/>
        <v>6300</v>
      </c>
      <c r="AF21" s="141">
        <f t="shared" si="20"/>
        <v>6300</v>
      </c>
      <c r="AG21" s="141">
        <v>0</v>
      </c>
      <c r="AH21" s="141">
        <v>0</v>
      </c>
      <c r="AI21" s="141">
        <v>6300</v>
      </c>
      <c r="AJ21" s="141">
        <v>0</v>
      </c>
      <c r="AK21" s="141">
        <v>0</v>
      </c>
      <c r="AL21" s="141"/>
      <c r="AM21" s="141">
        <f t="shared" si="21"/>
        <v>1378991</v>
      </c>
      <c r="AN21" s="141">
        <f t="shared" si="22"/>
        <v>173525</v>
      </c>
      <c r="AO21" s="141">
        <v>143101</v>
      </c>
      <c r="AP21" s="141">
        <v>0</v>
      </c>
      <c r="AQ21" s="141">
        <v>30424</v>
      </c>
      <c r="AR21" s="141">
        <v>0</v>
      </c>
      <c r="AS21" s="141">
        <f t="shared" si="23"/>
        <v>217405</v>
      </c>
      <c r="AT21" s="141">
        <v>0</v>
      </c>
      <c r="AU21" s="141">
        <v>173477</v>
      </c>
      <c r="AV21" s="141">
        <v>43928</v>
      </c>
      <c r="AW21" s="141">
        <v>0</v>
      </c>
      <c r="AX21" s="141">
        <f t="shared" si="24"/>
        <v>988061</v>
      </c>
      <c r="AY21" s="141">
        <v>425093</v>
      </c>
      <c r="AZ21" s="141">
        <v>532120</v>
      </c>
      <c r="BA21" s="141">
        <v>30848</v>
      </c>
      <c r="BB21" s="141">
        <v>0</v>
      </c>
      <c r="BC21" s="141"/>
      <c r="BD21" s="141">
        <v>0</v>
      </c>
      <c r="BE21" s="141">
        <v>80909</v>
      </c>
      <c r="BF21" s="141">
        <f t="shared" si="25"/>
        <v>1466200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194456</v>
      </c>
      <c r="BP21" s="141">
        <f t="shared" si="29"/>
        <v>67562</v>
      </c>
      <c r="BQ21" s="141">
        <v>67562</v>
      </c>
      <c r="BR21" s="141">
        <v>0</v>
      </c>
      <c r="BS21" s="141">
        <v>0</v>
      </c>
      <c r="BT21" s="141">
        <v>0</v>
      </c>
      <c r="BU21" s="141">
        <f t="shared" si="30"/>
        <v>86859</v>
      </c>
      <c r="BV21" s="141">
        <v>0</v>
      </c>
      <c r="BW21" s="141">
        <v>86859</v>
      </c>
      <c r="BX21" s="141">
        <v>0</v>
      </c>
      <c r="BY21" s="141">
        <v>0</v>
      </c>
      <c r="BZ21" s="141">
        <f t="shared" si="31"/>
        <v>40035</v>
      </c>
      <c r="CA21" s="141">
        <v>0</v>
      </c>
      <c r="CB21" s="141">
        <v>40035</v>
      </c>
      <c r="CC21" s="141">
        <v>0</v>
      </c>
      <c r="CD21" s="141">
        <v>0</v>
      </c>
      <c r="CE21" s="141"/>
      <c r="CF21" s="141">
        <v>0</v>
      </c>
      <c r="CG21" s="141">
        <v>2778</v>
      </c>
      <c r="CH21" s="141">
        <f t="shared" si="32"/>
        <v>197234</v>
      </c>
      <c r="CI21" s="141">
        <f t="shared" si="33"/>
        <v>6300</v>
      </c>
      <c r="CJ21" s="141">
        <f t="shared" si="34"/>
        <v>6300</v>
      </c>
      <c r="CK21" s="141">
        <f t="shared" si="35"/>
        <v>0</v>
      </c>
      <c r="CL21" s="141">
        <f t="shared" si="36"/>
        <v>0</v>
      </c>
      <c r="CM21" s="141">
        <f t="shared" si="37"/>
        <v>6300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1573447</v>
      </c>
      <c r="CR21" s="141">
        <f t="shared" si="42"/>
        <v>241087</v>
      </c>
      <c r="CS21" s="141">
        <f t="shared" si="43"/>
        <v>210663</v>
      </c>
      <c r="CT21" s="141">
        <f t="shared" si="44"/>
        <v>0</v>
      </c>
      <c r="CU21" s="141">
        <f t="shared" si="45"/>
        <v>30424</v>
      </c>
      <c r="CV21" s="141">
        <f t="shared" si="46"/>
        <v>0</v>
      </c>
      <c r="CW21" s="141">
        <f t="shared" si="47"/>
        <v>304264</v>
      </c>
      <c r="CX21" s="141">
        <f t="shared" si="48"/>
        <v>0</v>
      </c>
      <c r="CY21" s="141">
        <f t="shared" si="49"/>
        <v>260336</v>
      </c>
      <c r="CZ21" s="141">
        <f t="shared" si="50"/>
        <v>43928</v>
      </c>
      <c r="DA21" s="141">
        <f t="shared" si="51"/>
        <v>0</v>
      </c>
      <c r="DB21" s="141">
        <f t="shared" si="52"/>
        <v>1028096</v>
      </c>
      <c r="DC21" s="141">
        <f t="shared" si="53"/>
        <v>425093</v>
      </c>
      <c r="DD21" s="141">
        <f t="shared" si="54"/>
        <v>572155</v>
      </c>
      <c r="DE21" s="141">
        <f t="shared" si="55"/>
        <v>30848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83687</v>
      </c>
      <c r="DJ21" s="141">
        <f t="shared" si="60"/>
        <v>1663434</v>
      </c>
    </row>
    <row r="22" spans="1:114" ht="12" customHeight="1">
      <c r="A22" s="142" t="s">
        <v>90</v>
      </c>
      <c r="B22" s="140" t="s">
        <v>455</v>
      </c>
      <c r="C22" s="142" t="s">
        <v>472</v>
      </c>
      <c r="D22" s="141">
        <f t="shared" si="6"/>
        <v>0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f t="shared" si="8"/>
        <v>506636</v>
      </c>
      <c r="N22" s="141">
        <f t="shared" si="9"/>
        <v>506636</v>
      </c>
      <c r="O22" s="141">
        <v>0</v>
      </c>
      <c r="P22" s="141">
        <v>0</v>
      </c>
      <c r="Q22" s="141">
        <v>0</v>
      </c>
      <c r="R22" s="141">
        <v>435433</v>
      </c>
      <c r="S22" s="141">
        <v>4392</v>
      </c>
      <c r="T22" s="141">
        <v>71203</v>
      </c>
      <c r="U22" s="141">
        <v>0</v>
      </c>
      <c r="V22" s="141">
        <f t="shared" si="10"/>
        <v>506636</v>
      </c>
      <c r="W22" s="141">
        <f t="shared" si="11"/>
        <v>506636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435433</v>
      </c>
      <c r="AB22" s="141">
        <f t="shared" si="16"/>
        <v>4392</v>
      </c>
      <c r="AC22" s="141">
        <f t="shared" si="17"/>
        <v>71203</v>
      </c>
      <c r="AD22" s="141">
        <f t="shared" si="18"/>
        <v>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/>
      <c r="AM22" s="141">
        <f t="shared" si="21"/>
        <v>0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0</v>
      </c>
      <c r="AY22" s="141">
        <v>0</v>
      </c>
      <c r="AZ22" s="141">
        <v>0</v>
      </c>
      <c r="BA22" s="141">
        <v>0</v>
      </c>
      <c r="BB22" s="141">
        <v>0</v>
      </c>
      <c r="BC22" s="141"/>
      <c r="BD22" s="141">
        <v>0</v>
      </c>
      <c r="BE22" s="141">
        <v>0</v>
      </c>
      <c r="BF22" s="141">
        <f t="shared" si="25"/>
        <v>0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503038</v>
      </c>
      <c r="BP22" s="141">
        <f t="shared" si="29"/>
        <v>123128</v>
      </c>
      <c r="BQ22" s="141">
        <v>65332</v>
      </c>
      <c r="BR22" s="141">
        <v>38851</v>
      </c>
      <c r="BS22" s="141">
        <v>18945</v>
      </c>
      <c r="BT22" s="141">
        <v>0</v>
      </c>
      <c r="BU22" s="141">
        <f t="shared" si="30"/>
        <v>122448</v>
      </c>
      <c r="BV22" s="141">
        <v>4925</v>
      </c>
      <c r="BW22" s="141">
        <v>117457</v>
      </c>
      <c r="BX22" s="141">
        <v>66</v>
      </c>
      <c r="BY22" s="141">
        <v>0</v>
      </c>
      <c r="BZ22" s="141">
        <f t="shared" si="31"/>
        <v>257462</v>
      </c>
      <c r="CA22" s="141">
        <v>131453</v>
      </c>
      <c r="CB22" s="141">
        <v>119675</v>
      </c>
      <c r="CC22" s="141">
        <v>5448</v>
      </c>
      <c r="CD22" s="141">
        <v>886</v>
      </c>
      <c r="CE22" s="141"/>
      <c r="CF22" s="141">
        <v>0</v>
      </c>
      <c r="CG22" s="141">
        <v>7990</v>
      </c>
      <c r="CH22" s="141">
        <f t="shared" si="32"/>
        <v>511028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503038</v>
      </c>
      <c r="CR22" s="141">
        <f t="shared" si="42"/>
        <v>123128</v>
      </c>
      <c r="CS22" s="141">
        <f t="shared" si="43"/>
        <v>65332</v>
      </c>
      <c r="CT22" s="141">
        <f t="shared" si="44"/>
        <v>38851</v>
      </c>
      <c r="CU22" s="141">
        <f t="shared" si="45"/>
        <v>18945</v>
      </c>
      <c r="CV22" s="141">
        <f t="shared" si="46"/>
        <v>0</v>
      </c>
      <c r="CW22" s="141">
        <f t="shared" si="47"/>
        <v>122448</v>
      </c>
      <c r="CX22" s="141">
        <f t="shared" si="48"/>
        <v>4925</v>
      </c>
      <c r="CY22" s="141">
        <f t="shared" si="49"/>
        <v>117457</v>
      </c>
      <c r="CZ22" s="141">
        <f t="shared" si="50"/>
        <v>66</v>
      </c>
      <c r="DA22" s="141">
        <f t="shared" si="51"/>
        <v>0</v>
      </c>
      <c r="DB22" s="141">
        <f t="shared" si="52"/>
        <v>257462</v>
      </c>
      <c r="DC22" s="141">
        <f t="shared" si="53"/>
        <v>131453</v>
      </c>
      <c r="DD22" s="141">
        <f t="shared" si="54"/>
        <v>119675</v>
      </c>
      <c r="DE22" s="141">
        <f t="shared" si="55"/>
        <v>5448</v>
      </c>
      <c r="DF22" s="141">
        <f t="shared" si="56"/>
        <v>886</v>
      </c>
      <c r="DG22" s="141">
        <f t="shared" si="57"/>
        <v>0</v>
      </c>
      <c r="DH22" s="141">
        <f t="shared" si="58"/>
        <v>0</v>
      </c>
      <c r="DI22" s="141">
        <f t="shared" si="59"/>
        <v>7990</v>
      </c>
      <c r="DJ22" s="141">
        <f t="shared" si="60"/>
        <v>511028</v>
      </c>
    </row>
    <row r="23" spans="1:114" ht="12" customHeight="1">
      <c r="A23" s="142" t="s">
        <v>90</v>
      </c>
      <c r="B23" s="140" t="s">
        <v>456</v>
      </c>
      <c r="C23" s="142" t="s">
        <v>473</v>
      </c>
      <c r="D23" s="141">
        <f t="shared" si="6"/>
        <v>138767</v>
      </c>
      <c r="E23" s="141">
        <f t="shared" si="7"/>
        <v>138767</v>
      </c>
      <c r="F23" s="141">
        <v>0</v>
      </c>
      <c r="G23" s="141">
        <v>0</v>
      </c>
      <c r="H23" s="141">
        <v>0</v>
      </c>
      <c r="I23" s="141">
        <v>131519</v>
      </c>
      <c r="J23" s="141">
        <v>486711</v>
      </c>
      <c r="K23" s="141">
        <v>7248</v>
      </c>
      <c r="L23" s="141">
        <v>0</v>
      </c>
      <c r="M23" s="141">
        <f t="shared" si="8"/>
        <v>131548</v>
      </c>
      <c r="N23" s="141">
        <f t="shared" si="9"/>
        <v>131548</v>
      </c>
      <c r="O23" s="141">
        <v>0</v>
      </c>
      <c r="P23" s="141">
        <v>0</v>
      </c>
      <c r="Q23" s="141">
        <v>0</v>
      </c>
      <c r="R23" s="141">
        <v>131548</v>
      </c>
      <c r="S23" s="141">
        <v>143615</v>
      </c>
      <c r="T23" s="141">
        <v>0</v>
      </c>
      <c r="U23" s="141">
        <v>0</v>
      </c>
      <c r="V23" s="141">
        <f t="shared" si="10"/>
        <v>270315</v>
      </c>
      <c r="W23" s="141">
        <f t="shared" si="11"/>
        <v>270315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263067</v>
      </c>
      <c r="AB23" s="141">
        <f t="shared" si="16"/>
        <v>630326</v>
      </c>
      <c r="AC23" s="141">
        <f t="shared" si="17"/>
        <v>7248</v>
      </c>
      <c r="AD23" s="141">
        <f t="shared" si="18"/>
        <v>0</v>
      </c>
      <c r="AE23" s="141">
        <f t="shared" si="19"/>
        <v>54748</v>
      </c>
      <c r="AF23" s="141">
        <f t="shared" si="20"/>
        <v>54748</v>
      </c>
      <c r="AG23" s="141">
        <v>0</v>
      </c>
      <c r="AH23" s="141">
        <v>32106</v>
      </c>
      <c r="AI23" s="141">
        <v>22642</v>
      </c>
      <c r="AJ23" s="141">
        <v>0</v>
      </c>
      <c r="AK23" s="141">
        <v>0</v>
      </c>
      <c r="AL23" s="141"/>
      <c r="AM23" s="141">
        <f t="shared" si="21"/>
        <v>570730</v>
      </c>
      <c r="AN23" s="141">
        <f t="shared" si="22"/>
        <v>198813</v>
      </c>
      <c r="AO23" s="141">
        <v>198813</v>
      </c>
      <c r="AP23" s="141">
        <v>0</v>
      </c>
      <c r="AQ23" s="141">
        <v>0</v>
      </c>
      <c r="AR23" s="141">
        <v>0</v>
      </c>
      <c r="AS23" s="141">
        <f t="shared" si="23"/>
        <v>340797</v>
      </c>
      <c r="AT23" s="141">
        <v>0</v>
      </c>
      <c r="AU23" s="141">
        <v>322068</v>
      </c>
      <c r="AV23" s="141">
        <v>18729</v>
      </c>
      <c r="AW23" s="141">
        <v>0</v>
      </c>
      <c r="AX23" s="141">
        <f t="shared" si="24"/>
        <v>31120</v>
      </c>
      <c r="AY23" s="141">
        <v>0</v>
      </c>
      <c r="AZ23" s="141">
        <v>15606</v>
      </c>
      <c r="BA23" s="141">
        <v>15514</v>
      </c>
      <c r="BB23" s="141">
        <v>0</v>
      </c>
      <c r="BC23" s="141"/>
      <c r="BD23" s="141">
        <v>0</v>
      </c>
      <c r="BE23" s="141">
        <v>0</v>
      </c>
      <c r="BF23" s="141">
        <f t="shared" si="25"/>
        <v>625478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275163</v>
      </c>
      <c r="BP23" s="141">
        <f t="shared" si="29"/>
        <v>142473</v>
      </c>
      <c r="BQ23" s="141">
        <v>142473</v>
      </c>
      <c r="BR23" s="141">
        <v>0</v>
      </c>
      <c r="BS23" s="141">
        <v>0</v>
      </c>
      <c r="BT23" s="141">
        <v>0</v>
      </c>
      <c r="BU23" s="141">
        <f t="shared" si="30"/>
        <v>45368</v>
      </c>
      <c r="BV23" s="141">
        <v>34480</v>
      </c>
      <c r="BW23" s="141">
        <v>10888</v>
      </c>
      <c r="BX23" s="141">
        <v>0</v>
      </c>
      <c r="BY23" s="141">
        <v>0</v>
      </c>
      <c r="BZ23" s="141">
        <f t="shared" si="31"/>
        <v>87322</v>
      </c>
      <c r="CA23" s="141">
        <v>75340</v>
      </c>
      <c r="CB23" s="141">
        <v>0</v>
      </c>
      <c r="CC23" s="141">
        <v>0</v>
      </c>
      <c r="CD23" s="141">
        <v>11982</v>
      </c>
      <c r="CE23" s="141"/>
      <c r="CF23" s="141">
        <v>0</v>
      </c>
      <c r="CG23" s="141">
        <v>0</v>
      </c>
      <c r="CH23" s="141">
        <f t="shared" si="32"/>
        <v>275163</v>
      </c>
      <c r="CI23" s="141">
        <f t="shared" si="33"/>
        <v>54748</v>
      </c>
      <c r="CJ23" s="141">
        <f t="shared" si="34"/>
        <v>54748</v>
      </c>
      <c r="CK23" s="141">
        <f t="shared" si="35"/>
        <v>0</v>
      </c>
      <c r="CL23" s="141">
        <f t="shared" si="36"/>
        <v>32106</v>
      </c>
      <c r="CM23" s="141">
        <f t="shared" si="37"/>
        <v>22642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845893</v>
      </c>
      <c r="CR23" s="141">
        <f t="shared" si="42"/>
        <v>341286</v>
      </c>
      <c r="CS23" s="141">
        <f t="shared" si="43"/>
        <v>341286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386165</v>
      </c>
      <c r="CX23" s="141">
        <f t="shared" si="48"/>
        <v>34480</v>
      </c>
      <c r="CY23" s="141">
        <f t="shared" si="49"/>
        <v>332956</v>
      </c>
      <c r="CZ23" s="141">
        <f t="shared" si="50"/>
        <v>18729</v>
      </c>
      <c r="DA23" s="141">
        <f t="shared" si="51"/>
        <v>0</v>
      </c>
      <c r="DB23" s="141">
        <f t="shared" si="52"/>
        <v>118442</v>
      </c>
      <c r="DC23" s="141">
        <f t="shared" si="53"/>
        <v>75340</v>
      </c>
      <c r="DD23" s="141">
        <f t="shared" si="54"/>
        <v>15606</v>
      </c>
      <c r="DE23" s="141">
        <f t="shared" si="55"/>
        <v>15514</v>
      </c>
      <c r="DF23" s="141">
        <f t="shared" si="56"/>
        <v>11982</v>
      </c>
      <c r="DG23" s="141">
        <f t="shared" si="57"/>
        <v>0</v>
      </c>
      <c r="DH23" s="141">
        <f t="shared" si="58"/>
        <v>0</v>
      </c>
      <c r="DI23" s="141">
        <f t="shared" si="59"/>
        <v>0</v>
      </c>
      <c r="DJ23" s="141">
        <f t="shared" si="60"/>
        <v>900641</v>
      </c>
    </row>
    <row r="24" spans="1:114" ht="12" customHeight="1">
      <c r="A24" s="142" t="s">
        <v>90</v>
      </c>
      <c r="B24" s="140" t="s">
        <v>457</v>
      </c>
      <c r="C24" s="142" t="s">
        <v>474</v>
      </c>
      <c r="D24" s="141">
        <f t="shared" si="6"/>
        <v>440102</v>
      </c>
      <c r="E24" s="141">
        <f t="shared" si="7"/>
        <v>404723</v>
      </c>
      <c r="F24" s="141">
        <v>33233</v>
      </c>
      <c r="G24" s="141">
        <v>0</v>
      </c>
      <c r="H24" s="141">
        <v>73400</v>
      </c>
      <c r="I24" s="141">
        <v>298090</v>
      </c>
      <c r="J24" s="141">
        <v>1352926</v>
      </c>
      <c r="K24" s="141">
        <v>0</v>
      </c>
      <c r="L24" s="141">
        <v>35379</v>
      </c>
      <c r="M24" s="141">
        <f t="shared" si="8"/>
        <v>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f t="shared" si="10"/>
        <v>440102</v>
      </c>
      <c r="W24" s="141">
        <f t="shared" si="11"/>
        <v>404723</v>
      </c>
      <c r="X24" s="141">
        <f t="shared" si="12"/>
        <v>33233</v>
      </c>
      <c r="Y24" s="141">
        <f t="shared" si="13"/>
        <v>0</v>
      </c>
      <c r="Z24" s="141">
        <f t="shared" si="14"/>
        <v>73400</v>
      </c>
      <c r="AA24" s="141">
        <f t="shared" si="15"/>
        <v>298090</v>
      </c>
      <c r="AB24" s="141">
        <f t="shared" si="16"/>
        <v>1352926</v>
      </c>
      <c r="AC24" s="141">
        <f t="shared" si="17"/>
        <v>0</v>
      </c>
      <c r="AD24" s="141">
        <f t="shared" si="18"/>
        <v>35379</v>
      </c>
      <c r="AE24" s="141">
        <f t="shared" si="19"/>
        <v>90444</v>
      </c>
      <c r="AF24" s="141">
        <f t="shared" si="20"/>
        <v>90444</v>
      </c>
      <c r="AG24" s="141">
        <v>0</v>
      </c>
      <c r="AH24" s="141">
        <v>13049</v>
      </c>
      <c r="AI24" s="141">
        <v>77395</v>
      </c>
      <c r="AJ24" s="141">
        <v>0</v>
      </c>
      <c r="AK24" s="141">
        <v>0</v>
      </c>
      <c r="AL24" s="141"/>
      <c r="AM24" s="141">
        <f t="shared" si="21"/>
        <v>1702584</v>
      </c>
      <c r="AN24" s="141">
        <f t="shared" si="22"/>
        <v>147890</v>
      </c>
      <c r="AO24" s="141">
        <v>147890</v>
      </c>
      <c r="AP24" s="141">
        <v>0</v>
      </c>
      <c r="AQ24" s="141">
        <v>0</v>
      </c>
      <c r="AR24" s="141">
        <v>0</v>
      </c>
      <c r="AS24" s="141">
        <f t="shared" si="23"/>
        <v>402839</v>
      </c>
      <c r="AT24" s="141">
        <v>0</v>
      </c>
      <c r="AU24" s="141">
        <v>310706</v>
      </c>
      <c r="AV24" s="141">
        <v>92133</v>
      </c>
      <c r="AW24" s="141">
        <v>0</v>
      </c>
      <c r="AX24" s="141">
        <f t="shared" si="24"/>
        <v>1151855</v>
      </c>
      <c r="AY24" s="141">
        <v>561383</v>
      </c>
      <c r="AZ24" s="141">
        <v>540266</v>
      </c>
      <c r="BA24" s="141">
        <v>38421</v>
      </c>
      <c r="BB24" s="141">
        <v>11785</v>
      </c>
      <c r="BC24" s="141"/>
      <c r="BD24" s="141">
        <v>0</v>
      </c>
      <c r="BE24" s="141">
        <v>0</v>
      </c>
      <c r="BF24" s="141">
        <f t="shared" si="25"/>
        <v>1793028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/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/>
      <c r="CF24" s="141">
        <v>0</v>
      </c>
      <c r="CG24" s="141">
        <v>0</v>
      </c>
      <c r="CH24" s="141">
        <f t="shared" si="32"/>
        <v>0</v>
      </c>
      <c r="CI24" s="141">
        <f t="shared" si="33"/>
        <v>90444</v>
      </c>
      <c r="CJ24" s="141">
        <f t="shared" si="34"/>
        <v>90444</v>
      </c>
      <c r="CK24" s="141">
        <f t="shared" si="35"/>
        <v>0</v>
      </c>
      <c r="CL24" s="141">
        <f t="shared" si="36"/>
        <v>13049</v>
      </c>
      <c r="CM24" s="141">
        <f t="shared" si="37"/>
        <v>77395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1702584</v>
      </c>
      <c r="CR24" s="141">
        <f t="shared" si="42"/>
        <v>147890</v>
      </c>
      <c r="CS24" s="141">
        <f t="shared" si="43"/>
        <v>147890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402839</v>
      </c>
      <c r="CX24" s="141">
        <f t="shared" si="48"/>
        <v>0</v>
      </c>
      <c r="CY24" s="141">
        <f t="shared" si="49"/>
        <v>310706</v>
      </c>
      <c r="CZ24" s="141">
        <f t="shared" si="50"/>
        <v>92133</v>
      </c>
      <c r="DA24" s="141">
        <f t="shared" si="51"/>
        <v>0</v>
      </c>
      <c r="DB24" s="141">
        <f t="shared" si="52"/>
        <v>1151855</v>
      </c>
      <c r="DC24" s="141">
        <f t="shared" si="53"/>
        <v>561383</v>
      </c>
      <c r="DD24" s="141">
        <f t="shared" si="54"/>
        <v>540266</v>
      </c>
      <c r="DE24" s="141">
        <f t="shared" si="55"/>
        <v>38421</v>
      </c>
      <c r="DF24" s="141">
        <f t="shared" si="56"/>
        <v>11785</v>
      </c>
      <c r="DG24" s="141">
        <f t="shared" si="57"/>
        <v>0</v>
      </c>
      <c r="DH24" s="141">
        <f t="shared" si="58"/>
        <v>0</v>
      </c>
      <c r="DI24" s="141">
        <f t="shared" si="59"/>
        <v>0</v>
      </c>
      <c r="DJ24" s="141">
        <f t="shared" si="60"/>
        <v>1793028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438</v>
      </c>
      <c r="B7" s="140" t="s">
        <v>439</v>
      </c>
      <c r="C7" s="139" t="s">
        <v>483</v>
      </c>
      <c r="D7" s="141">
        <f aca="true" t="shared" si="0" ref="D7:AD7">SUM(D8:D80)</f>
        <v>80839924</v>
      </c>
      <c r="E7" s="141">
        <f t="shared" si="0"/>
        <v>18693315</v>
      </c>
      <c r="F7" s="141">
        <f t="shared" si="0"/>
        <v>99416</v>
      </c>
      <c r="G7" s="141">
        <f t="shared" si="0"/>
        <v>2765</v>
      </c>
      <c r="H7" s="141">
        <f t="shared" si="0"/>
        <v>2063400</v>
      </c>
      <c r="I7" s="141">
        <f t="shared" si="0"/>
        <v>12366205</v>
      </c>
      <c r="J7" s="141">
        <f t="shared" si="0"/>
        <v>7458827</v>
      </c>
      <c r="K7" s="141">
        <f t="shared" si="0"/>
        <v>4161529</v>
      </c>
      <c r="L7" s="141">
        <f t="shared" si="0"/>
        <v>62146609</v>
      </c>
      <c r="M7" s="141">
        <f t="shared" si="0"/>
        <v>10997478</v>
      </c>
      <c r="N7" s="141">
        <f t="shared" si="0"/>
        <v>3845026</v>
      </c>
      <c r="O7" s="141">
        <f t="shared" si="0"/>
        <v>194172</v>
      </c>
      <c r="P7" s="141">
        <f t="shared" si="0"/>
        <v>62257</v>
      </c>
      <c r="Q7" s="141">
        <f t="shared" si="0"/>
        <v>612900</v>
      </c>
      <c r="R7" s="141">
        <f t="shared" si="0"/>
        <v>2611398</v>
      </c>
      <c r="S7" s="141">
        <f t="shared" si="0"/>
        <v>1233067</v>
      </c>
      <c r="T7" s="141">
        <f t="shared" si="0"/>
        <v>364299</v>
      </c>
      <c r="U7" s="141">
        <f t="shared" si="0"/>
        <v>7152452</v>
      </c>
      <c r="V7" s="141">
        <f t="shared" si="0"/>
        <v>91837402</v>
      </c>
      <c r="W7" s="141">
        <f t="shared" si="0"/>
        <v>22538341</v>
      </c>
      <c r="X7" s="141">
        <f t="shared" si="0"/>
        <v>293588</v>
      </c>
      <c r="Y7" s="141">
        <f t="shared" si="0"/>
        <v>65022</v>
      </c>
      <c r="Z7" s="141">
        <f t="shared" si="0"/>
        <v>2676300</v>
      </c>
      <c r="AA7" s="141">
        <f t="shared" si="0"/>
        <v>14977603</v>
      </c>
      <c r="AB7" s="141">
        <f t="shared" si="0"/>
        <v>8691894</v>
      </c>
      <c r="AC7" s="141">
        <f t="shared" si="0"/>
        <v>4525828</v>
      </c>
      <c r="AD7" s="141">
        <f t="shared" si="0"/>
        <v>69299061</v>
      </c>
    </row>
    <row r="8" spans="1:30" ht="12" customHeight="1">
      <c r="A8" s="142" t="s">
        <v>90</v>
      </c>
      <c r="B8" s="140" t="s">
        <v>326</v>
      </c>
      <c r="C8" s="142" t="s">
        <v>382</v>
      </c>
      <c r="D8" s="141">
        <f>SUM(E8,+L8)</f>
        <v>11771493</v>
      </c>
      <c r="E8" s="141">
        <f>+SUM(F8:I8,K8)</f>
        <v>3631501</v>
      </c>
      <c r="F8" s="141">
        <v>37551</v>
      </c>
      <c r="G8" s="141">
        <v>0</v>
      </c>
      <c r="H8" s="141">
        <v>429000</v>
      </c>
      <c r="I8" s="141">
        <v>1913699</v>
      </c>
      <c r="J8" s="141"/>
      <c r="K8" s="141">
        <v>1251251</v>
      </c>
      <c r="L8" s="141">
        <v>8139992</v>
      </c>
      <c r="M8" s="141">
        <f>SUM(N8,+U8)</f>
        <v>507384</v>
      </c>
      <c r="N8" s="141">
        <f>+SUM(O8:R8,T8)</f>
        <v>2079</v>
      </c>
      <c r="O8" s="141">
        <v>2056</v>
      </c>
      <c r="P8" s="141">
        <v>0</v>
      </c>
      <c r="Q8" s="141">
        <v>0</v>
      </c>
      <c r="R8" s="141">
        <v>0</v>
      </c>
      <c r="S8" s="141"/>
      <c r="T8" s="141">
        <v>23</v>
      </c>
      <c r="U8" s="141">
        <v>505305</v>
      </c>
      <c r="V8" s="141">
        <f aca="true" t="shared" si="1" ref="V8:AD8">+SUM(D8,M8)</f>
        <v>12278877</v>
      </c>
      <c r="W8" s="141">
        <f t="shared" si="1"/>
        <v>3633580</v>
      </c>
      <c r="X8" s="141">
        <f t="shared" si="1"/>
        <v>39607</v>
      </c>
      <c r="Y8" s="141">
        <f t="shared" si="1"/>
        <v>0</v>
      </c>
      <c r="Z8" s="141">
        <f t="shared" si="1"/>
        <v>429000</v>
      </c>
      <c r="AA8" s="141">
        <f t="shared" si="1"/>
        <v>1913699</v>
      </c>
      <c r="AB8" s="141">
        <f t="shared" si="1"/>
        <v>0</v>
      </c>
      <c r="AC8" s="141">
        <f t="shared" si="1"/>
        <v>1251274</v>
      </c>
      <c r="AD8" s="141">
        <f t="shared" si="1"/>
        <v>8645297</v>
      </c>
    </row>
    <row r="9" spans="1:30" ht="12" customHeight="1">
      <c r="A9" s="142" t="s">
        <v>90</v>
      </c>
      <c r="B9" s="140" t="s">
        <v>327</v>
      </c>
      <c r="C9" s="142" t="s">
        <v>383</v>
      </c>
      <c r="D9" s="141">
        <f aca="true" t="shared" si="2" ref="D9:D72">SUM(E9,+L9)</f>
        <v>969466</v>
      </c>
      <c r="E9" s="141">
        <f aca="true" t="shared" si="3" ref="E9:E72">+SUM(F9:I9,K9)</f>
        <v>264247</v>
      </c>
      <c r="F9" s="141">
        <v>0</v>
      </c>
      <c r="G9" s="141">
        <v>0</v>
      </c>
      <c r="H9" s="141">
        <v>0</v>
      </c>
      <c r="I9" s="141">
        <v>263056</v>
      </c>
      <c r="J9" s="141"/>
      <c r="K9" s="141">
        <v>1191</v>
      </c>
      <c r="L9" s="141">
        <v>705219</v>
      </c>
      <c r="M9" s="141">
        <f aca="true" t="shared" si="4" ref="M9:M72">SUM(N9,+U9)</f>
        <v>304008</v>
      </c>
      <c r="N9" s="141">
        <f aca="true" t="shared" si="5" ref="N9:N72">+SUM(O9:R9,T9)</f>
        <v>75080</v>
      </c>
      <c r="O9" s="141">
        <v>1311</v>
      </c>
      <c r="P9" s="141">
        <v>1400</v>
      </c>
      <c r="Q9" s="141">
        <v>0</v>
      </c>
      <c r="R9" s="141">
        <v>72331</v>
      </c>
      <c r="S9" s="141"/>
      <c r="T9" s="141">
        <v>38</v>
      </c>
      <c r="U9" s="141">
        <v>228928</v>
      </c>
      <c r="V9" s="141">
        <f aca="true" t="shared" si="6" ref="V9:V72">+SUM(D9,M9)</f>
        <v>1273474</v>
      </c>
      <c r="W9" s="141">
        <f aca="true" t="shared" si="7" ref="W9:W72">+SUM(E9,N9)</f>
        <v>339327</v>
      </c>
      <c r="X9" s="141">
        <f aca="true" t="shared" si="8" ref="X9:X72">+SUM(F9,O9)</f>
        <v>1311</v>
      </c>
      <c r="Y9" s="141">
        <f aca="true" t="shared" si="9" ref="Y9:Y72">+SUM(G9,P9)</f>
        <v>1400</v>
      </c>
      <c r="Z9" s="141">
        <f aca="true" t="shared" si="10" ref="Z9:Z72">+SUM(H9,Q9)</f>
        <v>0</v>
      </c>
      <c r="AA9" s="141">
        <f aca="true" t="shared" si="11" ref="AA9:AA72">+SUM(I9,R9)</f>
        <v>335387</v>
      </c>
      <c r="AB9" s="141">
        <f aca="true" t="shared" si="12" ref="AB9:AB72">+SUM(J9,S9)</f>
        <v>0</v>
      </c>
      <c r="AC9" s="141">
        <f aca="true" t="shared" si="13" ref="AC9:AC72">+SUM(K9,T9)</f>
        <v>1229</v>
      </c>
      <c r="AD9" s="141">
        <f aca="true" t="shared" si="14" ref="AD9:AD72">+SUM(L9,U9)</f>
        <v>934147</v>
      </c>
    </row>
    <row r="10" spans="1:30" ht="12" customHeight="1">
      <c r="A10" s="142" t="s">
        <v>90</v>
      </c>
      <c r="B10" s="140" t="s">
        <v>328</v>
      </c>
      <c r="C10" s="142" t="s">
        <v>384</v>
      </c>
      <c r="D10" s="141">
        <f t="shared" si="2"/>
        <v>5808006</v>
      </c>
      <c r="E10" s="141">
        <f t="shared" si="3"/>
        <v>1156683</v>
      </c>
      <c r="F10" s="141">
        <v>0</v>
      </c>
      <c r="G10" s="141">
        <v>422</v>
      </c>
      <c r="H10" s="141">
        <v>0</v>
      </c>
      <c r="I10" s="141">
        <v>759615</v>
      </c>
      <c r="J10" s="141"/>
      <c r="K10" s="141">
        <v>396646</v>
      </c>
      <c r="L10" s="141">
        <v>4651323</v>
      </c>
      <c r="M10" s="141">
        <f t="shared" si="4"/>
        <v>877743</v>
      </c>
      <c r="N10" s="141">
        <f t="shared" si="5"/>
        <v>54139</v>
      </c>
      <c r="O10" s="141">
        <v>0</v>
      </c>
      <c r="P10" s="141">
        <v>0</v>
      </c>
      <c r="Q10" s="141">
        <v>0</v>
      </c>
      <c r="R10" s="141">
        <v>53839</v>
      </c>
      <c r="S10" s="141"/>
      <c r="T10" s="141">
        <v>300</v>
      </c>
      <c r="U10" s="141">
        <v>823604</v>
      </c>
      <c r="V10" s="141">
        <f t="shared" si="6"/>
        <v>6685749</v>
      </c>
      <c r="W10" s="141">
        <f t="shared" si="7"/>
        <v>1210822</v>
      </c>
      <c r="X10" s="141">
        <f t="shared" si="8"/>
        <v>0</v>
      </c>
      <c r="Y10" s="141">
        <f t="shared" si="9"/>
        <v>422</v>
      </c>
      <c r="Z10" s="141">
        <f t="shared" si="10"/>
        <v>0</v>
      </c>
      <c r="AA10" s="141">
        <f t="shared" si="11"/>
        <v>813454</v>
      </c>
      <c r="AB10" s="141">
        <f t="shared" si="12"/>
        <v>0</v>
      </c>
      <c r="AC10" s="141">
        <f t="shared" si="13"/>
        <v>396946</v>
      </c>
      <c r="AD10" s="141">
        <f t="shared" si="14"/>
        <v>5474927</v>
      </c>
    </row>
    <row r="11" spans="1:30" ht="12" customHeight="1">
      <c r="A11" s="142" t="s">
        <v>90</v>
      </c>
      <c r="B11" s="140" t="s">
        <v>329</v>
      </c>
      <c r="C11" s="142" t="s">
        <v>385</v>
      </c>
      <c r="D11" s="141">
        <f t="shared" si="2"/>
        <v>6944707</v>
      </c>
      <c r="E11" s="141">
        <f t="shared" si="3"/>
        <v>1202588</v>
      </c>
      <c r="F11" s="141">
        <v>8942</v>
      </c>
      <c r="G11" s="141">
        <v>0</v>
      </c>
      <c r="H11" s="141">
        <v>20900</v>
      </c>
      <c r="I11" s="141">
        <v>1172746</v>
      </c>
      <c r="J11" s="141"/>
      <c r="K11" s="141">
        <v>0</v>
      </c>
      <c r="L11" s="141">
        <v>5742119</v>
      </c>
      <c r="M11" s="141">
        <f t="shared" si="4"/>
        <v>588924</v>
      </c>
      <c r="N11" s="141">
        <f t="shared" si="5"/>
        <v>67181</v>
      </c>
      <c r="O11" s="141">
        <v>0</v>
      </c>
      <c r="P11" s="141">
        <v>0</v>
      </c>
      <c r="Q11" s="141">
        <v>0</v>
      </c>
      <c r="R11" s="141">
        <v>67181</v>
      </c>
      <c r="S11" s="141"/>
      <c r="T11" s="141">
        <v>0</v>
      </c>
      <c r="U11" s="141">
        <v>521743</v>
      </c>
      <c r="V11" s="141">
        <f t="shared" si="6"/>
        <v>7533631</v>
      </c>
      <c r="W11" s="141">
        <f t="shared" si="7"/>
        <v>1269769</v>
      </c>
      <c r="X11" s="141">
        <f t="shared" si="8"/>
        <v>8942</v>
      </c>
      <c r="Y11" s="141">
        <f t="shared" si="9"/>
        <v>0</v>
      </c>
      <c r="Z11" s="141">
        <f t="shared" si="10"/>
        <v>20900</v>
      </c>
      <c r="AA11" s="141">
        <f t="shared" si="11"/>
        <v>1239927</v>
      </c>
      <c r="AB11" s="141">
        <f t="shared" si="12"/>
        <v>0</v>
      </c>
      <c r="AC11" s="141">
        <f t="shared" si="13"/>
        <v>0</v>
      </c>
      <c r="AD11" s="141">
        <f t="shared" si="14"/>
        <v>6263862</v>
      </c>
    </row>
    <row r="12" spans="1:30" ht="12" customHeight="1">
      <c r="A12" s="142" t="s">
        <v>90</v>
      </c>
      <c r="B12" s="140" t="s">
        <v>330</v>
      </c>
      <c r="C12" s="142" t="s">
        <v>386</v>
      </c>
      <c r="D12" s="141">
        <f t="shared" si="2"/>
        <v>798379</v>
      </c>
      <c r="E12" s="141">
        <f t="shared" si="3"/>
        <v>175885</v>
      </c>
      <c r="F12" s="141">
        <v>0</v>
      </c>
      <c r="G12" s="141">
        <v>0</v>
      </c>
      <c r="H12" s="141">
        <v>0</v>
      </c>
      <c r="I12" s="141">
        <v>126094</v>
      </c>
      <c r="J12" s="141"/>
      <c r="K12" s="141">
        <v>49791</v>
      </c>
      <c r="L12" s="141">
        <v>622494</v>
      </c>
      <c r="M12" s="141">
        <f t="shared" si="4"/>
        <v>99417</v>
      </c>
      <c r="N12" s="141">
        <f t="shared" si="5"/>
        <v>94562</v>
      </c>
      <c r="O12" s="141">
        <v>0</v>
      </c>
      <c r="P12" s="141">
        <v>0</v>
      </c>
      <c r="Q12" s="141">
        <v>0</v>
      </c>
      <c r="R12" s="141">
        <v>94562</v>
      </c>
      <c r="S12" s="141"/>
      <c r="T12" s="141">
        <v>0</v>
      </c>
      <c r="U12" s="141">
        <v>4855</v>
      </c>
      <c r="V12" s="141">
        <f t="shared" si="6"/>
        <v>897796</v>
      </c>
      <c r="W12" s="141">
        <f t="shared" si="7"/>
        <v>270447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220656</v>
      </c>
      <c r="AB12" s="141">
        <f t="shared" si="12"/>
        <v>0</v>
      </c>
      <c r="AC12" s="141">
        <f t="shared" si="13"/>
        <v>49791</v>
      </c>
      <c r="AD12" s="141">
        <f t="shared" si="14"/>
        <v>627349</v>
      </c>
    </row>
    <row r="13" spans="1:30" ht="12" customHeight="1">
      <c r="A13" s="142" t="s">
        <v>90</v>
      </c>
      <c r="B13" s="140" t="s">
        <v>331</v>
      </c>
      <c r="C13" s="142" t="s">
        <v>387</v>
      </c>
      <c r="D13" s="141">
        <f t="shared" si="2"/>
        <v>2455358</v>
      </c>
      <c r="E13" s="141">
        <f t="shared" si="3"/>
        <v>437864</v>
      </c>
      <c r="F13" s="141">
        <v>0</v>
      </c>
      <c r="G13" s="141">
        <v>0</v>
      </c>
      <c r="H13" s="141">
        <v>0</v>
      </c>
      <c r="I13" s="141">
        <v>391258</v>
      </c>
      <c r="J13" s="141"/>
      <c r="K13" s="141">
        <v>46606</v>
      </c>
      <c r="L13" s="141">
        <v>2017494</v>
      </c>
      <c r="M13" s="141">
        <f t="shared" si="4"/>
        <v>85732</v>
      </c>
      <c r="N13" s="141">
        <f t="shared" si="5"/>
        <v>20475</v>
      </c>
      <c r="O13" s="141">
        <v>2710</v>
      </c>
      <c r="P13" s="141">
        <v>2950</v>
      </c>
      <c r="Q13" s="141">
        <v>0</v>
      </c>
      <c r="R13" s="141">
        <v>14705</v>
      </c>
      <c r="S13" s="141"/>
      <c r="T13" s="141">
        <v>110</v>
      </c>
      <c r="U13" s="141">
        <v>65257</v>
      </c>
      <c r="V13" s="141">
        <f t="shared" si="6"/>
        <v>2541090</v>
      </c>
      <c r="W13" s="141">
        <f t="shared" si="7"/>
        <v>458339</v>
      </c>
      <c r="X13" s="141">
        <f t="shared" si="8"/>
        <v>2710</v>
      </c>
      <c r="Y13" s="141">
        <f t="shared" si="9"/>
        <v>2950</v>
      </c>
      <c r="Z13" s="141">
        <f t="shared" si="10"/>
        <v>0</v>
      </c>
      <c r="AA13" s="141">
        <f t="shared" si="11"/>
        <v>405963</v>
      </c>
      <c r="AB13" s="141">
        <f t="shared" si="12"/>
        <v>0</v>
      </c>
      <c r="AC13" s="141">
        <f t="shared" si="13"/>
        <v>46716</v>
      </c>
      <c r="AD13" s="141">
        <f t="shared" si="14"/>
        <v>2082751</v>
      </c>
    </row>
    <row r="14" spans="1:30" ht="12" customHeight="1">
      <c r="A14" s="142" t="s">
        <v>90</v>
      </c>
      <c r="B14" s="140" t="s">
        <v>332</v>
      </c>
      <c r="C14" s="142" t="s">
        <v>388</v>
      </c>
      <c r="D14" s="141">
        <f t="shared" si="2"/>
        <v>6794751</v>
      </c>
      <c r="E14" s="141">
        <f t="shared" si="3"/>
        <v>986835</v>
      </c>
      <c r="F14" s="141">
        <v>0</v>
      </c>
      <c r="G14" s="141">
        <v>0</v>
      </c>
      <c r="H14" s="141">
        <v>0</v>
      </c>
      <c r="I14" s="141">
        <v>754815</v>
      </c>
      <c r="J14" s="141"/>
      <c r="K14" s="141">
        <v>232020</v>
      </c>
      <c r="L14" s="141">
        <v>5807916</v>
      </c>
      <c r="M14" s="141">
        <f t="shared" si="4"/>
        <v>668226</v>
      </c>
      <c r="N14" s="141">
        <f t="shared" si="5"/>
        <v>130340</v>
      </c>
      <c r="O14" s="141">
        <v>0</v>
      </c>
      <c r="P14" s="141">
        <v>0</v>
      </c>
      <c r="Q14" s="141">
        <v>0</v>
      </c>
      <c r="R14" s="141">
        <v>37600</v>
      </c>
      <c r="S14" s="141"/>
      <c r="T14" s="141">
        <v>92740</v>
      </c>
      <c r="U14" s="141">
        <v>537886</v>
      </c>
      <c r="V14" s="141">
        <f t="shared" si="6"/>
        <v>7462977</v>
      </c>
      <c r="W14" s="141">
        <f t="shared" si="7"/>
        <v>1117175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792415</v>
      </c>
      <c r="AB14" s="141">
        <f t="shared" si="12"/>
        <v>0</v>
      </c>
      <c r="AC14" s="141">
        <f t="shared" si="13"/>
        <v>324760</v>
      </c>
      <c r="AD14" s="141">
        <f t="shared" si="14"/>
        <v>6345802</v>
      </c>
    </row>
    <row r="15" spans="1:30" ht="12" customHeight="1">
      <c r="A15" s="142" t="s">
        <v>90</v>
      </c>
      <c r="B15" s="140" t="s">
        <v>333</v>
      </c>
      <c r="C15" s="142" t="s">
        <v>389</v>
      </c>
      <c r="D15" s="141">
        <f t="shared" si="2"/>
        <v>1570458</v>
      </c>
      <c r="E15" s="141">
        <f t="shared" si="3"/>
        <v>265967</v>
      </c>
      <c r="F15" s="141">
        <v>0</v>
      </c>
      <c r="G15" s="141">
        <v>0</v>
      </c>
      <c r="H15" s="141">
        <v>0</v>
      </c>
      <c r="I15" s="141">
        <v>246816</v>
      </c>
      <c r="J15" s="141"/>
      <c r="K15" s="141">
        <v>19151</v>
      </c>
      <c r="L15" s="141">
        <v>1304491</v>
      </c>
      <c r="M15" s="141">
        <f t="shared" si="4"/>
        <v>543824</v>
      </c>
      <c r="N15" s="141">
        <f t="shared" si="5"/>
        <v>48165</v>
      </c>
      <c r="O15" s="141">
        <v>0</v>
      </c>
      <c r="P15" s="141">
        <v>0</v>
      </c>
      <c r="Q15" s="141">
        <v>0</v>
      </c>
      <c r="R15" s="141">
        <v>48137</v>
      </c>
      <c r="S15" s="141"/>
      <c r="T15" s="141">
        <v>28</v>
      </c>
      <c r="U15" s="141">
        <v>495659</v>
      </c>
      <c r="V15" s="141">
        <f t="shared" si="6"/>
        <v>2114282</v>
      </c>
      <c r="W15" s="141">
        <f t="shared" si="7"/>
        <v>314132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294953</v>
      </c>
      <c r="AB15" s="141">
        <f t="shared" si="12"/>
        <v>0</v>
      </c>
      <c r="AC15" s="141">
        <f t="shared" si="13"/>
        <v>19179</v>
      </c>
      <c r="AD15" s="141">
        <f t="shared" si="14"/>
        <v>1800150</v>
      </c>
    </row>
    <row r="16" spans="1:30" ht="12" customHeight="1">
      <c r="A16" s="142" t="s">
        <v>90</v>
      </c>
      <c r="B16" s="140" t="s">
        <v>334</v>
      </c>
      <c r="C16" s="142" t="s">
        <v>390</v>
      </c>
      <c r="D16" s="141">
        <f t="shared" si="2"/>
        <v>620854</v>
      </c>
      <c r="E16" s="141">
        <f t="shared" si="3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620854</v>
      </c>
      <c r="M16" s="141">
        <f t="shared" si="4"/>
        <v>0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0</v>
      </c>
      <c r="V16" s="141">
        <f t="shared" si="6"/>
        <v>620854</v>
      </c>
      <c r="W16" s="141">
        <f t="shared" si="7"/>
        <v>0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0</v>
      </c>
      <c r="AD16" s="141">
        <f t="shared" si="14"/>
        <v>620854</v>
      </c>
    </row>
    <row r="17" spans="1:30" ht="12" customHeight="1">
      <c r="A17" s="142" t="s">
        <v>90</v>
      </c>
      <c r="B17" s="140" t="s">
        <v>335</v>
      </c>
      <c r="C17" s="142" t="s">
        <v>391</v>
      </c>
      <c r="D17" s="141">
        <f t="shared" si="2"/>
        <v>2161188</v>
      </c>
      <c r="E17" s="141">
        <f t="shared" si="3"/>
        <v>442215</v>
      </c>
      <c r="F17" s="141">
        <v>0</v>
      </c>
      <c r="G17" s="141">
        <v>0</v>
      </c>
      <c r="H17" s="141">
        <v>0</v>
      </c>
      <c r="I17" s="141">
        <v>349435</v>
      </c>
      <c r="J17" s="141"/>
      <c r="K17" s="141">
        <v>92780</v>
      </c>
      <c r="L17" s="141">
        <v>1718973</v>
      </c>
      <c r="M17" s="141">
        <f t="shared" si="4"/>
        <v>300507</v>
      </c>
      <c r="N17" s="141">
        <f t="shared" si="5"/>
        <v>43295</v>
      </c>
      <c r="O17" s="141">
        <v>0</v>
      </c>
      <c r="P17" s="141">
        <v>0</v>
      </c>
      <c r="Q17" s="141">
        <v>0</v>
      </c>
      <c r="R17" s="141">
        <v>40155</v>
      </c>
      <c r="S17" s="141"/>
      <c r="T17" s="141">
        <v>3140</v>
      </c>
      <c r="U17" s="141">
        <v>257212</v>
      </c>
      <c r="V17" s="141">
        <f t="shared" si="6"/>
        <v>2461695</v>
      </c>
      <c r="W17" s="141">
        <f t="shared" si="7"/>
        <v>485510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389590</v>
      </c>
      <c r="AB17" s="141">
        <f t="shared" si="12"/>
        <v>0</v>
      </c>
      <c r="AC17" s="141">
        <f t="shared" si="13"/>
        <v>95920</v>
      </c>
      <c r="AD17" s="141">
        <f t="shared" si="14"/>
        <v>1976185</v>
      </c>
    </row>
    <row r="18" spans="1:30" ht="12" customHeight="1">
      <c r="A18" s="142" t="s">
        <v>90</v>
      </c>
      <c r="B18" s="140" t="s">
        <v>336</v>
      </c>
      <c r="C18" s="142" t="s">
        <v>392</v>
      </c>
      <c r="D18" s="141">
        <f t="shared" si="2"/>
        <v>1279818</v>
      </c>
      <c r="E18" s="141">
        <f t="shared" si="3"/>
        <v>27590</v>
      </c>
      <c r="F18" s="141">
        <v>0</v>
      </c>
      <c r="G18" s="141">
        <v>0</v>
      </c>
      <c r="H18" s="141">
        <v>0</v>
      </c>
      <c r="I18" s="141">
        <v>27540</v>
      </c>
      <c r="J18" s="141"/>
      <c r="K18" s="141">
        <v>50</v>
      </c>
      <c r="L18" s="141">
        <v>1252228</v>
      </c>
      <c r="M18" s="141">
        <f t="shared" si="4"/>
        <v>138741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138741</v>
      </c>
      <c r="V18" s="141">
        <f t="shared" si="6"/>
        <v>1418559</v>
      </c>
      <c r="W18" s="141">
        <f t="shared" si="7"/>
        <v>27590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27540</v>
      </c>
      <c r="AB18" s="141">
        <f t="shared" si="12"/>
        <v>0</v>
      </c>
      <c r="AC18" s="141">
        <f t="shared" si="13"/>
        <v>50</v>
      </c>
      <c r="AD18" s="141">
        <f t="shared" si="14"/>
        <v>1390969</v>
      </c>
    </row>
    <row r="19" spans="1:30" ht="12" customHeight="1">
      <c r="A19" s="142" t="s">
        <v>90</v>
      </c>
      <c r="B19" s="140" t="s">
        <v>337</v>
      </c>
      <c r="C19" s="142" t="s">
        <v>393</v>
      </c>
      <c r="D19" s="141">
        <f t="shared" si="2"/>
        <v>523919</v>
      </c>
      <c r="E19" s="141">
        <f t="shared" si="3"/>
        <v>160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160</v>
      </c>
      <c r="L19" s="141">
        <v>523759</v>
      </c>
      <c r="M19" s="141">
        <f t="shared" si="4"/>
        <v>1030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1030</v>
      </c>
      <c r="V19" s="141">
        <f t="shared" si="6"/>
        <v>524949</v>
      </c>
      <c r="W19" s="141">
        <f t="shared" si="7"/>
        <v>160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160</v>
      </c>
      <c r="AD19" s="141">
        <f t="shared" si="14"/>
        <v>524789</v>
      </c>
    </row>
    <row r="20" spans="1:30" ht="12" customHeight="1">
      <c r="A20" s="142" t="s">
        <v>90</v>
      </c>
      <c r="B20" s="140" t="s">
        <v>338</v>
      </c>
      <c r="C20" s="142" t="s">
        <v>394</v>
      </c>
      <c r="D20" s="141">
        <f t="shared" si="2"/>
        <v>581889</v>
      </c>
      <c r="E20" s="141">
        <f t="shared" si="3"/>
        <v>258452</v>
      </c>
      <c r="F20" s="141">
        <v>0</v>
      </c>
      <c r="G20" s="141">
        <v>0</v>
      </c>
      <c r="H20" s="141">
        <v>0</v>
      </c>
      <c r="I20" s="141">
        <v>258452</v>
      </c>
      <c r="J20" s="141"/>
      <c r="K20" s="141">
        <v>0</v>
      </c>
      <c r="L20" s="141">
        <v>323437</v>
      </c>
      <c r="M20" s="141">
        <f t="shared" si="4"/>
        <v>72216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72216</v>
      </c>
      <c r="V20" s="141">
        <f t="shared" si="6"/>
        <v>654105</v>
      </c>
      <c r="W20" s="141">
        <f t="shared" si="7"/>
        <v>258452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258452</v>
      </c>
      <c r="AB20" s="141">
        <f t="shared" si="12"/>
        <v>0</v>
      </c>
      <c r="AC20" s="141">
        <f t="shared" si="13"/>
        <v>0</v>
      </c>
      <c r="AD20" s="141">
        <f t="shared" si="14"/>
        <v>395653</v>
      </c>
    </row>
    <row r="21" spans="1:30" ht="12" customHeight="1">
      <c r="A21" s="142" t="s">
        <v>90</v>
      </c>
      <c r="B21" s="140" t="s">
        <v>339</v>
      </c>
      <c r="C21" s="142" t="s">
        <v>395</v>
      </c>
      <c r="D21" s="141">
        <f t="shared" si="2"/>
        <v>1910366</v>
      </c>
      <c r="E21" s="141">
        <f t="shared" si="3"/>
        <v>495265</v>
      </c>
      <c r="F21" s="141">
        <v>0</v>
      </c>
      <c r="G21" s="141">
        <v>0</v>
      </c>
      <c r="H21" s="141">
        <v>0</v>
      </c>
      <c r="I21" s="141">
        <v>392593</v>
      </c>
      <c r="J21" s="141"/>
      <c r="K21" s="141">
        <v>102672</v>
      </c>
      <c r="L21" s="141">
        <v>1415101</v>
      </c>
      <c r="M21" s="141">
        <f t="shared" si="4"/>
        <v>204391</v>
      </c>
      <c r="N21" s="141">
        <f t="shared" si="5"/>
        <v>15389</v>
      </c>
      <c r="O21" s="141">
        <v>0</v>
      </c>
      <c r="P21" s="141">
        <v>0</v>
      </c>
      <c r="Q21" s="141">
        <v>0</v>
      </c>
      <c r="R21" s="141">
        <v>15389</v>
      </c>
      <c r="S21" s="141"/>
      <c r="T21" s="141">
        <v>0</v>
      </c>
      <c r="U21" s="141">
        <v>189002</v>
      </c>
      <c r="V21" s="141">
        <f t="shared" si="6"/>
        <v>2114757</v>
      </c>
      <c r="W21" s="141">
        <f t="shared" si="7"/>
        <v>510654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407982</v>
      </c>
      <c r="AB21" s="141">
        <f t="shared" si="12"/>
        <v>0</v>
      </c>
      <c r="AC21" s="141">
        <f t="shared" si="13"/>
        <v>102672</v>
      </c>
      <c r="AD21" s="141">
        <f t="shared" si="14"/>
        <v>1604103</v>
      </c>
    </row>
    <row r="22" spans="1:30" ht="12" customHeight="1">
      <c r="A22" s="142" t="s">
        <v>90</v>
      </c>
      <c r="B22" s="140" t="s">
        <v>340</v>
      </c>
      <c r="C22" s="142" t="s">
        <v>396</v>
      </c>
      <c r="D22" s="141">
        <f t="shared" si="2"/>
        <v>5042013</v>
      </c>
      <c r="E22" s="141">
        <f t="shared" si="3"/>
        <v>1134496</v>
      </c>
      <c r="F22" s="141">
        <v>0</v>
      </c>
      <c r="G22" s="141">
        <v>0</v>
      </c>
      <c r="H22" s="141">
        <v>49700</v>
      </c>
      <c r="I22" s="141">
        <v>649513</v>
      </c>
      <c r="J22" s="141"/>
      <c r="K22" s="141">
        <v>435283</v>
      </c>
      <c r="L22" s="141">
        <v>3907517</v>
      </c>
      <c r="M22" s="141">
        <f t="shared" si="4"/>
        <v>309889</v>
      </c>
      <c r="N22" s="141">
        <f t="shared" si="5"/>
        <v>29829</v>
      </c>
      <c r="O22" s="141">
        <v>4201</v>
      </c>
      <c r="P22" s="141">
        <v>4801</v>
      </c>
      <c r="Q22" s="141">
        <v>0</v>
      </c>
      <c r="R22" s="141">
        <v>20291</v>
      </c>
      <c r="S22" s="141"/>
      <c r="T22" s="141">
        <v>536</v>
      </c>
      <c r="U22" s="141">
        <v>280060</v>
      </c>
      <c r="V22" s="141">
        <f t="shared" si="6"/>
        <v>5351902</v>
      </c>
      <c r="W22" s="141">
        <f t="shared" si="7"/>
        <v>1164325</v>
      </c>
      <c r="X22" s="141">
        <f t="shared" si="8"/>
        <v>4201</v>
      </c>
      <c r="Y22" s="141">
        <f t="shared" si="9"/>
        <v>4801</v>
      </c>
      <c r="Z22" s="141">
        <f t="shared" si="10"/>
        <v>49700</v>
      </c>
      <c r="AA22" s="141">
        <f t="shared" si="11"/>
        <v>669804</v>
      </c>
      <c r="AB22" s="141">
        <f t="shared" si="12"/>
        <v>0</v>
      </c>
      <c r="AC22" s="141">
        <f t="shared" si="13"/>
        <v>435819</v>
      </c>
      <c r="AD22" s="141">
        <f t="shared" si="14"/>
        <v>4187577</v>
      </c>
    </row>
    <row r="23" spans="1:30" ht="12" customHeight="1">
      <c r="A23" s="142" t="s">
        <v>90</v>
      </c>
      <c r="B23" s="140" t="s">
        <v>341</v>
      </c>
      <c r="C23" s="142" t="s">
        <v>397</v>
      </c>
      <c r="D23" s="141">
        <f t="shared" si="2"/>
        <v>322887</v>
      </c>
      <c r="E23" s="141">
        <f t="shared" si="3"/>
        <v>85419</v>
      </c>
      <c r="F23" s="141">
        <v>0</v>
      </c>
      <c r="G23" s="141">
        <v>0</v>
      </c>
      <c r="H23" s="141">
        <v>0</v>
      </c>
      <c r="I23" s="141">
        <v>50445</v>
      </c>
      <c r="J23" s="141"/>
      <c r="K23" s="141">
        <v>34974</v>
      </c>
      <c r="L23" s="141">
        <v>237468</v>
      </c>
      <c r="M23" s="141">
        <f t="shared" si="4"/>
        <v>147625</v>
      </c>
      <c r="N23" s="141">
        <f t="shared" si="5"/>
        <v>62772</v>
      </c>
      <c r="O23" s="141">
        <v>0</v>
      </c>
      <c r="P23" s="141">
        <v>0</v>
      </c>
      <c r="Q23" s="141">
        <v>0</v>
      </c>
      <c r="R23" s="141">
        <v>62772</v>
      </c>
      <c r="S23" s="141"/>
      <c r="T23" s="141">
        <v>0</v>
      </c>
      <c r="U23" s="141">
        <v>84853</v>
      </c>
      <c r="V23" s="141">
        <f t="shared" si="6"/>
        <v>470512</v>
      </c>
      <c r="W23" s="141">
        <f t="shared" si="7"/>
        <v>148191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113217</v>
      </c>
      <c r="AB23" s="141">
        <f t="shared" si="12"/>
        <v>0</v>
      </c>
      <c r="AC23" s="141">
        <f t="shared" si="13"/>
        <v>34974</v>
      </c>
      <c r="AD23" s="141">
        <f t="shared" si="14"/>
        <v>322321</v>
      </c>
    </row>
    <row r="24" spans="1:30" ht="12" customHeight="1">
      <c r="A24" s="142" t="s">
        <v>90</v>
      </c>
      <c r="B24" s="140" t="s">
        <v>342</v>
      </c>
      <c r="C24" s="142" t="s">
        <v>398</v>
      </c>
      <c r="D24" s="141">
        <f t="shared" si="2"/>
        <v>3461592</v>
      </c>
      <c r="E24" s="141">
        <f t="shared" si="3"/>
        <v>1075538</v>
      </c>
      <c r="F24" s="141">
        <v>0</v>
      </c>
      <c r="G24" s="141">
        <v>1368</v>
      </c>
      <c r="H24" s="141">
        <v>542900</v>
      </c>
      <c r="I24" s="141">
        <v>413735</v>
      </c>
      <c r="J24" s="141"/>
      <c r="K24" s="141">
        <v>117535</v>
      </c>
      <c r="L24" s="141">
        <v>2386054</v>
      </c>
      <c r="M24" s="141">
        <f t="shared" si="4"/>
        <v>427952</v>
      </c>
      <c r="N24" s="141">
        <f t="shared" si="5"/>
        <v>75642</v>
      </c>
      <c r="O24" s="141">
        <v>30458</v>
      </c>
      <c r="P24" s="141">
        <v>36585</v>
      </c>
      <c r="Q24" s="141">
        <v>0</v>
      </c>
      <c r="R24" s="141">
        <v>8593</v>
      </c>
      <c r="S24" s="141"/>
      <c r="T24" s="141">
        <v>6</v>
      </c>
      <c r="U24" s="141">
        <v>352310</v>
      </c>
      <c r="V24" s="141">
        <f t="shared" si="6"/>
        <v>3889544</v>
      </c>
      <c r="W24" s="141">
        <f t="shared" si="7"/>
        <v>1151180</v>
      </c>
      <c r="X24" s="141">
        <f t="shared" si="8"/>
        <v>30458</v>
      </c>
      <c r="Y24" s="141">
        <f t="shared" si="9"/>
        <v>37953</v>
      </c>
      <c r="Z24" s="141">
        <f t="shared" si="10"/>
        <v>542900</v>
      </c>
      <c r="AA24" s="141">
        <f t="shared" si="11"/>
        <v>422328</v>
      </c>
      <c r="AB24" s="141">
        <f t="shared" si="12"/>
        <v>0</v>
      </c>
      <c r="AC24" s="141">
        <f t="shared" si="13"/>
        <v>117541</v>
      </c>
      <c r="AD24" s="141">
        <f t="shared" si="14"/>
        <v>2738364</v>
      </c>
    </row>
    <row r="25" spans="1:30" ht="12" customHeight="1">
      <c r="A25" s="142" t="s">
        <v>90</v>
      </c>
      <c r="B25" s="140" t="s">
        <v>343</v>
      </c>
      <c r="C25" s="142" t="s">
        <v>399</v>
      </c>
      <c r="D25" s="141">
        <f t="shared" si="2"/>
        <v>1767687</v>
      </c>
      <c r="E25" s="141">
        <f t="shared" si="3"/>
        <v>303711</v>
      </c>
      <c r="F25" s="141">
        <v>0</v>
      </c>
      <c r="G25" s="141">
        <v>0</v>
      </c>
      <c r="H25" s="141">
        <v>0</v>
      </c>
      <c r="I25" s="141">
        <v>219882</v>
      </c>
      <c r="J25" s="141"/>
      <c r="K25" s="141">
        <v>83829</v>
      </c>
      <c r="L25" s="141">
        <v>1463976</v>
      </c>
      <c r="M25" s="141">
        <f t="shared" si="4"/>
        <v>793363</v>
      </c>
      <c r="N25" s="141">
        <f t="shared" si="5"/>
        <v>468822</v>
      </c>
      <c r="O25" s="141">
        <v>138203</v>
      </c>
      <c r="P25" s="141">
        <v>4968</v>
      </c>
      <c r="Q25" s="141">
        <v>240000</v>
      </c>
      <c r="R25" s="141">
        <v>22591</v>
      </c>
      <c r="S25" s="141"/>
      <c r="T25" s="141">
        <v>63060</v>
      </c>
      <c r="U25" s="141">
        <v>324541</v>
      </c>
      <c r="V25" s="141">
        <f t="shared" si="6"/>
        <v>2561050</v>
      </c>
      <c r="W25" s="141">
        <f t="shared" si="7"/>
        <v>772533</v>
      </c>
      <c r="X25" s="141">
        <f t="shared" si="8"/>
        <v>138203</v>
      </c>
      <c r="Y25" s="141">
        <f t="shared" si="9"/>
        <v>4968</v>
      </c>
      <c r="Z25" s="141">
        <f t="shared" si="10"/>
        <v>240000</v>
      </c>
      <c r="AA25" s="141">
        <f t="shared" si="11"/>
        <v>242473</v>
      </c>
      <c r="AB25" s="141">
        <f t="shared" si="12"/>
        <v>0</v>
      </c>
      <c r="AC25" s="141">
        <f t="shared" si="13"/>
        <v>146889</v>
      </c>
      <c r="AD25" s="141">
        <f t="shared" si="14"/>
        <v>1788517</v>
      </c>
    </row>
    <row r="26" spans="1:30" ht="12" customHeight="1">
      <c r="A26" s="142" t="s">
        <v>90</v>
      </c>
      <c r="B26" s="140" t="s">
        <v>344</v>
      </c>
      <c r="C26" s="142" t="s">
        <v>400</v>
      </c>
      <c r="D26" s="141">
        <f t="shared" si="2"/>
        <v>3739724</v>
      </c>
      <c r="E26" s="141">
        <f t="shared" si="3"/>
        <v>1705245</v>
      </c>
      <c r="F26" s="141">
        <v>19690</v>
      </c>
      <c r="G26" s="141">
        <v>480</v>
      </c>
      <c r="H26" s="141">
        <v>947500</v>
      </c>
      <c r="I26" s="141">
        <v>539022</v>
      </c>
      <c r="J26" s="141"/>
      <c r="K26" s="141">
        <v>198553</v>
      </c>
      <c r="L26" s="141">
        <v>2034479</v>
      </c>
      <c r="M26" s="141">
        <f t="shared" si="4"/>
        <v>170964</v>
      </c>
      <c r="N26" s="141">
        <f t="shared" si="5"/>
        <v>21339</v>
      </c>
      <c r="O26" s="141">
        <v>0</v>
      </c>
      <c r="P26" s="141">
        <v>0</v>
      </c>
      <c r="Q26" s="141">
        <v>0</v>
      </c>
      <c r="R26" s="141">
        <v>21299</v>
      </c>
      <c r="S26" s="141"/>
      <c r="T26" s="141">
        <v>40</v>
      </c>
      <c r="U26" s="141">
        <v>149625</v>
      </c>
      <c r="V26" s="141">
        <f t="shared" si="6"/>
        <v>3910688</v>
      </c>
      <c r="W26" s="141">
        <f t="shared" si="7"/>
        <v>1726584</v>
      </c>
      <c r="X26" s="141">
        <f t="shared" si="8"/>
        <v>19690</v>
      </c>
      <c r="Y26" s="141">
        <f t="shared" si="9"/>
        <v>480</v>
      </c>
      <c r="Z26" s="141">
        <f t="shared" si="10"/>
        <v>947500</v>
      </c>
      <c r="AA26" s="141">
        <f t="shared" si="11"/>
        <v>560321</v>
      </c>
      <c r="AB26" s="141">
        <f t="shared" si="12"/>
        <v>0</v>
      </c>
      <c r="AC26" s="141">
        <f t="shared" si="13"/>
        <v>198593</v>
      </c>
      <c r="AD26" s="141">
        <f t="shared" si="14"/>
        <v>2184104</v>
      </c>
    </row>
    <row r="27" spans="1:30" ht="12" customHeight="1">
      <c r="A27" s="142" t="s">
        <v>90</v>
      </c>
      <c r="B27" s="140" t="s">
        <v>345</v>
      </c>
      <c r="C27" s="142" t="s">
        <v>401</v>
      </c>
      <c r="D27" s="141">
        <f t="shared" si="2"/>
        <v>1381443</v>
      </c>
      <c r="E27" s="141">
        <f t="shared" si="3"/>
        <v>230501</v>
      </c>
      <c r="F27" s="141">
        <v>0</v>
      </c>
      <c r="G27" s="141">
        <v>0</v>
      </c>
      <c r="H27" s="141">
        <v>0</v>
      </c>
      <c r="I27" s="141">
        <v>109307</v>
      </c>
      <c r="J27" s="141"/>
      <c r="K27" s="141">
        <v>121194</v>
      </c>
      <c r="L27" s="141">
        <v>1150942</v>
      </c>
      <c r="M27" s="141">
        <f t="shared" si="4"/>
        <v>128504</v>
      </c>
      <c r="N27" s="141">
        <f t="shared" si="5"/>
        <v>14688</v>
      </c>
      <c r="O27" s="141">
        <v>4096</v>
      </c>
      <c r="P27" s="141">
        <v>3136</v>
      </c>
      <c r="Q27" s="141">
        <v>0</v>
      </c>
      <c r="R27" s="141">
        <v>7456</v>
      </c>
      <c r="S27" s="141"/>
      <c r="T27" s="141">
        <v>0</v>
      </c>
      <c r="U27" s="141">
        <v>113816</v>
      </c>
      <c r="V27" s="141">
        <f t="shared" si="6"/>
        <v>1509947</v>
      </c>
      <c r="W27" s="141">
        <f t="shared" si="7"/>
        <v>245189</v>
      </c>
      <c r="X27" s="141">
        <f t="shared" si="8"/>
        <v>4096</v>
      </c>
      <c r="Y27" s="141">
        <f t="shared" si="9"/>
        <v>3136</v>
      </c>
      <c r="Z27" s="141">
        <f t="shared" si="10"/>
        <v>0</v>
      </c>
      <c r="AA27" s="141">
        <f t="shared" si="11"/>
        <v>116763</v>
      </c>
      <c r="AB27" s="141">
        <f t="shared" si="12"/>
        <v>0</v>
      </c>
      <c r="AC27" s="141">
        <f t="shared" si="13"/>
        <v>121194</v>
      </c>
      <c r="AD27" s="141">
        <f t="shared" si="14"/>
        <v>1264758</v>
      </c>
    </row>
    <row r="28" spans="1:30" ht="12" customHeight="1">
      <c r="A28" s="142" t="s">
        <v>90</v>
      </c>
      <c r="B28" s="140" t="s">
        <v>346</v>
      </c>
      <c r="C28" s="142" t="s">
        <v>402</v>
      </c>
      <c r="D28" s="141">
        <f t="shared" si="2"/>
        <v>603422</v>
      </c>
      <c r="E28" s="141">
        <f t="shared" si="3"/>
        <v>140136</v>
      </c>
      <c r="F28" s="141">
        <v>0</v>
      </c>
      <c r="G28" s="141">
        <v>0</v>
      </c>
      <c r="H28" s="141">
        <v>0</v>
      </c>
      <c r="I28" s="141">
        <v>105836</v>
      </c>
      <c r="J28" s="141"/>
      <c r="K28" s="141">
        <v>34300</v>
      </c>
      <c r="L28" s="141">
        <v>463286</v>
      </c>
      <c r="M28" s="141">
        <f t="shared" si="4"/>
        <v>422052</v>
      </c>
      <c r="N28" s="141">
        <f t="shared" si="5"/>
        <v>204737</v>
      </c>
      <c r="O28" s="141">
        <v>0</v>
      </c>
      <c r="P28" s="141">
        <v>0</v>
      </c>
      <c r="Q28" s="141">
        <v>169000</v>
      </c>
      <c r="R28" s="141">
        <v>0</v>
      </c>
      <c r="S28" s="141"/>
      <c r="T28" s="141">
        <v>35737</v>
      </c>
      <c r="U28" s="141">
        <v>217315</v>
      </c>
      <c r="V28" s="141">
        <f t="shared" si="6"/>
        <v>1025474</v>
      </c>
      <c r="W28" s="141">
        <f t="shared" si="7"/>
        <v>344873</v>
      </c>
      <c r="X28" s="141">
        <f t="shared" si="8"/>
        <v>0</v>
      </c>
      <c r="Y28" s="141">
        <f t="shared" si="9"/>
        <v>0</v>
      </c>
      <c r="Z28" s="141">
        <f t="shared" si="10"/>
        <v>169000</v>
      </c>
      <c r="AA28" s="141">
        <f t="shared" si="11"/>
        <v>105836</v>
      </c>
      <c r="AB28" s="141">
        <f t="shared" si="12"/>
        <v>0</v>
      </c>
      <c r="AC28" s="141">
        <f t="shared" si="13"/>
        <v>70037</v>
      </c>
      <c r="AD28" s="141">
        <f t="shared" si="14"/>
        <v>680601</v>
      </c>
    </row>
    <row r="29" spans="1:30" ht="12" customHeight="1">
      <c r="A29" s="142" t="s">
        <v>90</v>
      </c>
      <c r="B29" s="140" t="s">
        <v>347</v>
      </c>
      <c r="C29" s="142" t="s">
        <v>403</v>
      </c>
      <c r="D29" s="141">
        <f t="shared" si="2"/>
        <v>1025160</v>
      </c>
      <c r="E29" s="141">
        <f t="shared" si="3"/>
        <v>12</v>
      </c>
      <c r="F29" s="141">
        <v>0</v>
      </c>
      <c r="G29" s="141">
        <v>0</v>
      </c>
      <c r="H29" s="141">
        <v>0</v>
      </c>
      <c r="I29" s="141">
        <v>12</v>
      </c>
      <c r="J29" s="141"/>
      <c r="K29" s="141">
        <v>0</v>
      </c>
      <c r="L29" s="141">
        <v>1025148</v>
      </c>
      <c r="M29" s="141">
        <f t="shared" si="4"/>
        <v>233996</v>
      </c>
      <c r="N29" s="141">
        <f t="shared" si="5"/>
        <v>22110</v>
      </c>
      <c r="O29" s="141">
        <v>0</v>
      </c>
      <c r="P29" s="141">
        <v>0</v>
      </c>
      <c r="Q29" s="141">
        <v>0</v>
      </c>
      <c r="R29" s="141">
        <v>22110</v>
      </c>
      <c r="S29" s="141"/>
      <c r="T29" s="141">
        <v>0</v>
      </c>
      <c r="U29" s="141">
        <v>211886</v>
      </c>
      <c r="V29" s="141">
        <f t="shared" si="6"/>
        <v>1259156</v>
      </c>
      <c r="W29" s="141">
        <f t="shared" si="7"/>
        <v>22122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22122</v>
      </c>
      <c r="AB29" s="141">
        <f t="shared" si="12"/>
        <v>0</v>
      </c>
      <c r="AC29" s="141">
        <f t="shared" si="13"/>
        <v>0</v>
      </c>
      <c r="AD29" s="141">
        <f t="shared" si="14"/>
        <v>1237034</v>
      </c>
    </row>
    <row r="30" spans="1:30" ht="12" customHeight="1">
      <c r="A30" s="142" t="s">
        <v>90</v>
      </c>
      <c r="B30" s="140" t="s">
        <v>348</v>
      </c>
      <c r="C30" s="142" t="s">
        <v>404</v>
      </c>
      <c r="D30" s="141">
        <f t="shared" si="2"/>
        <v>1557161</v>
      </c>
      <c r="E30" s="141">
        <f t="shared" si="3"/>
        <v>216063</v>
      </c>
      <c r="F30" s="141">
        <v>0</v>
      </c>
      <c r="G30" s="141">
        <v>0</v>
      </c>
      <c r="H30" s="141">
        <v>0</v>
      </c>
      <c r="I30" s="141">
        <v>150723</v>
      </c>
      <c r="J30" s="141"/>
      <c r="K30" s="141">
        <v>65340</v>
      </c>
      <c r="L30" s="141">
        <v>1341098</v>
      </c>
      <c r="M30" s="141">
        <f t="shared" si="4"/>
        <v>226060</v>
      </c>
      <c r="N30" s="141">
        <f t="shared" si="5"/>
        <v>19677</v>
      </c>
      <c r="O30" s="141">
        <v>5188</v>
      </c>
      <c r="P30" s="141">
        <v>5668</v>
      </c>
      <c r="Q30" s="141">
        <v>0</v>
      </c>
      <c r="R30" s="141">
        <v>8821</v>
      </c>
      <c r="S30" s="141"/>
      <c r="T30" s="141">
        <v>0</v>
      </c>
      <c r="U30" s="141">
        <v>206383</v>
      </c>
      <c r="V30" s="141">
        <f t="shared" si="6"/>
        <v>1783221</v>
      </c>
      <c r="W30" s="141">
        <f t="shared" si="7"/>
        <v>235740</v>
      </c>
      <c r="X30" s="141">
        <f t="shared" si="8"/>
        <v>5188</v>
      </c>
      <c r="Y30" s="141">
        <f t="shared" si="9"/>
        <v>5668</v>
      </c>
      <c r="Z30" s="141">
        <f t="shared" si="10"/>
        <v>0</v>
      </c>
      <c r="AA30" s="141">
        <f t="shared" si="11"/>
        <v>159544</v>
      </c>
      <c r="AB30" s="141">
        <f t="shared" si="12"/>
        <v>0</v>
      </c>
      <c r="AC30" s="141">
        <f t="shared" si="13"/>
        <v>65340</v>
      </c>
      <c r="AD30" s="141">
        <f t="shared" si="14"/>
        <v>1547481</v>
      </c>
    </row>
    <row r="31" spans="1:30" ht="12" customHeight="1">
      <c r="A31" s="142" t="s">
        <v>90</v>
      </c>
      <c r="B31" s="140" t="s">
        <v>349</v>
      </c>
      <c r="C31" s="142" t="s">
        <v>405</v>
      </c>
      <c r="D31" s="141">
        <f t="shared" si="2"/>
        <v>865545</v>
      </c>
      <c r="E31" s="141">
        <f t="shared" si="3"/>
        <v>134366</v>
      </c>
      <c r="F31" s="141">
        <v>0</v>
      </c>
      <c r="G31" s="141">
        <v>0</v>
      </c>
      <c r="H31" s="141">
        <v>0</v>
      </c>
      <c r="I31" s="141">
        <v>114967</v>
      </c>
      <c r="J31" s="141"/>
      <c r="K31" s="141">
        <v>19399</v>
      </c>
      <c r="L31" s="141">
        <v>731179</v>
      </c>
      <c r="M31" s="141">
        <f t="shared" si="4"/>
        <v>122666</v>
      </c>
      <c r="N31" s="141">
        <f t="shared" si="5"/>
        <v>10648</v>
      </c>
      <c r="O31" s="141">
        <v>0</v>
      </c>
      <c r="P31" s="141">
        <v>0</v>
      </c>
      <c r="Q31" s="141">
        <v>0</v>
      </c>
      <c r="R31" s="141">
        <v>7998</v>
      </c>
      <c r="S31" s="141"/>
      <c r="T31" s="141">
        <v>2650</v>
      </c>
      <c r="U31" s="141">
        <v>112018</v>
      </c>
      <c r="V31" s="141">
        <f t="shared" si="6"/>
        <v>988211</v>
      </c>
      <c r="W31" s="141">
        <f t="shared" si="7"/>
        <v>145014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122965</v>
      </c>
      <c r="AB31" s="141">
        <f t="shared" si="12"/>
        <v>0</v>
      </c>
      <c r="AC31" s="141">
        <f t="shared" si="13"/>
        <v>22049</v>
      </c>
      <c r="AD31" s="141">
        <f t="shared" si="14"/>
        <v>843197</v>
      </c>
    </row>
    <row r="32" spans="1:30" ht="12" customHeight="1">
      <c r="A32" s="142" t="s">
        <v>90</v>
      </c>
      <c r="B32" s="140" t="s">
        <v>350</v>
      </c>
      <c r="C32" s="142" t="s">
        <v>406</v>
      </c>
      <c r="D32" s="141">
        <f t="shared" si="2"/>
        <v>2470361</v>
      </c>
      <c r="E32" s="141">
        <f t="shared" si="3"/>
        <v>706594</v>
      </c>
      <c r="F32" s="141">
        <v>0</v>
      </c>
      <c r="G32" s="141">
        <v>0</v>
      </c>
      <c r="H32" s="141">
        <v>0</v>
      </c>
      <c r="I32" s="141">
        <v>521987</v>
      </c>
      <c r="J32" s="141"/>
      <c r="K32" s="141">
        <v>184607</v>
      </c>
      <c r="L32" s="141">
        <v>1763767</v>
      </c>
      <c r="M32" s="141">
        <f t="shared" si="4"/>
        <v>149255</v>
      </c>
      <c r="N32" s="141">
        <f t="shared" si="5"/>
        <v>1075</v>
      </c>
      <c r="O32" s="141">
        <v>0</v>
      </c>
      <c r="P32" s="141">
        <v>0</v>
      </c>
      <c r="Q32" s="141">
        <v>0</v>
      </c>
      <c r="R32" s="141">
        <v>1075</v>
      </c>
      <c r="S32" s="141"/>
      <c r="T32" s="141">
        <v>0</v>
      </c>
      <c r="U32" s="141">
        <v>148180</v>
      </c>
      <c r="V32" s="141">
        <f t="shared" si="6"/>
        <v>2619616</v>
      </c>
      <c r="W32" s="141">
        <f t="shared" si="7"/>
        <v>707669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523062</v>
      </c>
      <c r="AB32" s="141">
        <f t="shared" si="12"/>
        <v>0</v>
      </c>
      <c r="AC32" s="141">
        <f t="shared" si="13"/>
        <v>184607</v>
      </c>
      <c r="AD32" s="141">
        <f t="shared" si="14"/>
        <v>1911947</v>
      </c>
    </row>
    <row r="33" spans="1:30" ht="12" customHeight="1">
      <c r="A33" s="142" t="s">
        <v>90</v>
      </c>
      <c r="B33" s="140" t="s">
        <v>351</v>
      </c>
      <c r="C33" s="142" t="s">
        <v>407</v>
      </c>
      <c r="D33" s="141">
        <f t="shared" si="2"/>
        <v>1648333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1648333</v>
      </c>
      <c r="M33" s="141">
        <f t="shared" si="4"/>
        <v>42129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42129</v>
      </c>
      <c r="V33" s="141">
        <f t="shared" si="6"/>
        <v>1690462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1690462</v>
      </c>
    </row>
    <row r="34" spans="1:30" ht="12" customHeight="1">
      <c r="A34" s="142" t="s">
        <v>90</v>
      </c>
      <c r="B34" s="140" t="s">
        <v>352</v>
      </c>
      <c r="C34" s="142" t="s">
        <v>408</v>
      </c>
      <c r="D34" s="141">
        <f t="shared" si="2"/>
        <v>1087974</v>
      </c>
      <c r="E34" s="141">
        <f t="shared" si="3"/>
        <v>143333</v>
      </c>
      <c r="F34" s="141">
        <v>0</v>
      </c>
      <c r="G34" s="141">
        <v>0</v>
      </c>
      <c r="H34" s="141">
        <v>0</v>
      </c>
      <c r="I34" s="141">
        <v>94633</v>
      </c>
      <c r="J34" s="141"/>
      <c r="K34" s="141">
        <v>48700</v>
      </c>
      <c r="L34" s="141">
        <v>944641</v>
      </c>
      <c r="M34" s="141">
        <f t="shared" si="4"/>
        <v>54242</v>
      </c>
      <c r="N34" s="141">
        <f t="shared" si="5"/>
        <v>5007</v>
      </c>
      <c r="O34" s="141">
        <v>0</v>
      </c>
      <c r="P34" s="141">
        <v>0</v>
      </c>
      <c r="Q34" s="141">
        <v>0</v>
      </c>
      <c r="R34" s="141">
        <v>5007</v>
      </c>
      <c r="S34" s="141"/>
      <c r="T34" s="141">
        <v>0</v>
      </c>
      <c r="U34" s="141">
        <v>49235</v>
      </c>
      <c r="V34" s="141">
        <f t="shared" si="6"/>
        <v>1142216</v>
      </c>
      <c r="W34" s="141">
        <f t="shared" si="7"/>
        <v>148340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99640</v>
      </c>
      <c r="AB34" s="141">
        <f t="shared" si="12"/>
        <v>0</v>
      </c>
      <c r="AC34" s="141">
        <f t="shared" si="13"/>
        <v>48700</v>
      </c>
      <c r="AD34" s="141">
        <f t="shared" si="14"/>
        <v>993876</v>
      </c>
    </row>
    <row r="35" spans="1:30" ht="12" customHeight="1">
      <c r="A35" s="142" t="s">
        <v>90</v>
      </c>
      <c r="B35" s="140" t="s">
        <v>353</v>
      </c>
      <c r="C35" s="142" t="s">
        <v>409</v>
      </c>
      <c r="D35" s="141">
        <f t="shared" si="2"/>
        <v>902668</v>
      </c>
      <c r="E35" s="141">
        <f t="shared" si="3"/>
        <v>178197</v>
      </c>
      <c r="F35" s="141">
        <v>0</v>
      </c>
      <c r="G35" s="141">
        <v>0</v>
      </c>
      <c r="H35" s="141">
        <v>0</v>
      </c>
      <c r="I35" s="141">
        <v>111249</v>
      </c>
      <c r="J35" s="141"/>
      <c r="K35" s="141">
        <v>66948</v>
      </c>
      <c r="L35" s="141">
        <v>724471</v>
      </c>
      <c r="M35" s="141">
        <f t="shared" si="4"/>
        <v>128932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128932</v>
      </c>
      <c r="V35" s="141">
        <f t="shared" si="6"/>
        <v>1031600</v>
      </c>
      <c r="W35" s="141">
        <f t="shared" si="7"/>
        <v>178197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111249</v>
      </c>
      <c r="AB35" s="141">
        <f t="shared" si="12"/>
        <v>0</v>
      </c>
      <c r="AC35" s="141">
        <f t="shared" si="13"/>
        <v>66948</v>
      </c>
      <c r="AD35" s="141">
        <f t="shared" si="14"/>
        <v>853403</v>
      </c>
    </row>
    <row r="36" spans="1:30" ht="12" customHeight="1">
      <c r="A36" s="142" t="s">
        <v>90</v>
      </c>
      <c r="B36" s="140" t="s">
        <v>354</v>
      </c>
      <c r="C36" s="142" t="s">
        <v>410</v>
      </c>
      <c r="D36" s="141">
        <f t="shared" si="2"/>
        <v>594245</v>
      </c>
      <c r="E36" s="141">
        <f t="shared" si="3"/>
        <v>7509</v>
      </c>
      <c r="F36" s="141">
        <v>0</v>
      </c>
      <c r="G36" s="141">
        <v>0</v>
      </c>
      <c r="H36" s="141">
        <v>0</v>
      </c>
      <c r="I36" s="141">
        <v>7309</v>
      </c>
      <c r="J36" s="141"/>
      <c r="K36" s="141">
        <v>200</v>
      </c>
      <c r="L36" s="141">
        <v>586736</v>
      </c>
      <c r="M36" s="141">
        <f t="shared" si="4"/>
        <v>50280</v>
      </c>
      <c r="N36" s="141">
        <f t="shared" si="5"/>
        <v>10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10</v>
      </c>
      <c r="U36" s="141">
        <v>50270</v>
      </c>
      <c r="V36" s="141">
        <f t="shared" si="6"/>
        <v>644525</v>
      </c>
      <c r="W36" s="141">
        <f t="shared" si="7"/>
        <v>7519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7309</v>
      </c>
      <c r="AB36" s="141">
        <f t="shared" si="12"/>
        <v>0</v>
      </c>
      <c r="AC36" s="141">
        <f t="shared" si="13"/>
        <v>210</v>
      </c>
      <c r="AD36" s="141">
        <f t="shared" si="14"/>
        <v>637006</v>
      </c>
    </row>
    <row r="37" spans="1:30" ht="12" customHeight="1">
      <c r="A37" s="142" t="s">
        <v>90</v>
      </c>
      <c r="B37" s="140" t="s">
        <v>355</v>
      </c>
      <c r="C37" s="142" t="s">
        <v>411</v>
      </c>
      <c r="D37" s="141">
        <f t="shared" si="2"/>
        <v>522596</v>
      </c>
      <c r="E37" s="141">
        <f t="shared" si="3"/>
        <v>9802</v>
      </c>
      <c r="F37" s="141">
        <v>0</v>
      </c>
      <c r="G37" s="141">
        <v>495</v>
      </c>
      <c r="H37" s="141">
        <v>0</v>
      </c>
      <c r="I37" s="141">
        <v>8314</v>
      </c>
      <c r="J37" s="141"/>
      <c r="K37" s="141">
        <v>993</v>
      </c>
      <c r="L37" s="141">
        <v>512794</v>
      </c>
      <c r="M37" s="141">
        <f t="shared" si="4"/>
        <v>55902</v>
      </c>
      <c r="N37" s="141">
        <f t="shared" si="5"/>
        <v>5373</v>
      </c>
      <c r="O37" s="141">
        <v>2624</v>
      </c>
      <c r="P37" s="141">
        <v>2749</v>
      </c>
      <c r="Q37" s="141">
        <v>0</v>
      </c>
      <c r="R37" s="141">
        <v>0</v>
      </c>
      <c r="S37" s="141"/>
      <c r="T37" s="141">
        <v>0</v>
      </c>
      <c r="U37" s="141">
        <v>50529</v>
      </c>
      <c r="V37" s="141">
        <f t="shared" si="6"/>
        <v>578498</v>
      </c>
      <c r="W37" s="141">
        <f t="shared" si="7"/>
        <v>15175</v>
      </c>
      <c r="X37" s="141">
        <f t="shared" si="8"/>
        <v>2624</v>
      </c>
      <c r="Y37" s="141">
        <f t="shared" si="9"/>
        <v>3244</v>
      </c>
      <c r="Z37" s="141">
        <f t="shared" si="10"/>
        <v>0</v>
      </c>
      <c r="AA37" s="141">
        <f t="shared" si="11"/>
        <v>8314</v>
      </c>
      <c r="AB37" s="141">
        <f t="shared" si="12"/>
        <v>0</v>
      </c>
      <c r="AC37" s="141">
        <f t="shared" si="13"/>
        <v>993</v>
      </c>
      <c r="AD37" s="141">
        <f t="shared" si="14"/>
        <v>563323</v>
      </c>
    </row>
    <row r="38" spans="1:30" ht="12" customHeight="1">
      <c r="A38" s="142" t="s">
        <v>90</v>
      </c>
      <c r="B38" s="140" t="s">
        <v>356</v>
      </c>
      <c r="C38" s="142" t="s">
        <v>412</v>
      </c>
      <c r="D38" s="141">
        <f t="shared" si="2"/>
        <v>719733</v>
      </c>
      <c r="E38" s="141">
        <f t="shared" si="3"/>
        <v>91180</v>
      </c>
      <c r="F38" s="141">
        <v>0</v>
      </c>
      <c r="G38" s="141">
        <v>0</v>
      </c>
      <c r="H38" s="141">
        <v>0</v>
      </c>
      <c r="I38" s="141">
        <v>91125</v>
      </c>
      <c r="J38" s="141"/>
      <c r="K38" s="141">
        <v>55</v>
      </c>
      <c r="L38" s="141">
        <v>628553</v>
      </c>
      <c r="M38" s="141">
        <f t="shared" si="4"/>
        <v>76704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76704</v>
      </c>
      <c r="V38" s="141">
        <f t="shared" si="6"/>
        <v>796437</v>
      </c>
      <c r="W38" s="141">
        <f t="shared" si="7"/>
        <v>91180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91125</v>
      </c>
      <c r="AB38" s="141">
        <f t="shared" si="12"/>
        <v>0</v>
      </c>
      <c r="AC38" s="141">
        <f t="shared" si="13"/>
        <v>55</v>
      </c>
      <c r="AD38" s="141">
        <f t="shared" si="14"/>
        <v>705257</v>
      </c>
    </row>
    <row r="39" spans="1:30" ht="12" customHeight="1">
      <c r="A39" s="142" t="s">
        <v>90</v>
      </c>
      <c r="B39" s="140" t="s">
        <v>357</v>
      </c>
      <c r="C39" s="142" t="s">
        <v>413</v>
      </c>
      <c r="D39" s="141">
        <f t="shared" si="2"/>
        <v>747153</v>
      </c>
      <c r="E39" s="141">
        <f t="shared" si="3"/>
        <v>94859</v>
      </c>
      <c r="F39" s="141">
        <v>0</v>
      </c>
      <c r="G39" s="141">
        <v>0</v>
      </c>
      <c r="H39" s="141">
        <v>0</v>
      </c>
      <c r="I39" s="141">
        <v>67856</v>
      </c>
      <c r="J39" s="141"/>
      <c r="K39" s="141">
        <v>27003</v>
      </c>
      <c r="L39" s="141">
        <v>652294</v>
      </c>
      <c r="M39" s="141">
        <f t="shared" si="4"/>
        <v>252008</v>
      </c>
      <c r="N39" s="141">
        <f t="shared" si="5"/>
        <v>135366</v>
      </c>
      <c r="O39" s="141">
        <v>0</v>
      </c>
      <c r="P39" s="141">
        <v>0</v>
      </c>
      <c r="Q39" s="141">
        <v>0</v>
      </c>
      <c r="R39" s="141">
        <v>135366</v>
      </c>
      <c r="S39" s="141"/>
      <c r="T39" s="141">
        <v>0</v>
      </c>
      <c r="U39" s="141">
        <v>116642</v>
      </c>
      <c r="V39" s="141">
        <f t="shared" si="6"/>
        <v>999161</v>
      </c>
      <c r="W39" s="141">
        <f t="shared" si="7"/>
        <v>230225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203222</v>
      </c>
      <c r="AB39" s="141">
        <f t="shared" si="12"/>
        <v>0</v>
      </c>
      <c r="AC39" s="141">
        <f t="shared" si="13"/>
        <v>27003</v>
      </c>
      <c r="AD39" s="141">
        <f t="shared" si="14"/>
        <v>768936</v>
      </c>
    </row>
    <row r="40" spans="1:30" ht="12" customHeight="1">
      <c r="A40" s="142" t="s">
        <v>90</v>
      </c>
      <c r="B40" s="140" t="s">
        <v>358</v>
      </c>
      <c r="C40" s="142" t="s">
        <v>414</v>
      </c>
      <c r="D40" s="141">
        <f t="shared" si="2"/>
        <v>239731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239731</v>
      </c>
      <c r="M40" s="141">
        <f t="shared" si="4"/>
        <v>48196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48196</v>
      </c>
      <c r="V40" s="141">
        <f t="shared" si="6"/>
        <v>287927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287927</v>
      </c>
    </row>
    <row r="41" spans="1:30" ht="12" customHeight="1">
      <c r="A41" s="142" t="s">
        <v>90</v>
      </c>
      <c r="B41" s="140" t="s">
        <v>359</v>
      </c>
      <c r="C41" s="142" t="s">
        <v>415</v>
      </c>
      <c r="D41" s="141">
        <f t="shared" si="2"/>
        <v>721406</v>
      </c>
      <c r="E41" s="141">
        <f t="shared" si="3"/>
        <v>55457</v>
      </c>
      <c r="F41" s="141">
        <v>0</v>
      </c>
      <c r="G41" s="141">
        <v>0</v>
      </c>
      <c r="H41" s="141">
        <v>0</v>
      </c>
      <c r="I41" s="141">
        <v>55457</v>
      </c>
      <c r="J41" s="141"/>
      <c r="K41" s="141">
        <v>0</v>
      </c>
      <c r="L41" s="141">
        <v>665949</v>
      </c>
      <c r="M41" s="141">
        <f t="shared" si="4"/>
        <v>177970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177970</v>
      </c>
      <c r="V41" s="141">
        <f t="shared" si="6"/>
        <v>899376</v>
      </c>
      <c r="W41" s="141">
        <f t="shared" si="7"/>
        <v>55457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55457</v>
      </c>
      <c r="AB41" s="141">
        <f t="shared" si="12"/>
        <v>0</v>
      </c>
      <c r="AC41" s="141">
        <f t="shared" si="13"/>
        <v>0</v>
      </c>
      <c r="AD41" s="141">
        <f t="shared" si="14"/>
        <v>843919</v>
      </c>
    </row>
    <row r="42" spans="1:30" ht="12" customHeight="1">
      <c r="A42" s="142" t="s">
        <v>90</v>
      </c>
      <c r="B42" s="140" t="s">
        <v>360</v>
      </c>
      <c r="C42" s="142" t="s">
        <v>416</v>
      </c>
      <c r="D42" s="141">
        <f t="shared" si="2"/>
        <v>684749</v>
      </c>
      <c r="E42" s="141">
        <f t="shared" si="3"/>
        <v>41493</v>
      </c>
      <c r="F42" s="141">
        <v>0</v>
      </c>
      <c r="G42" s="141">
        <v>0</v>
      </c>
      <c r="H42" s="141">
        <v>0</v>
      </c>
      <c r="I42" s="141">
        <v>41493</v>
      </c>
      <c r="J42" s="141"/>
      <c r="K42" s="141">
        <v>0</v>
      </c>
      <c r="L42" s="141">
        <v>643256</v>
      </c>
      <c r="M42" s="141">
        <f t="shared" si="4"/>
        <v>2067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2067</v>
      </c>
      <c r="V42" s="141">
        <f t="shared" si="6"/>
        <v>686816</v>
      </c>
      <c r="W42" s="141">
        <f t="shared" si="7"/>
        <v>41493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41493</v>
      </c>
      <c r="AB42" s="141">
        <f t="shared" si="12"/>
        <v>0</v>
      </c>
      <c r="AC42" s="141">
        <f t="shared" si="13"/>
        <v>0</v>
      </c>
      <c r="AD42" s="141">
        <f t="shared" si="14"/>
        <v>645323</v>
      </c>
    </row>
    <row r="43" spans="1:30" ht="12" customHeight="1">
      <c r="A43" s="142" t="s">
        <v>90</v>
      </c>
      <c r="B43" s="140" t="s">
        <v>361</v>
      </c>
      <c r="C43" s="142" t="s">
        <v>417</v>
      </c>
      <c r="D43" s="141">
        <f t="shared" si="2"/>
        <v>591475</v>
      </c>
      <c r="E43" s="141">
        <f t="shared" si="3"/>
        <v>91156</v>
      </c>
      <c r="F43" s="141">
        <v>0</v>
      </c>
      <c r="G43" s="141">
        <v>0</v>
      </c>
      <c r="H43" s="141">
        <v>0</v>
      </c>
      <c r="I43" s="141">
        <v>91116</v>
      </c>
      <c r="J43" s="141"/>
      <c r="K43" s="141">
        <v>40</v>
      </c>
      <c r="L43" s="141">
        <v>500319</v>
      </c>
      <c r="M43" s="141">
        <f t="shared" si="4"/>
        <v>88569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88569</v>
      </c>
      <c r="V43" s="141">
        <f t="shared" si="6"/>
        <v>680044</v>
      </c>
      <c r="W43" s="141">
        <f t="shared" si="7"/>
        <v>91156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91116</v>
      </c>
      <c r="AB43" s="141">
        <f t="shared" si="12"/>
        <v>0</v>
      </c>
      <c r="AC43" s="141">
        <f t="shared" si="13"/>
        <v>40</v>
      </c>
      <c r="AD43" s="141">
        <f t="shared" si="14"/>
        <v>588888</v>
      </c>
    </row>
    <row r="44" spans="1:30" ht="12" customHeight="1">
      <c r="A44" s="142" t="s">
        <v>90</v>
      </c>
      <c r="B44" s="140" t="s">
        <v>362</v>
      </c>
      <c r="C44" s="142" t="s">
        <v>418</v>
      </c>
      <c r="D44" s="141">
        <f t="shared" si="2"/>
        <v>151192</v>
      </c>
      <c r="E44" s="141">
        <f t="shared" si="3"/>
        <v>1865</v>
      </c>
      <c r="F44" s="141">
        <v>0</v>
      </c>
      <c r="G44" s="141">
        <v>0</v>
      </c>
      <c r="H44" s="141">
        <v>0</v>
      </c>
      <c r="I44" s="141">
        <v>1198</v>
      </c>
      <c r="J44" s="141"/>
      <c r="K44" s="141">
        <v>667</v>
      </c>
      <c r="L44" s="141">
        <v>149327</v>
      </c>
      <c r="M44" s="141">
        <f t="shared" si="4"/>
        <v>24219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24219</v>
      </c>
      <c r="V44" s="141">
        <f t="shared" si="6"/>
        <v>175411</v>
      </c>
      <c r="W44" s="141">
        <f t="shared" si="7"/>
        <v>1865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1198</v>
      </c>
      <c r="AB44" s="141">
        <f t="shared" si="12"/>
        <v>0</v>
      </c>
      <c r="AC44" s="141">
        <f t="shared" si="13"/>
        <v>667</v>
      </c>
      <c r="AD44" s="141">
        <f t="shared" si="14"/>
        <v>173546</v>
      </c>
    </row>
    <row r="45" spans="1:30" ht="12" customHeight="1">
      <c r="A45" s="142" t="s">
        <v>90</v>
      </c>
      <c r="B45" s="140" t="s">
        <v>363</v>
      </c>
      <c r="C45" s="142" t="s">
        <v>419</v>
      </c>
      <c r="D45" s="141">
        <f t="shared" si="2"/>
        <v>113510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113510</v>
      </c>
      <c r="M45" s="141">
        <f t="shared" si="4"/>
        <v>29733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29733</v>
      </c>
      <c r="V45" s="141">
        <f t="shared" si="6"/>
        <v>143243</v>
      </c>
      <c r="W45" s="141">
        <f t="shared" si="7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0</v>
      </c>
      <c r="AC45" s="141">
        <f t="shared" si="13"/>
        <v>0</v>
      </c>
      <c r="AD45" s="141">
        <f t="shared" si="14"/>
        <v>143243</v>
      </c>
    </row>
    <row r="46" spans="1:30" ht="12" customHeight="1">
      <c r="A46" s="142" t="s">
        <v>90</v>
      </c>
      <c r="B46" s="140" t="s">
        <v>364</v>
      </c>
      <c r="C46" s="142" t="s">
        <v>420</v>
      </c>
      <c r="D46" s="141">
        <f t="shared" si="2"/>
        <v>79051</v>
      </c>
      <c r="E46" s="141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79051</v>
      </c>
      <c r="M46" s="141">
        <f t="shared" si="4"/>
        <v>22204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22204</v>
      </c>
      <c r="V46" s="141">
        <f t="shared" si="6"/>
        <v>101255</v>
      </c>
      <c r="W46" s="141">
        <f t="shared" si="7"/>
        <v>0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0</v>
      </c>
      <c r="AB46" s="141">
        <f t="shared" si="12"/>
        <v>0</v>
      </c>
      <c r="AC46" s="141">
        <f t="shared" si="13"/>
        <v>0</v>
      </c>
      <c r="AD46" s="141">
        <f t="shared" si="14"/>
        <v>101255</v>
      </c>
    </row>
    <row r="47" spans="1:30" ht="12" customHeight="1">
      <c r="A47" s="142" t="s">
        <v>90</v>
      </c>
      <c r="B47" s="140" t="s">
        <v>365</v>
      </c>
      <c r="C47" s="142" t="s">
        <v>421</v>
      </c>
      <c r="D47" s="141">
        <f t="shared" si="2"/>
        <v>371652</v>
      </c>
      <c r="E47" s="141">
        <f t="shared" si="3"/>
        <v>37803</v>
      </c>
      <c r="F47" s="141">
        <v>0</v>
      </c>
      <c r="G47" s="141">
        <v>0</v>
      </c>
      <c r="H47" s="141">
        <v>0</v>
      </c>
      <c r="I47" s="141">
        <v>37793</v>
      </c>
      <c r="J47" s="141"/>
      <c r="K47" s="141">
        <v>10</v>
      </c>
      <c r="L47" s="141">
        <v>333849</v>
      </c>
      <c r="M47" s="141">
        <f t="shared" si="4"/>
        <v>28606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28606</v>
      </c>
      <c r="V47" s="141">
        <f t="shared" si="6"/>
        <v>400258</v>
      </c>
      <c r="W47" s="141">
        <f t="shared" si="7"/>
        <v>37803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37793</v>
      </c>
      <c r="AB47" s="141">
        <f t="shared" si="12"/>
        <v>0</v>
      </c>
      <c r="AC47" s="141">
        <f t="shared" si="13"/>
        <v>10</v>
      </c>
      <c r="AD47" s="141">
        <f t="shared" si="14"/>
        <v>362455</v>
      </c>
    </row>
    <row r="48" spans="1:30" ht="12" customHeight="1">
      <c r="A48" s="142" t="s">
        <v>90</v>
      </c>
      <c r="B48" s="140" t="s">
        <v>366</v>
      </c>
      <c r="C48" s="142" t="s">
        <v>422</v>
      </c>
      <c r="D48" s="141">
        <f t="shared" si="2"/>
        <v>58385</v>
      </c>
      <c r="E48" s="141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58385</v>
      </c>
      <c r="M48" s="141">
        <f t="shared" si="4"/>
        <v>17662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17662</v>
      </c>
      <c r="V48" s="141">
        <f t="shared" si="6"/>
        <v>76047</v>
      </c>
      <c r="W48" s="141">
        <f t="shared" si="7"/>
        <v>0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0</v>
      </c>
      <c r="AB48" s="141">
        <f t="shared" si="12"/>
        <v>0</v>
      </c>
      <c r="AC48" s="141">
        <f t="shared" si="13"/>
        <v>0</v>
      </c>
      <c r="AD48" s="141">
        <f t="shared" si="14"/>
        <v>76047</v>
      </c>
    </row>
    <row r="49" spans="1:30" ht="12" customHeight="1">
      <c r="A49" s="142" t="s">
        <v>90</v>
      </c>
      <c r="B49" s="140" t="s">
        <v>367</v>
      </c>
      <c r="C49" s="142" t="s">
        <v>423</v>
      </c>
      <c r="D49" s="141">
        <f t="shared" si="2"/>
        <v>83572</v>
      </c>
      <c r="E49" s="141">
        <f t="shared" si="3"/>
        <v>0</v>
      </c>
      <c r="F49" s="141">
        <v>0</v>
      </c>
      <c r="G49" s="141">
        <v>0</v>
      </c>
      <c r="H49" s="141">
        <v>0</v>
      </c>
      <c r="I49" s="141">
        <v>0</v>
      </c>
      <c r="J49" s="141"/>
      <c r="K49" s="141">
        <v>0</v>
      </c>
      <c r="L49" s="141">
        <v>83572</v>
      </c>
      <c r="M49" s="141">
        <f t="shared" si="4"/>
        <v>19680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19680</v>
      </c>
      <c r="V49" s="141">
        <f t="shared" si="6"/>
        <v>103252</v>
      </c>
      <c r="W49" s="141">
        <f t="shared" si="7"/>
        <v>0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0</v>
      </c>
      <c r="AB49" s="141">
        <f t="shared" si="12"/>
        <v>0</v>
      </c>
      <c r="AC49" s="141">
        <f t="shared" si="13"/>
        <v>0</v>
      </c>
      <c r="AD49" s="141">
        <f t="shared" si="14"/>
        <v>103252</v>
      </c>
    </row>
    <row r="50" spans="1:30" ht="12" customHeight="1">
      <c r="A50" s="142" t="s">
        <v>90</v>
      </c>
      <c r="B50" s="140" t="s">
        <v>368</v>
      </c>
      <c r="C50" s="142" t="s">
        <v>424</v>
      </c>
      <c r="D50" s="141">
        <f t="shared" si="2"/>
        <v>110909</v>
      </c>
      <c r="E50" s="141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110909</v>
      </c>
      <c r="M50" s="141">
        <f t="shared" si="4"/>
        <v>17339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17339</v>
      </c>
      <c r="V50" s="141">
        <f t="shared" si="6"/>
        <v>128248</v>
      </c>
      <c r="W50" s="141">
        <f t="shared" si="7"/>
        <v>0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0</v>
      </c>
      <c r="AB50" s="141">
        <f t="shared" si="12"/>
        <v>0</v>
      </c>
      <c r="AC50" s="141">
        <f t="shared" si="13"/>
        <v>0</v>
      </c>
      <c r="AD50" s="141">
        <f t="shared" si="14"/>
        <v>128248</v>
      </c>
    </row>
    <row r="51" spans="1:30" ht="12" customHeight="1">
      <c r="A51" s="142" t="s">
        <v>90</v>
      </c>
      <c r="B51" s="140" t="s">
        <v>369</v>
      </c>
      <c r="C51" s="142" t="s">
        <v>425</v>
      </c>
      <c r="D51" s="141">
        <f t="shared" si="2"/>
        <v>437935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437935</v>
      </c>
      <c r="M51" s="141">
        <f t="shared" si="4"/>
        <v>728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728</v>
      </c>
      <c r="V51" s="141">
        <f t="shared" si="6"/>
        <v>438663</v>
      </c>
      <c r="W51" s="141">
        <f t="shared" si="7"/>
        <v>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0</v>
      </c>
      <c r="AB51" s="141">
        <f t="shared" si="12"/>
        <v>0</v>
      </c>
      <c r="AC51" s="141">
        <f t="shared" si="13"/>
        <v>0</v>
      </c>
      <c r="AD51" s="141">
        <f t="shared" si="14"/>
        <v>438663</v>
      </c>
    </row>
    <row r="52" spans="1:30" ht="12" customHeight="1">
      <c r="A52" s="142" t="s">
        <v>90</v>
      </c>
      <c r="B52" s="140" t="s">
        <v>370</v>
      </c>
      <c r="C52" s="142" t="s">
        <v>426</v>
      </c>
      <c r="D52" s="141">
        <f t="shared" si="2"/>
        <v>156585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0</v>
      </c>
      <c r="L52" s="141">
        <v>156585</v>
      </c>
      <c r="M52" s="141">
        <f t="shared" si="4"/>
        <v>506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506</v>
      </c>
      <c r="V52" s="141">
        <f t="shared" si="6"/>
        <v>157091</v>
      </c>
      <c r="W52" s="141">
        <f t="shared" si="7"/>
        <v>0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0</v>
      </c>
      <c r="AB52" s="141">
        <f t="shared" si="12"/>
        <v>0</v>
      </c>
      <c r="AC52" s="141">
        <f t="shared" si="13"/>
        <v>0</v>
      </c>
      <c r="AD52" s="141">
        <f t="shared" si="14"/>
        <v>157091</v>
      </c>
    </row>
    <row r="53" spans="1:30" ht="12" customHeight="1">
      <c r="A53" s="142" t="s">
        <v>90</v>
      </c>
      <c r="B53" s="140" t="s">
        <v>371</v>
      </c>
      <c r="C53" s="142" t="s">
        <v>427</v>
      </c>
      <c r="D53" s="141">
        <f t="shared" si="2"/>
        <v>184050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0</v>
      </c>
      <c r="L53" s="141">
        <v>184050</v>
      </c>
      <c r="M53" s="141">
        <f t="shared" si="4"/>
        <v>291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291</v>
      </c>
      <c r="V53" s="141">
        <f t="shared" si="6"/>
        <v>184341</v>
      </c>
      <c r="W53" s="141">
        <f t="shared" si="7"/>
        <v>0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0</v>
      </c>
      <c r="AB53" s="141">
        <f t="shared" si="12"/>
        <v>0</v>
      </c>
      <c r="AC53" s="141">
        <f t="shared" si="13"/>
        <v>0</v>
      </c>
      <c r="AD53" s="141">
        <f t="shared" si="14"/>
        <v>184341</v>
      </c>
    </row>
    <row r="54" spans="1:30" ht="12" customHeight="1">
      <c r="A54" s="142" t="s">
        <v>90</v>
      </c>
      <c r="B54" s="140" t="s">
        <v>372</v>
      </c>
      <c r="C54" s="142" t="s">
        <v>428</v>
      </c>
      <c r="D54" s="141">
        <f t="shared" si="2"/>
        <v>277343</v>
      </c>
      <c r="E54" s="141">
        <f t="shared" si="3"/>
        <v>0</v>
      </c>
      <c r="F54" s="141">
        <v>0</v>
      </c>
      <c r="G54" s="141">
        <v>0</v>
      </c>
      <c r="H54" s="141">
        <v>0</v>
      </c>
      <c r="I54" s="141">
        <v>0</v>
      </c>
      <c r="J54" s="141"/>
      <c r="K54" s="141">
        <v>0</v>
      </c>
      <c r="L54" s="141">
        <v>277343</v>
      </c>
      <c r="M54" s="141">
        <f t="shared" si="4"/>
        <v>14732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14732</v>
      </c>
      <c r="V54" s="141">
        <f t="shared" si="6"/>
        <v>292075</v>
      </c>
      <c r="W54" s="141">
        <f t="shared" si="7"/>
        <v>0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0</v>
      </c>
      <c r="AB54" s="141">
        <f t="shared" si="12"/>
        <v>0</v>
      </c>
      <c r="AC54" s="141">
        <f t="shared" si="13"/>
        <v>0</v>
      </c>
      <c r="AD54" s="141">
        <f t="shared" si="14"/>
        <v>292075</v>
      </c>
    </row>
    <row r="55" spans="1:30" ht="12" customHeight="1">
      <c r="A55" s="142" t="s">
        <v>90</v>
      </c>
      <c r="B55" s="140" t="s">
        <v>373</v>
      </c>
      <c r="C55" s="142" t="s">
        <v>429</v>
      </c>
      <c r="D55" s="141">
        <f t="shared" si="2"/>
        <v>48296</v>
      </c>
      <c r="E55" s="141">
        <f t="shared" si="3"/>
        <v>0</v>
      </c>
      <c r="F55" s="141">
        <v>0</v>
      </c>
      <c r="G55" s="141">
        <v>0</v>
      </c>
      <c r="H55" s="141">
        <v>0</v>
      </c>
      <c r="I55" s="141">
        <v>0</v>
      </c>
      <c r="J55" s="141"/>
      <c r="K55" s="141">
        <v>0</v>
      </c>
      <c r="L55" s="141">
        <v>48296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0</v>
      </c>
      <c r="U55" s="141">
        <v>0</v>
      </c>
      <c r="V55" s="141">
        <f t="shared" si="6"/>
        <v>48296</v>
      </c>
      <c r="W55" s="141">
        <f t="shared" si="7"/>
        <v>0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0</v>
      </c>
      <c r="AB55" s="141">
        <f t="shared" si="12"/>
        <v>0</v>
      </c>
      <c r="AC55" s="141">
        <f t="shared" si="13"/>
        <v>0</v>
      </c>
      <c r="AD55" s="141">
        <f t="shared" si="14"/>
        <v>48296</v>
      </c>
    </row>
    <row r="56" spans="1:30" ht="12" customHeight="1">
      <c r="A56" s="142" t="s">
        <v>90</v>
      </c>
      <c r="B56" s="140" t="s">
        <v>374</v>
      </c>
      <c r="C56" s="142" t="s">
        <v>430</v>
      </c>
      <c r="D56" s="141">
        <f t="shared" si="2"/>
        <v>25792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/>
      <c r="K56" s="141">
        <v>0</v>
      </c>
      <c r="L56" s="141">
        <v>25792</v>
      </c>
      <c r="M56" s="141">
        <f t="shared" si="4"/>
        <v>0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/>
      <c r="T56" s="141">
        <v>0</v>
      </c>
      <c r="U56" s="141">
        <v>0</v>
      </c>
      <c r="V56" s="141">
        <f t="shared" si="6"/>
        <v>25792</v>
      </c>
      <c r="W56" s="141">
        <f t="shared" si="7"/>
        <v>0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0</v>
      </c>
      <c r="AB56" s="141">
        <f t="shared" si="12"/>
        <v>0</v>
      </c>
      <c r="AC56" s="141">
        <f t="shared" si="13"/>
        <v>0</v>
      </c>
      <c r="AD56" s="141">
        <f t="shared" si="14"/>
        <v>25792</v>
      </c>
    </row>
    <row r="57" spans="1:30" ht="12" customHeight="1">
      <c r="A57" s="142" t="s">
        <v>90</v>
      </c>
      <c r="B57" s="140" t="s">
        <v>375</v>
      </c>
      <c r="C57" s="142" t="s">
        <v>431</v>
      </c>
      <c r="D57" s="141">
        <f t="shared" si="2"/>
        <v>47784</v>
      </c>
      <c r="E57" s="141">
        <f t="shared" si="3"/>
        <v>0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0</v>
      </c>
      <c r="L57" s="141">
        <v>47784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0</v>
      </c>
      <c r="V57" s="141">
        <f t="shared" si="6"/>
        <v>47784</v>
      </c>
      <c r="W57" s="141">
        <f t="shared" si="7"/>
        <v>0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0</v>
      </c>
      <c r="AB57" s="141">
        <f t="shared" si="12"/>
        <v>0</v>
      </c>
      <c r="AC57" s="141">
        <f t="shared" si="13"/>
        <v>0</v>
      </c>
      <c r="AD57" s="141">
        <f t="shared" si="14"/>
        <v>47784</v>
      </c>
    </row>
    <row r="58" spans="1:30" ht="12" customHeight="1">
      <c r="A58" s="142" t="s">
        <v>90</v>
      </c>
      <c r="B58" s="140" t="s">
        <v>376</v>
      </c>
      <c r="C58" s="142" t="s">
        <v>432</v>
      </c>
      <c r="D58" s="141">
        <f t="shared" si="2"/>
        <v>47935</v>
      </c>
      <c r="E58" s="141">
        <f t="shared" si="3"/>
        <v>0</v>
      </c>
      <c r="F58" s="141">
        <v>0</v>
      </c>
      <c r="G58" s="141">
        <v>0</v>
      </c>
      <c r="H58" s="141">
        <v>0</v>
      </c>
      <c r="I58" s="141">
        <v>0</v>
      </c>
      <c r="J58" s="141"/>
      <c r="K58" s="141">
        <v>0</v>
      </c>
      <c r="L58" s="141">
        <v>47935</v>
      </c>
      <c r="M58" s="141">
        <f t="shared" si="4"/>
        <v>75573</v>
      </c>
      <c r="N58" s="141">
        <f t="shared" si="5"/>
        <v>50187</v>
      </c>
      <c r="O58" s="141">
        <v>0</v>
      </c>
      <c r="P58" s="141">
        <v>0</v>
      </c>
      <c r="Q58" s="141">
        <v>0</v>
      </c>
      <c r="R58" s="141">
        <v>43170</v>
      </c>
      <c r="S58" s="141"/>
      <c r="T58" s="141">
        <v>7017</v>
      </c>
      <c r="U58" s="141">
        <v>25386</v>
      </c>
      <c r="V58" s="141">
        <f t="shared" si="6"/>
        <v>123508</v>
      </c>
      <c r="W58" s="141">
        <f t="shared" si="7"/>
        <v>50187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43170</v>
      </c>
      <c r="AB58" s="141">
        <f t="shared" si="12"/>
        <v>0</v>
      </c>
      <c r="AC58" s="141">
        <f t="shared" si="13"/>
        <v>7017</v>
      </c>
      <c r="AD58" s="141">
        <f t="shared" si="14"/>
        <v>73321</v>
      </c>
    </row>
    <row r="59" spans="1:30" ht="12" customHeight="1">
      <c r="A59" s="142" t="s">
        <v>90</v>
      </c>
      <c r="B59" s="140" t="s">
        <v>377</v>
      </c>
      <c r="C59" s="142" t="s">
        <v>433</v>
      </c>
      <c r="D59" s="141">
        <f t="shared" si="2"/>
        <v>37026</v>
      </c>
      <c r="E59" s="141">
        <f t="shared" si="3"/>
        <v>0</v>
      </c>
      <c r="F59" s="141">
        <v>0</v>
      </c>
      <c r="G59" s="141">
        <v>0</v>
      </c>
      <c r="H59" s="141">
        <v>0</v>
      </c>
      <c r="I59" s="141">
        <v>0</v>
      </c>
      <c r="J59" s="141"/>
      <c r="K59" s="141">
        <v>0</v>
      </c>
      <c r="L59" s="141">
        <v>37026</v>
      </c>
      <c r="M59" s="141">
        <f t="shared" si="4"/>
        <v>0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0</v>
      </c>
      <c r="V59" s="141">
        <f t="shared" si="6"/>
        <v>37026</v>
      </c>
      <c r="W59" s="141">
        <f t="shared" si="7"/>
        <v>0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0</v>
      </c>
      <c r="AB59" s="141">
        <f t="shared" si="12"/>
        <v>0</v>
      </c>
      <c r="AC59" s="141">
        <f t="shared" si="13"/>
        <v>0</v>
      </c>
      <c r="AD59" s="141">
        <f t="shared" si="14"/>
        <v>37026</v>
      </c>
    </row>
    <row r="60" spans="1:30" ht="12" customHeight="1">
      <c r="A60" s="142" t="s">
        <v>90</v>
      </c>
      <c r="B60" s="140" t="s">
        <v>378</v>
      </c>
      <c r="C60" s="142" t="s">
        <v>434</v>
      </c>
      <c r="D60" s="141">
        <f t="shared" si="2"/>
        <v>32388</v>
      </c>
      <c r="E60" s="141">
        <f t="shared" si="3"/>
        <v>0</v>
      </c>
      <c r="F60" s="141">
        <v>0</v>
      </c>
      <c r="G60" s="141">
        <v>0</v>
      </c>
      <c r="H60" s="141">
        <v>0</v>
      </c>
      <c r="I60" s="141">
        <v>0</v>
      </c>
      <c r="J60" s="141"/>
      <c r="K60" s="141">
        <v>0</v>
      </c>
      <c r="L60" s="141">
        <v>32388</v>
      </c>
      <c r="M60" s="141">
        <f t="shared" si="4"/>
        <v>0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0</v>
      </c>
      <c r="V60" s="141">
        <f t="shared" si="6"/>
        <v>32388</v>
      </c>
      <c r="W60" s="141">
        <f t="shared" si="7"/>
        <v>0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0</v>
      </c>
      <c r="AB60" s="141">
        <f t="shared" si="12"/>
        <v>0</v>
      </c>
      <c r="AC60" s="141">
        <f t="shared" si="13"/>
        <v>0</v>
      </c>
      <c r="AD60" s="141">
        <f t="shared" si="14"/>
        <v>32388</v>
      </c>
    </row>
    <row r="61" spans="1:30" ht="12" customHeight="1">
      <c r="A61" s="142" t="s">
        <v>90</v>
      </c>
      <c r="B61" s="140" t="s">
        <v>379</v>
      </c>
      <c r="C61" s="142" t="s">
        <v>435</v>
      </c>
      <c r="D61" s="141">
        <f t="shared" si="2"/>
        <v>184248</v>
      </c>
      <c r="E61" s="141">
        <f t="shared" si="3"/>
        <v>28649</v>
      </c>
      <c r="F61" s="141">
        <v>0</v>
      </c>
      <c r="G61" s="141">
        <v>0</v>
      </c>
      <c r="H61" s="141">
        <v>0</v>
      </c>
      <c r="I61" s="141">
        <v>17031</v>
      </c>
      <c r="J61" s="141"/>
      <c r="K61" s="141">
        <v>11618</v>
      </c>
      <c r="L61" s="141">
        <v>155599</v>
      </c>
      <c r="M61" s="141">
        <f t="shared" si="4"/>
        <v>22781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22781</v>
      </c>
      <c r="V61" s="141">
        <f t="shared" si="6"/>
        <v>207029</v>
      </c>
      <c r="W61" s="141">
        <f t="shared" si="7"/>
        <v>28649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17031</v>
      </c>
      <c r="AB61" s="141">
        <f t="shared" si="12"/>
        <v>0</v>
      </c>
      <c r="AC61" s="141">
        <f t="shared" si="13"/>
        <v>11618</v>
      </c>
      <c r="AD61" s="141">
        <f t="shared" si="14"/>
        <v>178380</v>
      </c>
    </row>
    <row r="62" spans="1:30" ht="12" customHeight="1">
      <c r="A62" s="142" t="s">
        <v>90</v>
      </c>
      <c r="B62" s="140" t="s">
        <v>380</v>
      </c>
      <c r="C62" s="142" t="s">
        <v>436</v>
      </c>
      <c r="D62" s="141">
        <f t="shared" si="2"/>
        <v>316937</v>
      </c>
      <c r="E62" s="141">
        <f t="shared" si="3"/>
        <v>219438</v>
      </c>
      <c r="F62" s="141">
        <v>0</v>
      </c>
      <c r="G62" s="141">
        <v>0</v>
      </c>
      <c r="H62" s="141">
        <v>0</v>
      </c>
      <c r="I62" s="141">
        <v>17218</v>
      </c>
      <c r="J62" s="141"/>
      <c r="K62" s="141">
        <v>202220</v>
      </c>
      <c r="L62" s="141">
        <v>97499</v>
      </c>
      <c r="M62" s="141">
        <f t="shared" si="4"/>
        <v>20293</v>
      </c>
      <c r="N62" s="141">
        <f t="shared" si="5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20293</v>
      </c>
      <c r="V62" s="141">
        <f t="shared" si="6"/>
        <v>337230</v>
      </c>
      <c r="W62" s="141">
        <f t="shared" si="7"/>
        <v>219438</v>
      </c>
      <c r="X62" s="141">
        <f t="shared" si="8"/>
        <v>0</v>
      </c>
      <c r="Y62" s="141">
        <f t="shared" si="9"/>
        <v>0</v>
      </c>
      <c r="Z62" s="141">
        <f t="shared" si="10"/>
        <v>0</v>
      </c>
      <c r="AA62" s="141">
        <f t="shared" si="11"/>
        <v>17218</v>
      </c>
      <c r="AB62" s="141">
        <f t="shared" si="12"/>
        <v>0</v>
      </c>
      <c r="AC62" s="141">
        <f t="shared" si="13"/>
        <v>202220</v>
      </c>
      <c r="AD62" s="141">
        <f t="shared" si="14"/>
        <v>117792</v>
      </c>
    </row>
    <row r="63" spans="1:30" ht="12" customHeight="1">
      <c r="A63" s="142" t="s">
        <v>90</v>
      </c>
      <c r="B63" s="140" t="s">
        <v>381</v>
      </c>
      <c r="C63" s="142" t="s">
        <v>437</v>
      </c>
      <c r="D63" s="141">
        <f t="shared" si="2"/>
        <v>87640</v>
      </c>
      <c r="E63" s="141">
        <f t="shared" si="3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87640</v>
      </c>
      <c r="M63" s="141">
        <f t="shared" si="4"/>
        <v>22436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22436</v>
      </c>
      <c r="V63" s="141">
        <f t="shared" si="6"/>
        <v>110076</v>
      </c>
      <c r="W63" s="141">
        <f t="shared" si="7"/>
        <v>0</v>
      </c>
      <c r="X63" s="141">
        <f t="shared" si="8"/>
        <v>0</v>
      </c>
      <c r="Y63" s="141">
        <f t="shared" si="9"/>
        <v>0</v>
      </c>
      <c r="Z63" s="141">
        <f t="shared" si="10"/>
        <v>0</v>
      </c>
      <c r="AA63" s="141">
        <f t="shared" si="11"/>
        <v>0</v>
      </c>
      <c r="AB63" s="141">
        <f t="shared" si="12"/>
        <v>0</v>
      </c>
      <c r="AC63" s="141">
        <f t="shared" si="13"/>
        <v>0</v>
      </c>
      <c r="AD63" s="141">
        <f t="shared" si="14"/>
        <v>110076</v>
      </c>
    </row>
    <row r="64" spans="1:30" ht="12" customHeight="1">
      <c r="A64" s="142" t="s">
        <v>90</v>
      </c>
      <c r="B64" s="140" t="s">
        <v>441</v>
      </c>
      <c r="C64" s="142" t="s">
        <v>458</v>
      </c>
      <c r="D64" s="141">
        <f t="shared" si="2"/>
        <v>52922</v>
      </c>
      <c r="E64" s="141">
        <f t="shared" si="3"/>
        <v>52922</v>
      </c>
      <c r="F64" s="141">
        <v>0</v>
      </c>
      <c r="G64" s="141">
        <v>0</v>
      </c>
      <c r="H64" s="141">
        <v>0</v>
      </c>
      <c r="I64" s="141">
        <v>52922</v>
      </c>
      <c r="J64" s="141">
        <v>218000</v>
      </c>
      <c r="K64" s="141">
        <v>0</v>
      </c>
      <c r="L64" s="141">
        <v>0</v>
      </c>
      <c r="M64" s="141">
        <f t="shared" si="4"/>
        <v>142650</v>
      </c>
      <c r="N64" s="141">
        <f t="shared" si="5"/>
        <v>142650</v>
      </c>
      <c r="O64" s="141">
        <v>0</v>
      </c>
      <c r="P64" s="141">
        <v>0</v>
      </c>
      <c r="Q64" s="141">
        <v>0</v>
      </c>
      <c r="R64" s="141">
        <v>142650</v>
      </c>
      <c r="S64" s="141">
        <v>57000</v>
      </c>
      <c r="T64" s="141">
        <v>0</v>
      </c>
      <c r="U64" s="141">
        <v>0</v>
      </c>
      <c r="V64" s="141">
        <f t="shared" si="6"/>
        <v>195572</v>
      </c>
      <c r="W64" s="141">
        <f t="shared" si="7"/>
        <v>195572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195572</v>
      </c>
      <c r="AB64" s="141">
        <f t="shared" si="12"/>
        <v>275000</v>
      </c>
      <c r="AC64" s="141">
        <f t="shared" si="13"/>
        <v>0</v>
      </c>
      <c r="AD64" s="141">
        <f t="shared" si="14"/>
        <v>0</v>
      </c>
    </row>
    <row r="65" spans="1:30" ht="12" customHeight="1">
      <c r="A65" s="142" t="s">
        <v>90</v>
      </c>
      <c r="B65" s="140" t="s">
        <v>442</v>
      </c>
      <c r="C65" s="142" t="s">
        <v>459</v>
      </c>
      <c r="D65" s="141">
        <f t="shared" si="2"/>
        <v>793157</v>
      </c>
      <c r="E65" s="141">
        <f t="shared" si="3"/>
        <v>408653</v>
      </c>
      <c r="F65" s="141">
        <v>0</v>
      </c>
      <c r="G65" s="141">
        <v>0</v>
      </c>
      <c r="H65" s="141">
        <v>0</v>
      </c>
      <c r="I65" s="141">
        <v>408653</v>
      </c>
      <c r="J65" s="141">
        <v>446830</v>
      </c>
      <c r="K65" s="141">
        <v>0</v>
      </c>
      <c r="L65" s="141">
        <v>384504</v>
      </c>
      <c r="M65" s="141">
        <f t="shared" si="4"/>
        <v>0</v>
      </c>
      <c r="N65" s="141">
        <f t="shared" si="5"/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f t="shared" si="6"/>
        <v>793157</v>
      </c>
      <c r="W65" s="141">
        <f t="shared" si="7"/>
        <v>408653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408653</v>
      </c>
      <c r="AB65" s="141">
        <f t="shared" si="12"/>
        <v>446830</v>
      </c>
      <c r="AC65" s="141">
        <f t="shared" si="13"/>
        <v>0</v>
      </c>
      <c r="AD65" s="141">
        <f t="shared" si="14"/>
        <v>384504</v>
      </c>
    </row>
    <row r="66" spans="1:30" ht="12" customHeight="1">
      <c r="A66" s="142" t="s">
        <v>90</v>
      </c>
      <c r="B66" s="140" t="s">
        <v>443</v>
      </c>
      <c r="C66" s="142" t="s">
        <v>460</v>
      </c>
      <c r="D66" s="141">
        <f t="shared" si="2"/>
        <v>178295</v>
      </c>
      <c r="E66" s="141">
        <f t="shared" si="3"/>
        <v>172375</v>
      </c>
      <c r="F66" s="141">
        <v>0</v>
      </c>
      <c r="G66" s="141">
        <v>0</v>
      </c>
      <c r="H66" s="141">
        <v>0</v>
      </c>
      <c r="I66" s="141">
        <v>141343</v>
      </c>
      <c r="J66" s="141">
        <v>991722</v>
      </c>
      <c r="K66" s="141">
        <v>31032</v>
      </c>
      <c r="L66" s="141">
        <v>5920</v>
      </c>
      <c r="M66" s="141">
        <f t="shared" si="4"/>
        <v>0</v>
      </c>
      <c r="N66" s="141">
        <f t="shared" si="5"/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f t="shared" si="6"/>
        <v>178295</v>
      </c>
      <c r="W66" s="141">
        <f t="shared" si="7"/>
        <v>172375</v>
      </c>
      <c r="X66" s="141">
        <f t="shared" si="8"/>
        <v>0</v>
      </c>
      <c r="Y66" s="141">
        <f t="shared" si="9"/>
        <v>0</v>
      </c>
      <c r="Z66" s="141">
        <f t="shared" si="10"/>
        <v>0</v>
      </c>
      <c r="AA66" s="141">
        <f t="shared" si="11"/>
        <v>141343</v>
      </c>
      <c r="AB66" s="141">
        <f t="shared" si="12"/>
        <v>991722</v>
      </c>
      <c r="AC66" s="141">
        <f t="shared" si="13"/>
        <v>31032</v>
      </c>
      <c r="AD66" s="141">
        <f t="shared" si="14"/>
        <v>5920</v>
      </c>
    </row>
    <row r="67" spans="1:30" ht="12" customHeight="1">
      <c r="A67" s="142" t="s">
        <v>90</v>
      </c>
      <c r="B67" s="140" t="s">
        <v>444</v>
      </c>
      <c r="C67" s="142" t="s">
        <v>461</v>
      </c>
      <c r="D67" s="141">
        <f t="shared" si="2"/>
        <v>209945</v>
      </c>
      <c r="E67" s="141">
        <f t="shared" si="3"/>
        <v>209945</v>
      </c>
      <c r="F67" s="141">
        <v>0</v>
      </c>
      <c r="G67" s="141">
        <v>0</v>
      </c>
      <c r="H67" s="141">
        <v>0</v>
      </c>
      <c r="I67" s="141">
        <v>161579</v>
      </c>
      <c r="J67" s="141">
        <v>884000</v>
      </c>
      <c r="K67" s="141">
        <v>48366</v>
      </c>
      <c r="L67" s="141">
        <v>0</v>
      </c>
      <c r="M67" s="141">
        <f t="shared" si="4"/>
        <v>0</v>
      </c>
      <c r="N67" s="141">
        <f t="shared" si="5"/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f t="shared" si="6"/>
        <v>209945</v>
      </c>
      <c r="W67" s="141">
        <f t="shared" si="7"/>
        <v>209945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161579</v>
      </c>
      <c r="AB67" s="141">
        <f t="shared" si="12"/>
        <v>884000</v>
      </c>
      <c r="AC67" s="141">
        <f t="shared" si="13"/>
        <v>48366</v>
      </c>
      <c r="AD67" s="141">
        <f t="shared" si="14"/>
        <v>0</v>
      </c>
    </row>
    <row r="68" spans="1:30" ht="12" customHeight="1">
      <c r="A68" s="142" t="s">
        <v>90</v>
      </c>
      <c r="B68" s="140" t="s">
        <v>445</v>
      </c>
      <c r="C68" s="142" t="s">
        <v>462</v>
      </c>
      <c r="D68" s="141">
        <f t="shared" si="2"/>
        <v>254647</v>
      </c>
      <c r="E68" s="141">
        <f t="shared" si="3"/>
        <v>195707</v>
      </c>
      <c r="F68" s="141">
        <v>0</v>
      </c>
      <c r="G68" s="141">
        <v>0</v>
      </c>
      <c r="H68" s="141">
        <v>0</v>
      </c>
      <c r="I68" s="141">
        <v>195707</v>
      </c>
      <c r="J68" s="141">
        <v>1451027</v>
      </c>
      <c r="K68" s="141">
        <v>0</v>
      </c>
      <c r="L68" s="141">
        <v>58940</v>
      </c>
      <c r="M68" s="141">
        <f t="shared" si="4"/>
        <v>33703</v>
      </c>
      <c r="N68" s="141">
        <f t="shared" si="5"/>
        <v>28289</v>
      </c>
      <c r="O68" s="141">
        <v>0</v>
      </c>
      <c r="P68" s="141">
        <v>0</v>
      </c>
      <c r="Q68" s="141">
        <v>0</v>
      </c>
      <c r="R68" s="141">
        <v>28289</v>
      </c>
      <c r="S68" s="141">
        <v>224025</v>
      </c>
      <c r="T68" s="141">
        <v>0</v>
      </c>
      <c r="U68" s="141">
        <v>5414</v>
      </c>
      <c r="V68" s="141">
        <f t="shared" si="6"/>
        <v>288350</v>
      </c>
      <c r="W68" s="141">
        <f t="shared" si="7"/>
        <v>223996</v>
      </c>
      <c r="X68" s="141">
        <f t="shared" si="8"/>
        <v>0</v>
      </c>
      <c r="Y68" s="141">
        <f t="shared" si="9"/>
        <v>0</v>
      </c>
      <c r="Z68" s="141">
        <f t="shared" si="10"/>
        <v>0</v>
      </c>
      <c r="AA68" s="141">
        <f t="shared" si="11"/>
        <v>223996</v>
      </c>
      <c r="AB68" s="141">
        <f t="shared" si="12"/>
        <v>1675052</v>
      </c>
      <c r="AC68" s="141">
        <f t="shared" si="13"/>
        <v>0</v>
      </c>
      <c r="AD68" s="141">
        <f t="shared" si="14"/>
        <v>64354</v>
      </c>
    </row>
    <row r="69" spans="1:30" ht="12" customHeight="1">
      <c r="A69" s="142" t="s">
        <v>90</v>
      </c>
      <c r="B69" s="140" t="s">
        <v>446</v>
      </c>
      <c r="C69" s="142" t="s">
        <v>463</v>
      </c>
      <c r="D69" s="141">
        <f t="shared" si="2"/>
        <v>0</v>
      </c>
      <c r="E69" s="141">
        <f t="shared" si="3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f t="shared" si="4"/>
        <v>38412</v>
      </c>
      <c r="N69" s="141">
        <f t="shared" si="5"/>
        <v>35848</v>
      </c>
      <c r="O69" s="141">
        <v>0</v>
      </c>
      <c r="P69" s="141">
        <v>0</v>
      </c>
      <c r="Q69" s="141">
        <v>0</v>
      </c>
      <c r="R69" s="141">
        <v>35848</v>
      </c>
      <c r="S69" s="141">
        <v>318436</v>
      </c>
      <c r="T69" s="141">
        <v>0</v>
      </c>
      <c r="U69" s="141">
        <v>2564</v>
      </c>
      <c r="V69" s="141">
        <f t="shared" si="6"/>
        <v>38412</v>
      </c>
      <c r="W69" s="141">
        <f t="shared" si="7"/>
        <v>35848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35848</v>
      </c>
      <c r="AB69" s="141">
        <f t="shared" si="12"/>
        <v>318436</v>
      </c>
      <c r="AC69" s="141">
        <f t="shared" si="13"/>
        <v>0</v>
      </c>
      <c r="AD69" s="141">
        <f t="shared" si="14"/>
        <v>2564</v>
      </c>
    </row>
    <row r="70" spans="1:30" ht="12" customHeight="1">
      <c r="A70" s="142" t="s">
        <v>90</v>
      </c>
      <c r="B70" s="140" t="s">
        <v>447</v>
      </c>
      <c r="C70" s="142" t="s">
        <v>464</v>
      </c>
      <c r="D70" s="141">
        <f t="shared" si="2"/>
        <v>0</v>
      </c>
      <c r="E70" s="141">
        <f t="shared" si="3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f t="shared" si="4"/>
        <v>247439</v>
      </c>
      <c r="N70" s="141">
        <f t="shared" si="5"/>
        <v>247439</v>
      </c>
      <c r="O70" s="141">
        <v>0</v>
      </c>
      <c r="P70" s="141">
        <v>0</v>
      </c>
      <c r="Q70" s="141">
        <v>203900</v>
      </c>
      <c r="R70" s="141">
        <v>13539</v>
      </c>
      <c r="S70" s="141">
        <v>130126</v>
      </c>
      <c r="T70" s="141">
        <v>30000</v>
      </c>
      <c r="U70" s="141">
        <v>0</v>
      </c>
      <c r="V70" s="141">
        <f t="shared" si="6"/>
        <v>247439</v>
      </c>
      <c r="W70" s="141">
        <f t="shared" si="7"/>
        <v>247439</v>
      </c>
      <c r="X70" s="141">
        <f t="shared" si="8"/>
        <v>0</v>
      </c>
      <c r="Y70" s="141">
        <f t="shared" si="9"/>
        <v>0</v>
      </c>
      <c r="Z70" s="141">
        <f t="shared" si="10"/>
        <v>203900</v>
      </c>
      <c r="AA70" s="141">
        <f t="shared" si="11"/>
        <v>13539</v>
      </c>
      <c r="AB70" s="141">
        <f t="shared" si="12"/>
        <v>130126</v>
      </c>
      <c r="AC70" s="141">
        <f t="shared" si="13"/>
        <v>30000</v>
      </c>
      <c r="AD70" s="141">
        <f t="shared" si="14"/>
        <v>0</v>
      </c>
    </row>
    <row r="71" spans="1:30" ht="12" customHeight="1">
      <c r="A71" s="142" t="s">
        <v>90</v>
      </c>
      <c r="B71" s="140" t="s">
        <v>448</v>
      </c>
      <c r="C71" s="142" t="s">
        <v>465</v>
      </c>
      <c r="D71" s="141">
        <f t="shared" si="2"/>
        <v>110958</v>
      </c>
      <c r="E71" s="141">
        <f t="shared" si="3"/>
        <v>110958</v>
      </c>
      <c r="F71" s="141">
        <v>0</v>
      </c>
      <c r="G71" s="141">
        <v>0</v>
      </c>
      <c r="H71" s="141">
        <v>0</v>
      </c>
      <c r="I71" s="141">
        <v>98144</v>
      </c>
      <c r="J71" s="141">
        <v>339731</v>
      </c>
      <c r="K71" s="141">
        <v>12814</v>
      </c>
      <c r="L71" s="141">
        <v>0</v>
      </c>
      <c r="M71" s="141">
        <f t="shared" si="4"/>
        <v>123740</v>
      </c>
      <c r="N71" s="141">
        <f t="shared" si="5"/>
        <v>123740</v>
      </c>
      <c r="O71" s="141">
        <v>0</v>
      </c>
      <c r="P71" s="141">
        <v>0</v>
      </c>
      <c r="Q71" s="141">
        <v>0</v>
      </c>
      <c r="R71" s="141">
        <v>123703</v>
      </c>
      <c r="S71" s="141">
        <v>69356</v>
      </c>
      <c r="T71" s="141">
        <v>37</v>
      </c>
      <c r="U71" s="141">
        <v>0</v>
      </c>
      <c r="V71" s="141">
        <f t="shared" si="6"/>
        <v>234698</v>
      </c>
      <c r="W71" s="141">
        <f t="shared" si="7"/>
        <v>234698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221847</v>
      </c>
      <c r="AB71" s="141">
        <f t="shared" si="12"/>
        <v>409087</v>
      </c>
      <c r="AC71" s="141">
        <f t="shared" si="13"/>
        <v>12851</v>
      </c>
      <c r="AD71" s="141">
        <f t="shared" si="14"/>
        <v>0</v>
      </c>
    </row>
    <row r="72" spans="1:30" ht="12" customHeight="1">
      <c r="A72" s="142" t="s">
        <v>90</v>
      </c>
      <c r="B72" s="140" t="s">
        <v>449</v>
      </c>
      <c r="C72" s="142" t="s">
        <v>466</v>
      </c>
      <c r="D72" s="141">
        <f t="shared" si="2"/>
        <v>0</v>
      </c>
      <c r="E72" s="141">
        <f t="shared" si="3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f t="shared" si="4"/>
        <v>312009</v>
      </c>
      <c r="N72" s="141">
        <f t="shared" si="5"/>
        <v>312009</v>
      </c>
      <c r="O72" s="141">
        <v>3325</v>
      </c>
      <c r="P72" s="141">
        <v>0</v>
      </c>
      <c r="Q72" s="141">
        <v>0</v>
      </c>
      <c r="R72" s="141">
        <v>308684</v>
      </c>
      <c r="S72" s="141">
        <v>154474</v>
      </c>
      <c r="T72" s="141">
        <v>0</v>
      </c>
      <c r="U72" s="141">
        <v>0</v>
      </c>
      <c r="V72" s="141">
        <f t="shared" si="6"/>
        <v>312009</v>
      </c>
      <c r="W72" s="141">
        <f t="shared" si="7"/>
        <v>312009</v>
      </c>
      <c r="X72" s="141">
        <f t="shared" si="8"/>
        <v>3325</v>
      </c>
      <c r="Y72" s="141">
        <f t="shared" si="9"/>
        <v>0</v>
      </c>
      <c r="Z72" s="141">
        <f t="shared" si="10"/>
        <v>0</v>
      </c>
      <c r="AA72" s="141">
        <f t="shared" si="11"/>
        <v>308684</v>
      </c>
      <c r="AB72" s="141">
        <f t="shared" si="12"/>
        <v>154474</v>
      </c>
      <c r="AC72" s="141">
        <f t="shared" si="13"/>
        <v>0</v>
      </c>
      <c r="AD72" s="141">
        <f t="shared" si="14"/>
        <v>0</v>
      </c>
    </row>
    <row r="73" spans="1:30" ht="12" customHeight="1">
      <c r="A73" s="142" t="s">
        <v>90</v>
      </c>
      <c r="B73" s="140" t="s">
        <v>450</v>
      </c>
      <c r="C73" s="142" t="s">
        <v>467</v>
      </c>
      <c r="D73" s="141">
        <f aca="true" t="shared" si="15" ref="D73:D80">SUM(E73,+L73)</f>
        <v>0</v>
      </c>
      <c r="E73" s="141">
        <f aca="true" t="shared" si="16" ref="E73:E80">+SUM(F73:I73,K73)</f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f aca="true" t="shared" si="17" ref="M73:M80">SUM(N73,+U73)</f>
        <v>445856</v>
      </c>
      <c r="N73" s="141">
        <f aca="true" t="shared" si="18" ref="N73:N80">+SUM(O73:R73,T73)</f>
        <v>441646</v>
      </c>
      <c r="O73" s="141">
        <v>0</v>
      </c>
      <c r="P73" s="141">
        <v>0</v>
      </c>
      <c r="Q73" s="141">
        <v>0</v>
      </c>
      <c r="R73" s="141">
        <v>384022</v>
      </c>
      <c r="S73" s="141">
        <v>131643</v>
      </c>
      <c r="T73" s="141">
        <v>57624</v>
      </c>
      <c r="U73" s="141">
        <v>4210</v>
      </c>
      <c r="V73" s="141">
        <f aca="true" t="shared" si="19" ref="V73:V80">+SUM(D73,M73)</f>
        <v>445856</v>
      </c>
      <c r="W73" s="141">
        <f aca="true" t="shared" si="20" ref="W73:W80">+SUM(E73,N73)</f>
        <v>441646</v>
      </c>
      <c r="X73" s="141">
        <f aca="true" t="shared" si="21" ref="X73:X80">+SUM(F73,O73)</f>
        <v>0</v>
      </c>
      <c r="Y73" s="141">
        <f aca="true" t="shared" si="22" ref="Y73:Y80">+SUM(G73,P73)</f>
        <v>0</v>
      </c>
      <c r="Z73" s="141">
        <f aca="true" t="shared" si="23" ref="Z73:Z80">+SUM(H73,Q73)</f>
        <v>0</v>
      </c>
      <c r="AA73" s="141">
        <f aca="true" t="shared" si="24" ref="AA73:AA80">+SUM(I73,R73)</f>
        <v>384022</v>
      </c>
      <c r="AB73" s="141">
        <f aca="true" t="shared" si="25" ref="AB73:AB80">+SUM(J73,S73)</f>
        <v>131643</v>
      </c>
      <c r="AC73" s="141">
        <f aca="true" t="shared" si="26" ref="AC73:AC80">+SUM(K73,T73)</f>
        <v>57624</v>
      </c>
      <c r="AD73" s="141">
        <f aca="true" t="shared" si="27" ref="AD73:AD80">+SUM(L73,U73)</f>
        <v>4210</v>
      </c>
    </row>
    <row r="74" spans="1:30" ht="12" customHeight="1">
      <c r="A74" s="142" t="s">
        <v>90</v>
      </c>
      <c r="B74" s="140" t="s">
        <v>451</v>
      </c>
      <c r="C74" s="142" t="s">
        <v>468</v>
      </c>
      <c r="D74" s="141">
        <f t="shared" si="15"/>
        <v>127563</v>
      </c>
      <c r="E74" s="141">
        <f t="shared" si="16"/>
        <v>127563</v>
      </c>
      <c r="F74" s="141">
        <v>0</v>
      </c>
      <c r="G74" s="141">
        <v>0</v>
      </c>
      <c r="H74" s="141">
        <v>0</v>
      </c>
      <c r="I74" s="141">
        <v>127563</v>
      </c>
      <c r="J74" s="141">
        <v>392358</v>
      </c>
      <c r="K74" s="141">
        <v>0</v>
      </c>
      <c r="L74" s="141">
        <v>0</v>
      </c>
      <c r="M74" s="141">
        <f t="shared" si="17"/>
        <v>0</v>
      </c>
      <c r="N74" s="141">
        <f t="shared" si="18"/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f t="shared" si="19"/>
        <v>127563</v>
      </c>
      <c r="W74" s="141">
        <f t="shared" si="20"/>
        <v>127563</v>
      </c>
      <c r="X74" s="141">
        <f t="shared" si="21"/>
        <v>0</v>
      </c>
      <c r="Y74" s="141">
        <f t="shared" si="22"/>
        <v>0</v>
      </c>
      <c r="Z74" s="141">
        <f t="shared" si="23"/>
        <v>0</v>
      </c>
      <c r="AA74" s="141">
        <f t="shared" si="24"/>
        <v>127563</v>
      </c>
      <c r="AB74" s="141">
        <f t="shared" si="25"/>
        <v>392358</v>
      </c>
      <c r="AC74" s="141">
        <f t="shared" si="26"/>
        <v>0</v>
      </c>
      <c r="AD74" s="141">
        <f t="shared" si="27"/>
        <v>0</v>
      </c>
    </row>
    <row r="75" spans="1:30" ht="12" customHeight="1">
      <c r="A75" s="142" t="s">
        <v>90</v>
      </c>
      <c r="B75" s="140" t="s">
        <v>452</v>
      </c>
      <c r="C75" s="142" t="s">
        <v>469</v>
      </c>
      <c r="D75" s="141">
        <f t="shared" si="15"/>
        <v>35075</v>
      </c>
      <c r="E75" s="141">
        <f t="shared" si="16"/>
        <v>35075</v>
      </c>
      <c r="F75" s="141">
        <v>0</v>
      </c>
      <c r="G75" s="141">
        <v>0</v>
      </c>
      <c r="H75" s="141">
        <v>0</v>
      </c>
      <c r="I75" s="141">
        <v>1853</v>
      </c>
      <c r="J75" s="141">
        <v>48886</v>
      </c>
      <c r="K75" s="141">
        <v>33222</v>
      </c>
      <c r="L75" s="141">
        <v>0</v>
      </c>
      <c r="M75" s="141">
        <f t="shared" si="17"/>
        <v>0</v>
      </c>
      <c r="N75" s="141">
        <f t="shared" si="18"/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f t="shared" si="19"/>
        <v>35075</v>
      </c>
      <c r="W75" s="141">
        <f t="shared" si="20"/>
        <v>35075</v>
      </c>
      <c r="X75" s="141">
        <f t="shared" si="21"/>
        <v>0</v>
      </c>
      <c r="Y75" s="141">
        <f t="shared" si="22"/>
        <v>0</v>
      </c>
      <c r="Z75" s="141">
        <f t="shared" si="23"/>
        <v>0</v>
      </c>
      <c r="AA75" s="141">
        <f t="shared" si="24"/>
        <v>1853</v>
      </c>
      <c r="AB75" s="141">
        <f t="shared" si="25"/>
        <v>48886</v>
      </c>
      <c r="AC75" s="141">
        <f t="shared" si="26"/>
        <v>33222</v>
      </c>
      <c r="AD75" s="141">
        <f t="shared" si="27"/>
        <v>0</v>
      </c>
    </row>
    <row r="76" spans="1:30" ht="12" customHeight="1">
      <c r="A76" s="142" t="s">
        <v>90</v>
      </c>
      <c r="B76" s="140" t="s">
        <v>453</v>
      </c>
      <c r="C76" s="142" t="s">
        <v>470</v>
      </c>
      <c r="D76" s="141">
        <f t="shared" si="15"/>
        <v>4205</v>
      </c>
      <c r="E76" s="141">
        <f t="shared" si="16"/>
        <v>4205</v>
      </c>
      <c r="F76" s="141">
        <v>0</v>
      </c>
      <c r="G76" s="141">
        <v>0</v>
      </c>
      <c r="H76" s="141">
        <v>0</v>
      </c>
      <c r="I76" s="141">
        <v>3974</v>
      </c>
      <c r="J76" s="141">
        <v>134784</v>
      </c>
      <c r="K76" s="141">
        <v>231</v>
      </c>
      <c r="L76" s="141">
        <v>0</v>
      </c>
      <c r="M76" s="141">
        <f t="shared" si="17"/>
        <v>0</v>
      </c>
      <c r="N76" s="141">
        <f t="shared" si="18"/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f t="shared" si="19"/>
        <v>4205</v>
      </c>
      <c r="W76" s="141">
        <f t="shared" si="20"/>
        <v>4205</v>
      </c>
      <c r="X76" s="141">
        <f t="shared" si="21"/>
        <v>0</v>
      </c>
      <c r="Y76" s="141">
        <f t="shared" si="22"/>
        <v>0</v>
      </c>
      <c r="Z76" s="141">
        <f t="shared" si="23"/>
        <v>0</v>
      </c>
      <c r="AA76" s="141">
        <f t="shared" si="24"/>
        <v>3974</v>
      </c>
      <c r="AB76" s="141">
        <f t="shared" si="25"/>
        <v>134784</v>
      </c>
      <c r="AC76" s="141">
        <f t="shared" si="26"/>
        <v>231</v>
      </c>
      <c r="AD76" s="141">
        <f t="shared" si="27"/>
        <v>0</v>
      </c>
    </row>
    <row r="77" spans="1:30" ht="12" customHeight="1">
      <c r="A77" s="142" t="s">
        <v>90</v>
      </c>
      <c r="B77" s="140" t="s">
        <v>454</v>
      </c>
      <c r="C77" s="142" t="s">
        <v>471</v>
      </c>
      <c r="D77" s="141">
        <f t="shared" si="15"/>
        <v>754348</v>
      </c>
      <c r="E77" s="141">
        <f t="shared" si="16"/>
        <v>754348</v>
      </c>
      <c r="F77" s="141">
        <v>0</v>
      </c>
      <c r="G77" s="141">
        <v>0</v>
      </c>
      <c r="H77" s="141">
        <v>0</v>
      </c>
      <c r="I77" s="141">
        <v>571518</v>
      </c>
      <c r="J77" s="141">
        <v>711852</v>
      </c>
      <c r="K77" s="141">
        <v>182830</v>
      </c>
      <c r="L77" s="141">
        <v>0</v>
      </c>
      <c r="M77" s="141">
        <f t="shared" si="17"/>
        <v>197234</v>
      </c>
      <c r="N77" s="141">
        <f t="shared" si="18"/>
        <v>197234</v>
      </c>
      <c r="O77" s="141">
        <v>0</v>
      </c>
      <c r="P77" s="141">
        <v>0</v>
      </c>
      <c r="Q77" s="141">
        <v>0</v>
      </c>
      <c r="R77" s="141">
        <v>197234</v>
      </c>
      <c r="S77" s="141">
        <v>0</v>
      </c>
      <c r="T77" s="141">
        <v>0</v>
      </c>
      <c r="U77" s="141">
        <v>0</v>
      </c>
      <c r="V77" s="141">
        <f t="shared" si="19"/>
        <v>951582</v>
      </c>
      <c r="W77" s="141">
        <f t="shared" si="20"/>
        <v>951582</v>
      </c>
      <c r="X77" s="141">
        <f t="shared" si="21"/>
        <v>0</v>
      </c>
      <c r="Y77" s="141">
        <f t="shared" si="22"/>
        <v>0</v>
      </c>
      <c r="Z77" s="141">
        <f t="shared" si="23"/>
        <v>0</v>
      </c>
      <c r="AA77" s="141">
        <f t="shared" si="24"/>
        <v>768752</v>
      </c>
      <c r="AB77" s="141">
        <f t="shared" si="25"/>
        <v>711852</v>
      </c>
      <c r="AC77" s="141">
        <f t="shared" si="26"/>
        <v>182830</v>
      </c>
      <c r="AD77" s="141">
        <f t="shared" si="27"/>
        <v>0</v>
      </c>
    </row>
    <row r="78" spans="1:30" ht="12" customHeight="1">
      <c r="A78" s="142" t="s">
        <v>90</v>
      </c>
      <c r="B78" s="140" t="s">
        <v>455</v>
      </c>
      <c r="C78" s="142" t="s">
        <v>472</v>
      </c>
      <c r="D78" s="141">
        <f t="shared" si="15"/>
        <v>0</v>
      </c>
      <c r="E78" s="141">
        <f t="shared" si="16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f t="shared" si="17"/>
        <v>506636</v>
      </c>
      <c r="N78" s="141">
        <f t="shared" si="18"/>
        <v>506636</v>
      </c>
      <c r="O78" s="141">
        <v>0</v>
      </c>
      <c r="P78" s="141">
        <v>0</v>
      </c>
      <c r="Q78" s="141">
        <v>0</v>
      </c>
      <c r="R78" s="141">
        <v>435433</v>
      </c>
      <c r="S78" s="141">
        <v>4392</v>
      </c>
      <c r="T78" s="141">
        <v>71203</v>
      </c>
      <c r="U78" s="141">
        <v>0</v>
      </c>
      <c r="V78" s="141">
        <f t="shared" si="19"/>
        <v>506636</v>
      </c>
      <c r="W78" s="141">
        <f t="shared" si="20"/>
        <v>506636</v>
      </c>
      <c r="X78" s="141">
        <f t="shared" si="21"/>
        <v>0</v>
      </c>
      <c r="Y78" s="141">
        <f t="shared" si="22"/>
        <v>0</v>
      </c>
      <c r="Z78" s="141">
        <f t="shared" si="23"/>
        <v>0</v>
      </c>
      <c r="AA78" s="141">
        <f t="shared" si="24"/>
        <v>435433</v>
      </c>
      <c r="AB78" s="141">
        <f t="shared" si="25"/>
        <v>4392</v>
      </c>
      <c r="AC78" s="141">
        <f t="shared" si="26"/>
        <v>71203</v>
      </c>
      <c r="AD78" s="141">
        <f t="shared" si="27"/>
        <v>0</v>
      </c>
    </row>
    <row r="79" spans="1:30" ht="12" customHeight="1">
      <c r="A79" s="142" t="s">
        <v>90</v>
      </c>
      <c r="B79" s="140" t="s">
        <v>456</v>
      </c>
      <c r="C79" s="142" t="s">
        <v>473</v>
      </c>
      <c r="D79" s="141">
        <f t="shared" si="15"/>
        <v>138767</v>
      </c>
      <c r="E79" s="141">
        <f t="shared" si="16"/>
        <v>138767</v>
      </c>
      <c r="F79" s="141">
        <v>0</v>
      </c>
      <c r="G79" s="141">
        <v>0</v>
      </c>
      <c r="H79" s="141">
        <v>0</v>
      </c>
      <c r="I79" s="141">
        <v>131519</v>
      </c>
      <c r="J79" s="141">
        <v>486711</v>
      </c>
      <c r="K79" s="141">
        <v>7248</v>
      </c>
      <c r="L79" s="141">
        <v>0</v>
      </c>
      <c r="M79" s="141">
        <f t="shared" si="17"/>
        <v>131548</v>
      </c>
      <c r="N79" s="141">
        <f t="shared" si="18"/>
        <v>131548</v>
      </c>
      <c r="O79" s="141">
        <v>0</v>
      </c>
      <c r="P79" s="141">
        <v>0</v>
      </c>
      <c r="Q79" s="141">
        <v>0</v>
      </c>
      <c r="R79" s="141">
        <v>131548</v>
      </c>
      <c r="S79" s="141">
        <v>143615</v>
      </c>
      <c r="T79" s="141">
        <v>0</v>
      </c>
      <c r="U79" s="141">
        <v>0</v>
      </c>
      <c r="V79" s="141">
        <f t="shared" si="19"/>
        <v>270315</v>
      </c>
      <c r="W79" s="141">
        <f t="shared" si="20"/>
        <v>270315</v>
      </c>
      <c r="X79" s="141">
        <f t="shared" si="21"/>
        <v>0</v>
      </c>
      <c r="Y79" s="141">
        <f t="shared" si="22"/>
        <v>0</v>
      </c>
      <c r="Z79" s="141">
        <f t="shared" si="23"/>
        <v>0</v>
      </c>
      <c r="AA79" s="141">
        <f t="shared" si="24"/>
        <v>263067</v>
      </c>
      <c r="AB79" s="141">
        <f t="shared" si="25"/>
        <v>630326</v>
      </c>
      <c r="AC79" s="141">
        <f t="shared" si="26"/>
        <v>7248</v>
      </c>
      <c r="AD79" s="141">
        <f t="shared" si="27"/>
        <v>0</v>
      </c>
    </row>
    <row r="80" spans="1:30" ht="12" customHeight="1">
      <c r="A80" s="142" t="s">
        <v>90</v>
      </c>
      <c r="B80" s="140" t="s">
        <v>457</v>
      </c>
      <c r="C80" s="142" t="s">
        <v>474</v>
      </c>
      <c r="D80" s="141">
        <f t="shared" si="15"/>
        <v>440102</v>
      </c>
      <c r="E80" s="141">
        <f t="shared" si="16"/>
        <v>404723</v>
      </c>
      <c r="F80" s="141">
        <v>33233</v>
      </c>
      <c r="G80" s="141">
        <v>0</v>
      </c>
      <c r="H80" s="141">
        <v>73400</v>
      </c>
      <c r="I80" s="141">
        <v>298090</v>
      </c>
      <c r="J80" s="141">
        <v>1352926</v>
      </c>
      <c r="K80" s="141">
        <v>0</v>
      </c>
      <c r="L80" s="141">
        <v>35379</v>
      </c>
      <c r="M80" s="141">
        <f t="shared" si="17"/>
        <v>0</v>
      </c>
      <c r="N80" s="141">
        <f t="shared" si="18"/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1">
        <f t="shared" si="19"/>
        <v>440102</v>
      </c>
      <c r="W80" s="141">
        <f t="shared" si="20"/>
        <v>404723</v>
      </c>
      <c r="X80" s="141">
        <f t="shared" si="21"/>
        <v>33233</v>
      </c>
      <c r="Y80" s="141">
        <f t="shared" si="22"/>
        <v>0</v>
      </c>
      <c r="Z80" s="141">
        <f t="shared" si="23"/>
        <v>73400</v>
      </c>
      <c r="AA80" s="141">
        <f t="shared" si="24"/>
        <v>298090</v>
      </c>
      <c r="AB80" s="141">
        <f t="shared" si="25"/>
        <v>1352926</v>
      </c>
      <c r="AC80" s="141">
        <f t="shared" si="26"/>
        <v>0</v>
      </c>
      <c r="AD80" s="141">
        <f t="shared" si="27"/>
        <v>35379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484</v>
      </c>
      <c r="B7" s="140" t="s">
        <v>485</v>
      </c>
      <c r="C7" s="139" t="s">
        <v>486</v>
      </c>
      <c r="D7" s="141">
        <f aca="true" t="shared" si="0" ref="D7:AI7">SUM(D8:D80)</f>
        <v>5385778</v>
      </c>
      <c r="E7" s="141">
        <f t="shared" si="0"/>
        <v>5257231</v>
      </c>
      <c r="F7" s="141">
        <f t="shared" si="0"/>
        <v>2588</v>
      </c>
      <c r="G7" s="141">
        <f t="shared" si="0"/>
        <v>3774834</v>
      </c>
      <c r="H7" s="141">
        <f t="shared" si="0"/>
        <v>1341273</v>
      </c>
      <c r="I7" s="141">
        <f t="shared" si="0"/>
        <v>138536</v>
      </c>
      <c r="J7" s="141">
        <f t="shared" si="0"/>
        <v>128547</v>
      </c>
      <c r="K7" s="141">
        <f t="shared" si="0"/>
        <v>196063</v>
      </c>
      <c r="L7" s="141">
        <f t="shared" si="0"/>
        <v>71877489</v>
      </c>
      <c r="M7" s="141">
        <f t="shared" si="0"/>
        <v>15292611</v>
      </c>
      <c r="N7" s="141">
        <f t="shared" si="0"/>
        <v>8304457</v>
      </c>
      <c r="O7" s="141">
        <f t="shared" si="0"/>
        <v>4119774</v>
      </c>
      <c r="P7" s="141">
        <f t="shared" si="0"/>
        <v>2624876</v>
      </c>
      <c r="Q7" s="141">
        <f t="shared" si="0"/>
        <v>243504</v>
      </c>
      <c r="R7" s="141">
        <f t="shared" si="0"/>
        <v>13210426</v>
      </c>
      <c r="S7" s="141">
        <f t="shared" si="0"/>
        <v>1090987</v>
      </c>
      <c r="T7" s="141">
        <f t="shared" si="0"/>
        <v>11260061</v>
      </c>
      <c r="U7" s="141">
        <f t="shared" si="0"/>
        <v>859378</v>
      </c>
      <c r="V7" s="141">
        <f t="shared" si="0"/>
        <v>97033</v>
      </c>
      <c r="W7" s="141">
        <f t="shared" si="0"/>
        <v>43238927</v>
      </c>
      <c r="X7" s="141">
        <f t="shared" si="0"/>
        <v>16942673</v>
      </c>
      <c r="Y7" s="141">
        <f t="shared" si="0"/>
        <v>21571638</v>
      </c>
      <c r="Z7" s="141">
        <f t="shared" si="0"/>
        <v>4200494</v>
      </c>
      <c r="AA7" s="141">
        <f t="shared" si="0"/>
        <v>524122</v>
      </c>
      <c r="AB7" s="141">
        <f t="shared" si="0"/>
        <v>7262764</v>
      </c>
      <c r="AC7" s="141">
        <f t="shared" si="0"/>
        <v>38492</v>
      </c>
      <c r="AD7" s="141">
        <f t="shared" si="0"/>
        <v>3576657</v>
      </c>
      <c r="AE7" s="141">
        <f t="shared" si="0"/>
        <v>80839924</v>
      </c>
      <c r="AF7" s="141">
        <f t="shared" si="0"/>
        <v>1144044</v>
      </c>
      <c r="AG7" s="141">
        <f t="shared" si="0"/>
        <v>1131115</v>
      </c>
      <c r="AH7" s="141">
        <f t="shared" si="0"/>
        <v>13013</v>
      </c>
      <c r="AI7" s="141">
        <f t="shared" si="0"/>
        <v>1116717</v>
      </c>
      <c r="AJ7" s="141">
        <f aca="true" t="shared" si="1" ref="AJ7:BO7">SUM(AJ8:AJ80)</f>
        <v>0</v>
      </c>
      <c r="AK7" s="141">
        <f t="shared" si="1"/>
        <v>1385</v>
      </c>
      <c r="AL7" s="141">
        <f t="shared" si="1"/>
        <v>12929</v>
      </c>
      <c r="AM7" s="141">
        <f t="shared" si="1"/>
        <v>39341</v>
      </c>
      <c r="AN7" s="141">
        <f t="shared" si="1"/>
        <v>9444961</v>
      </c>
      <c r="AO7" s="141">
        <f t="shared" si="1"/>
        <v>2467286</v>
      </c>
      <c r="AP7" s="141">
        <f t="shared" si="1"/>
        <v>1736982</v>
      </c>
      <c r="AQ7" s="141">
        <f t="shared" si="1"/>
        <v>330369</v>
      </c>
      <c r="AR7" s="141">
        <f t="shared" si="1"/>
        <v>399935</v>
      </c>
      <c r="AS7" s="141">
        <f t="shared" si="1"/>
        <v>0</v>
      </c>
      <c r="AT7" s="141">
        <f t="shared" si="1"/>
        <v>3035134</v>
      </c>
      <c r="AU7" s="141">
        <f t="shared" si="1"/>
        <v>178516</v>
      </c>
      <c r="AV7" s="141">
        <f t="shared" si="1"/>
        <v>2655673</v>
      </c>
      <c r="AW7" s="141">
        <f t="shared" si="1"/>
        <v>200945</v>
      </c>
      <c r="AX7" s="141">
        <f t="shared" si="1"/>
        <v>18183</v>
      </c>
      <c r="AY7" s="141">
        <f t="shared" si="1"/>
        <v>3919476</v>
      </c>
      <c r="AZ7" s="141">
        <f t="shared" si="1"/>
        <v>1758255</v>
      </c>
      <c r="BA7" s="141">
        <f t="shared" si="1"/>
        <v>1854115</v>
      </c>
      <c r="BB7" s="141">
        <f t="shared" si="1"/>
        <v>176625</v>
      </c>
      <c r="BC7" s="141">
        <f t="shared" si="1"/>
        <v>130481</v>
      </c>
      <c r="BD7" s="141">
        <f t="shared" si="1"/>
        <v>1193726</v>
      </c>
      <c r="BE7" s="141">
        <f t="shared" si="1"/>
        <v>4882</v>
      </c>
      <c r="BF7" s="141">
        <f t="shared" si="1"/>
        <v>408473</v>
      </c>
      <c r="BG7" s="141">
        <f t="shared" si="1"/>
        <v>10997478</v>
      </c>
      <c r="BH7" s="141">
        <f t="shared" si="1"/>
        <v>6529822</v>
      </c>
      <c r="BI7" s="141">
        <f t="shared" si="1"/>
        <v>6388346</v>
      </c>
      <c r="BJ7" s="141">
        <f t="shared" si="1"/>
        <v>15601</v>
      </c>
      <c r="BK7" s="141">
        <f t="shared" si="1"/>
        <v>4891551</v>
      </c>
      <c r="BL7" s="141">
        <f t="shared" si="1"/>
        <v>1341273</v>
      </c>
      <c r="BM7" s="141">
        <f t="shared" si="1"/>
        <v>139921</v>
      </c>
      <c r="BN7" s="141">
        <f t="shared" si="1"/>
        <v>141476</v>
      </c>
      <c r="BO7" s="141">
        <f t="shared" si="1"/>
        <v>235404</v>
      </c>
      <c r="BP7" s="141">
        <f aca="true" t="shared" si="2" ref="BP7:CI7">SUM(BP8:BP80)</f>
        <v>81322450</v>
      </c>
      <c r="BQ7" s="141">
        <f t="shared" si="2"/>
        <v>17759897</v>
      </c>
      <c r="BR7" s="141">
        <f t="shared" si="2"/>
        <v>10041439</v>
      </c>
      <c r="BS7" s="141">
        <f t="shared" si="2"/>
        <v>4450143</v>
      </c>
      <c r="BT7" s="141">
        <f t="shared" si="2"/>
        <v>3024811</v>
      </c>
      <c r="BU7" s="141">
        <f t="shared" si="2"/>
        <v>243504</v>
      </c>
      <c r="BV7" s="141">
        <f t="shared" si="2"/>
        <v>16245560</v>
      </c>
      <c r="BW7" s="141">
        <f t="shared" si="2"/>
        <v>1269503</v>
      </c>
      <c r="BX7" s="141">
        <f t="shared" si="2"/>
        <v>13915734</v>
      </c>
      <c r="BY7" s="141">
        <f t="shared" si="2"/>
        <v>1060323</v>
      </c>
      <c r="BZ7" s="141">
        <f t="shared" si="2"/>
        <v>115216</v>
      </c>
      <c r="CA7" s="141">
        <f t="shared" si="2"/>
        <v>47158403</v>
      </c>
      <c r="CB7" s="141">
        <f t="shared" si="2"/>
        <v>18700928</v>
      </c>
      <c r="CC7" s="141">
        <f t="shared" si="2"/>
        <v>23425753</v>
      </c>
      <c r="CD7" s="141">
        <f t="shared" si="2"/>
        <v>4377119</v>
      </c>
      <c r="CE7" s="141">
        <f t="shared" si="2"/>
        <v>654603</v>
      </c>
      <c r="CF7" s="141">
        <f t="shared" si="2"/>
        <v>8456490</v>
      </c>
      <c r="CG7" s="141">
        <f t="shared" si="2"/>
        <v>43374</v>
      </c>
      <c r="CH7" s="141">
        <f t="shared" si="2"/>
        <v>3985130</v>
      </c>
      <c r="CI7" s="141">
        <f t="shared" si="2"/>
        <v>91837402</v>
      </c>
    </row>
    <row r="8" spans="1:87" ht="12" customHeight="1">
      <c r="A8" s="142" t="s">
        <v>90</v>
      </c>
      <c r="B8" s="140" t="s">
        <v>326</v>
      </c>
      <c r="C8" s="142" t="s">
        <v>382</v>
      </c>
      <c r="D8" s="141">
        <f>+SUM(E8,J8)</f>
        <v>125968</v>
      </c>
      <c r="E8" s="141">
        <f>+SUM(F8:I8)</f>
        <v>124078</v>
      </c>
      <c r="F8" s="141">
        <v>0</v>
      </c>
      <c r="G8" s="141">
        <v>0</v>
      </c>
      <c r="H8" s="141">
        <v>0</v>
      </c>
      <c r="I8" s="141">
        <v>124078</v>
      </c>
      <c r="J8" s="141">
        <v>1890</v>
      </c>
      <c r="K8" s="141">
        <v>0</v>
      </c>
      <c r="L8" s="141">
        <f>+SUM(M8,R8,V8,W8,AC8)</f>
        <v>10883577</v>
      </c>
      <c r="M8" s="141">
        <f>+SUM(N8:Q8)</f>
        <v>2116649</v>
      </c>
      <c r="N8" s="141">
        <v>2116649</v>
      </c>
      <c r="O8" s="141">
        <v>0</v>
      </c>
      <c r="P8" s="141">
        <v>0</v>
      </c>
      <c r="Q8" s="141">
        <v>0</v>
      </c>
      <c r="R8" s="141">
        <f>+SUM(S8:U8)</f>
        <v>2963862</v>
      </c>
      <c r="S8" s="141">
        <v>212228</v>
      </c>
      <c r="T8" s="141">
        <v>2462179</v>
      </c>
      <c r="U8" s="141">
        <v>289455</v>
      </c>
      <c r="V8" s="141">
        <v>0</v>
      </c>
      <c r="W8" s="141">
        <f>+SUM(X8:AA8)</f>
        <v>5803066</v>
      </c>
      <c r="X8" s="141">
        <v>3299159</v>
      </c>
      <c r="Y8" s="141">
        <v>2209634</v>
      </c>
      <c r="Z8" s="141">
        <v>294273</v>
      </c>
      <c r="AA8" s="141">
        <v>0</v>
      </c>
      <c r="AB8" s="141">
        <v>0</v>
      </c>
      <c r="AC8" s="141">
        <v>0</v>
      </c>
      <c r="AD8" s="141">
        <v>761948</v>
      </c>
      <c r="AE8" s="141">
        <f>+SUM(D8,L8,AD8)</f>
        <v>11771493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488107</v>
      </c>
      <c r="AO8" s="141">
        <f>+SUM(AP8:AS8)</f>
        <v>140275</v>
      </c>
      <c r="AP8" s="141">
        <v>140275</v>
      </c>
      <c r="AQ8" s="141">
        <v>0</v>
      </c>
      <c r="AR8" s="141">
        <v>0</v>
      </c>
      <c r="AS8" s="141">
        <v>0</v>
      </c>
      <c r="AT8" s="141">
        <f>+SUM(AU8:AW8)</f>
        <v>257857</v>
      </c>
      <c r="AU8" s="141">
        <v>46728</v>
      </c>
      <c r="AV8" s="141">
        <v>10838</v>
      </c>
      <c r="AW8" s="141">
        <v>200291</v>
      </c>
      <c r="AX8" s="141">
        <v>0</v>
      </c>
      <c r="AY8" s="141">
        <f>+SUM(AZ8:BC8)</f>
        <v>89975</v>
      </c>
      <c r="AZ8" s="141">
        <v>11225</v>
      </c>
      <c r="BA8" s="141">
        <v>0</v>
      </c>
      <c r="BB8" s="141">
        <v>78750</v>
      </c>
      <c r="BC8" s="141">
        <v>0</v>
      </c>
      <c r="BD8" s="141">
        <v>0</v>
      </c>
      <c r="BE8" s="141">
        <v>0</v>
      </c>
      <c r="BF8" s="141">
        <v>19277</v>
      </c>
      <c r="BG8" s="141">
        <f>+SUM(BF8,AN8,AF8)</f>
        <v>507384</v>
      </c>
      <c r="BH8" s="141">
        <f aca="true" t="shared" si="3" ref="BH8:CI8">SUM(D8,AF8)</f>
        <v>125968</v>
      </c>
      <c r="BI8" s="141">
        <f t="shared" si="3"/>
        <v>124078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124078</v>
      </c>
      <c r="BN8" s="141">
        <f t="shared" si="3"/>
        <v>1890</v>
      </c>
      <c r="BO8" s="141">
        <f t="shared" si="3"/>
        <v>0</v>
      </c>
      <c r="BP8" s="141">
        <f t="shared" si="3"/>
        <v>11371684</v>
      </c>
      <c r="BQ8" s="141">
        <f t="shared" si="3"/>
        <v>2256924</v>
      </c>
      <c r="BR8" s="141">
        <f t="shared" si="3"/>
        <v>2256924</v>
      </c>
      <c r="BS8" s="141">
        <f t="shared" si="3"/>
        <v>0</v>
      </c>
      <c r="BT8" s="141">
        <f t="shared" si="3"/>
        <v>0</v>
      </c>
      <c r="BU8" s="141">
        <f t="shared" si="3"/>
        <v>0</v>
      </c>
      <c r="BV8" s="141">
        <f t="shared" si="3"/>
        <v>3221719</v>
      </c>
      <c r="BW8" s="141">
        <f t="shared" si="3"/>
        <v>258956</v>
      </c>
      <c r="BX8" s="141">
        <f t="shared" si="3"/>
        <v>2473017</v>
      </c>
      <c r="BY8" s="141">
        <f t="shared" si="3"/>
        <v>489746</v>
      </c>
      <c r="BZ8" s="141">
        <f t="shared" si="3"/>
        <v>0</v>
      </c>
      <c r="CA8" s="141">
        <f t="shared" si="3"/>
        <v>5893041</v>
      </c>
      <c r="CB8" s="141">
        <f t="shared" si="3"/>
        <v>3310384</v>
      </c>
      <c r="CC8" s="141">
        <f t="shared" si="3"/>
        <v>2209634</v>
      </c>
      <c r="CD8" s="141">
        <f t="shared" si="3"/>
        <v>373023</v>
      </c>
      <c r="CE8" s="141">
        <f t="shared" si="3"/>
        <v>0</v>
      </c>
      <c r="CF8" s="141">
        <f t="shared" si="3"/>
        <v>0</v>
      </c>
      <c r="CG8" s="141">
        <f t="shared" si="3"/>
        <v>0</v>
      </c>
      <c r="CH8" s="141">
        <f t="shared" si="3"/>
        <v>781225</v>
      </c>
      <c r="CI8" s="141">
        <f t="shared" si="3"/>
        <v>12278877</v>
      </c>
    </row>
    <row r="9" spans="1:87" ht="12" customHeight="1">
      <c r="A9" s="142" t="s">
        <v>90</v>
      </c>
      <c r="B9" s="140" t="s">
        <v>327</v>
      </c>
      <c r="C9" s="142" t="s">
        <v>383</v>
      </c>
      <c r="D9" s="141">
        <f aca="true" t="shared" si="4" ref="D9:D72">+SUM(E9,J9)</f>
        <v>0</v>
      </c>
      <c r="E9" s="141">
        <f aca="true" t="shared" si="5" ref="E9:E72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72">+SUM(M9,R9,V9,W9,AC9)</f>
        <v>969466</v>
      </c>
      <c r="M9" s="141">
        <f aca="true" t="shared" si="7" ref="M9:M72">+SUM(N9:Q9)</f>
        <v>200315</v>
      </c>
      <c r="N9" s="141">
        <v>95140</v>
      </c>
      <c r="O9" s="141">
        <v>57245</v>
      </c>
      <c r="P9" s="141">
        <v>27736</v>
      </c>
      <c r="Q9" s="141">
        <v>20194</v>
      </c>
      <c r="R9" s="141">
        <f aca="true" t="shared" si="8" ref="R9:R72">+SUM(S9:U9)</f>
        <v>339605</v>
      </c>
      <c r="S9" s="141">
        <v>47469</v>
      </c>
      <c r="T9" s="141">
        <v>267186</v>
      </c>
      <c r="U9" s="141">
        <v>24950</v>
      </c>
      <c r="V9" s="141">
        <v>0</v>
      </c>
      <c r="W9" s="141">
        <f aca="true" t="shared" si="9" ref="W9:W72">+SUM(X9:AA9)</f>
        <v>422378</v>
      </c>
      <c r="X9" s="141">
        <v>129734</v>
      </c>
      <c r="Y9" s="141">
        <v>263753</v>
      </c>
      <c r="Z9" s="141">
        <v>3780</v>
      </c>
      <c r="AA9" s="141">
        <v>25111</v>
      </c>
      <c r="AB9" s="141">
        <v>0</v>
      </c>
      <c r="AC9" s="141">
        <v>7168</v>
      </c>
      <c r="AD9" s="141">
        <v>0</v>
      </c>
      <c r="AE9" s="141">
        <f aca="true" t="shared" si="10" ref="AE9:AE72">+SUM(D9,L9,AD9)</f>
        <v>969466</v>
      </c>
      <c r="AF9" s="141">
        <f aca="true" t="shared" si="11" ref="AF9:AF72">+SUM(AG9,AL9)</f>
        <v>4991</v>
      </c>
      <c r="AG9" s="141">
        <f aca="true" t="shared" si="12" ref="AG9:AG72">+SUM(AH9:AK9)</f>
        <v>4991</v>
      </c>
      <c r="AH9" s="141">
        <v>4991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72">+SUM(AO9,AT9,AX9,AY9,BE9)</f>
        <v>299017</v>
      </c>
      <c r="AO9" s="141">
        <f aca="true" t="shared" si="14" ref="AO9:AO72">+SUM(AP9:AS9)</f>
        <v>29743</v>
      </c>
      <c r="AP9" s="141">
        <v>15978</v>
      </c>
      <c r="AQ9" s="141">
        <v>0</v>
      </c>
      <c r="AR9" s="141">
        <v>13765</v>
      </c>
      <c r="AS9" s="141">
        <v>0</v>
      </c>
      <c r="AT9" s="141">
        <f aca="true" t="shared" si="15" ref="AT9:AT72">+SUM(AU9:AW9)</f>
        <v>125998</v>
      </c>
      <c r="AU9" s="141">
        <v>1119</v>
      </c>
      <c r="AV9" s="141">
        <v>124435</v>
      </c>
      <c r="AW9" s="141">
        <v>444</v>
      </c>
      <c r="AX9" s="141">
        <v>0</v>
      </c>
      <c r="AY9" s="141">
        <f aca="true" t="shared" si="16" ref="AY9:AY72">+SUM(AZ9:BC9)</f>
        <v>142258</v>
      </c>
      <c r="AZ9" s="141">
        <v>94069</v>
      </c>
      <c r="BA9" s="141">
        <v>48090</v>
      </c>
      <c r="BB9" s="141">
        <v>99</v>
      </c>
      <c r="BC9" s="141">
        <v>0</v>
      </c>
      <c r="BD9" s="141">
        <v>0</v>
      </c>
      <c r="BE9" s="141">
        <v>1018</v>
      </c>
      <c r="BF9" s="141">
        <v>0</v>
      </c>
      <c r="BG9" s="141">
        <f aca="true" t="shared" si="17" ref="BG9:BG72">+SUM(BF9,AN9,AF9)</f>
        <v>304008</v>
      </c>
      <c r="BH9" s="141">
        <f aca="true" t="shared" si="18" ref="BH9:BH72">SUM(D9,AF9)</f>
        <v>4991</v>
      </c>
      <c r="BI9" s="141">
        <f aca="true" t="shared" si="19" ref="BI9:BI72">SUM(E9,AG9)</f>
        <v>4991</v>
      </c>
      <c r="BJ9" s="141">
        <f aca="true" t="shared" si="20" ref="BJ9:BJ72">SUM(F9,AH9)</f>
        <v>4991</v>
      </c>
      <c r="BK9" s="141">
        <f aca="true" t="shared" si="21" ref="BK9:BK72">SUM(G9,AI9)</f>
        <v>0</v>
      </c>
      <c r="BL9" s="141">
        <f aca="true" t="shared" si="22" ref="BL9:BL72">SUM(H9,AJ9)</f>
        <v>0</v>
      </c>
      <c r="BM9" s="141">
        <f aca="true" t="shared" si="23" ref="BM9:BM72">SUM(I9,AK9)</f>
        <v>0</v>
      </c>
      <c r="BN9" s="141">
        <f aca="true" t="shared" si="24" ref="BN9:BN72">SUM(J9,AL9)</f>
        <v>0</v>
      </c>
      <c r="BO9" s="141">
        <f aca="true" t="shared" si="25" ref="BO9:BO72">SUM(K9,AM9)</f>
        <v>0</v>
      </c>
      <c r="BP9" s="141">
        <f aca="true" t="shared" si="26" ref="BP9:BP72">SUM(L9,AN9)</f>
        <v>1268483</v>
      </c>
      <c r="BQ9" s="141">
        <f aca="true" t="shared" si="27" ref="BQ9:BQ72">SUM(M9,AO9)</f>
        <v>230058</v>
      </c>
      <c r="BR9" s="141">
        <f aca="true" t="shared" si="28" ref="BR9:BR72">SUM(N9,AP9)</f>
        <v>111118</v>
      </c>
      <c r="BS9" s="141">
        <f aca="true" t="shared" si="29" ref="BS9:BS72">SUM(O9,AQ9)</f>
        <v>57245</v>
      </c>
      <c r="BT9" s="141">
        <f aca="true" t="shared" si="30" ref="BT9:BT72">SUM(P9,AR9)</f>
        <v>41501</v>
      </c>
      <c r="BU9" s="141">
        <f aca="true" t="shared" si="31" ref="BU9:BU72">SUM(Q9,AS9)</f>
        <v>20194</v>
      </c>
      <c r="BV9" s="141">
        <f aca="true" t="shared" si="32" ref="BV9:BV72">SUM(R9,AT9)</f>
        <v>465603</v>
      </c>
      <c r="BW9" s="141">
        <f aca="true" t="shared" si="33" ref="BW9:BW72">SUM(S9,AU9)</f>
        <v>48588</v>
      </c>
      <c r="BX9" s="141">
        <f aca="true" t="shared" si="34" ref="BX9:BX72">SUM(T9,AV9)</f>
        <v>391621</v>
      </c>
      <c r="BY9" s="141">
        <f aca="true" t="shared" si="35" ref="BY9:BY72">SUM(U9,AW9)</f>
        <v>25394</v>
      </c>
      <c r="BZ9" s="141">
        <f aca="true" t="shared" si="36" ref="BZ9:BZ72">SUM(V9,AX9)</f>
        <v>0</v>
      </c>
      <c r="CA9" s="141">
        <f aca="true" t="shared" si="37" ref="CA9:CA72">SUM(W9,AY9)</f>
        <v>564636</v>
      </c>
      <c r="CB9" s="141">
        <f aca="true" t="shared" si="38" ref="CB9:CB72">SUM(X9,AZ9)</f>
        <v>223803</v>
      </c>
      <c r="CC9" s="141">
        <f aca="true" t="shared" si="39" ref="CC9:CC72">SUM(Y9,BA9)</f>
        <v>311843</v>
      </c>
      <c r="CD9" s="141">
        <f aca="true" t="shared" si="40" ref="CD9:CD72">SUM(Z9,BB9)</f>
        <v>3879</v>
      </c>
      <c r="CE9" s="141">
        <f aca="true" t="shared" si="41" ref="CE9:CE72">SUM(AA9,BC9)</f>
        <v>25111</v>
      </c>
      <c r="CF9" s="141">
        <f aca="true" t="shared" si="42" ref="CF9:CF72">SUM(AB9,BD9)</f>
        <v>0</v>
      </c>
      <c r="CG9" s="141">
        <f aca="true" t="shared" si="43" ref="CG9:CG72">SUM(AC9,BE9)</f>
        <v>8186</v>
      </c>
      <c r="CH9" s="141">
        <f aca="true" t="shared" si="44" ref="CH9:CH72">SUM(AD9,BF9)</f>
        <v>0</v>
      </c>
      <c r="CI9" s="141">
        <f aca="true" t="shared" si="45" ref="CI9:CI72">SUM(AE9,BG9)</f>
        <v>1273474</v>
      </c>
    </row>
    <row r="10" spans="1:87" ht="12" customHeight="1">
      <c r="A10" s="142" t="s">
        <v>90</v>
      </c>
      <c r="B10" s="140" t="s">
        <v>328</v>
      </c>
      <c r="C10" s="142" t="s">
        <v>384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5237850</v>
      </c>
      <c r="M10" s="141">
        <f t="shared" si="7"/>
        <v>1512937</v>
      </c>
      <c r="N10" s="141">
        <v>594037</v>
      </c>
      <c r="O10" s="141">
        <v>547627</v>
      </c>
      <c r="P10" s="141">
        <v>371273</v>
      </c>
      <c r="Q10" s="141">
        <v>0</v>
      </c>
      <c r="R10" s="141">
        <f t="shared" si="8"/>
        <v>333162</v>
      </c>
      <c r="S10" s="141">
        <v>28984</v>
      </c>
      <c r="T10" s="141">
        <v>304178</v>
      </c>
      <c r="U10" s="141">
        <v>0</v>
      </c>
      <c r="V10" s="141">
        <v>197</v>
      </c>
      <c r="W10" s="141">
        <f t="shared" si="9"/>
        <v>3391554</v>
      </c>
      <c r="X10" s="141">
        <v>1712085</v>
      </c>
      <c r="Y10" s="141">
        <v>1149714</v>
      </c>
      <c r="Z10" s="141">
        <v>529755</v>
      </c>
      <c r="AA10" s="141">
        <v>0</v>
      </c>
      <c r="AB10" s="141">
        <v>0</v>
      </c>
      <c r="AC10" s="141">
        <v>0</v>
      </c>
      <c r="AD10" s="141">
        <v>570156</v>
      </c>
      <c r="AE10" s="141">
        <f t="shared" si="10"/>
        <v>5808006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860616</v>
      </c>
      <c r="AO10" s="141">
        <f t="shared" si="14"/>
        <v>157791</v>
      </c>
      <c r="AP10" s="141">
        <v>74255</v>
      </c>
      <c r="AQ10" s="141">
        <v>0</v>
      </c>
      <c r="AR10" s="141">
        <v>83536</v>
      </c>
      <c r="AS10" s="141">
        <v>0</v>
      </c>
      <c r="AT10" s="141">
        <f t="shared" si="15"/>
        <v>235368</v>
      </c>
      <c r="AU10" s="141">
        <v>36</v>
      </c>
      <c r="AV10" s="141">
        <v>235332</v>
      </c>
      <c r="AW10" s="141">
        <v>0</v>
      </c>
      <c r="AX10" s="141">
        <v>0</v>
      </c>
      <c r="AY10" s="141">
        <f t="shared" si="16"/>
        <v>467457</v>
      </c>
      <c r="AZ10" s="141">
        <v>225071</v>
      </c>
      <c r="BA10" s="141">
        <v>234189</v>
      </c>
      <c r="BB10" s="141">
        <v>8197</v>
      </c>
      <c r="BC10" s="141">
        <v>0</v>
      </c>
      <c r="BD10" s="141">
        <v>0</v>
      </c>
      <c r="BE10" s="141">
        <v>0</v>
      </c>
      <c r="BF10" s="141">
        <v>17127</v>
      </c>
      <c r="BG10" s="141">
        <f t="shared" si="17"/>
        <v>877743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6098466</v>
      </c>
      <c r="BQ10" s="141">
        <f t="shared" si="27"/>
        <v>1670728</v>
      </c>
      <c r="BR10" s="141">
        <f t="shared" si="28"/>
        <v>668292</v>
      </c>
      <c r="BS10" s="141">
        <f t="shared" si="29"/>
        <v>547627</v>
      </c>
      <c r="BT10" s="141">
        <f t="shared" si="30"/>
        <v>454809</v>
      </c>
      <c r="BU10" s="141">
        <f t="shared" si="31"/>
        <v>0</v>
      </c>
      <c r="BV10" s="141">
        <f t="shared" si="32"/>
        <v>568530</v>
      </c>
      <c r="BW10" s="141">
        <f t="shared" si="33"/>
        <v>29020</v>
      </c>
      <c r="BX10" s="141">
        <f t="shared" si="34"/>
        <v>539510</v>
      </c>
      <c r="BY10" s="141">
        <f t="shared" si="35"/>
        <v>0</v>
      </c>
      <c r="BZ10" s="141">
        <f t="shared" si="36"/>
        <v>197</v>
      </c>
      <c r="CA10" s="141">
        <f t="shared" si="37"/>
        <v>3859011</v>
      </c>
      <c r="CB10" s="141">
        <f t="shared" si="38"/>
        <v>1937156</v>
      </c>
      <c r="CC10" s="141">
        <f t="shared" si="39"/>
        <v>1383903</v>
      </c>
      <c r="CD10" s="141">
        <f t="shared" si="40"/>
        <v>537952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587283</v>
      </c>
      <c r="CI10" s="141">
        <f t="shared" si="45"/>
        <v>6685749</v>
      </c>
    </row>
    <row r="11" spans="1:87" ht="12" customHeight="1">
      <c r="A11" s="142" t="s">
        <v>90</v>
      </c>
      <c r="B11" s="140" t="s">
        <v>329</v>
      </c>
      <c r="C11" s="142" t="s">
        <v>385</v>
      </c>
      <c r="D11" s="141">
        <f t="shared" si="4"/>
        <v>390665</v>
      </c>
      <c r="E11" s="141">
        <f t="shared" si="5"/>
        <v>279837</v>
      </c>
      <c r="F11" s="141">
        <v>0</v>
      </c>
      <c r="G11" s="141">
        <v>279837</v>
      </c>
      <c r="H11" s="141">
        <v>0</v>
      </c>
      <c r="I11" s="141">
        <v>0</v>
      </c>
      <c r="J11" s="141">
        <v>110828</v>
      </c>
      <c r="K11" s="141">
        <v>0</v>
      </c>
      <c r="L11" s="141">
        <f t="shared" si="6"/>
        <v>6554042</v>
      </c>
      <c r="M11" s="141">
        <f t="shared" si="7"/>
        <v>2041000</v>
      </c>
      <c r="N11" s="141">
        <v>618167</v>
      </c>
      <c r="O11" s="141">
        <v>1046387</v>
      </c>
      <c r="P11" s="141">
        <v>376446</v>
      </c>
      <c r="Q11" s="141">
        <v>0</v>
      </c>
      <c r="R11" s="141">
        <f t="shared" si="8"/>
        <v>1131858</v>
      </c>
      <c r="S11" s="141">
        <v>303974</v>
      </c>
      <c r="T11" s="141">
        <v>740282</v>
      </c>
      <c r="U11" s="141">
        <v>87602</v>
      </c>
      <c r="V11" s="141">
        <v>29071</v>
      </c>
      <c r="W11" s="141">
        <f t="shared" si="9"/>
        <v>3350321</v>
      </c>
      <c r="X11" s="141">
        <v>1146503</v>
      </c>
      <c r="Y11" s="141">
        <v>1224336</v>
      </c>
      <c r="Z11" s="141">
        <v>924726</v>
      </c>
      <c r="AA11" s="141">
        <v>54756</v>
      </c>
      <c r="AB11" s="141">
        <v>0</v>
      </c>
      <c r="AC11" s="141">
        <v>1792</v>
      </c>
      <c r="AD11" s="141">
        <v>0</v>
      </c>
      <c r="AE11" s="141">
        <f t="shared" si="10"/>
        <v>6944707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588924</v>
      </c>
      <c r="AO11" s="141">
        <f t="shared" si="14"/>
        <v>91167</v>
      </c>
      <c r="AP11" s="141">
        <v>91167</v>
      </c>
      <c r="AQ11" s="141">
        <v>0</v>
      </c>
      <c r="AR11" s="141">
        <v>0</v>
      </c>
      <c r="AS11" s="141">
        <v>0</v>
      </c>
      <c r="AT11" s="141">
        <f t="shared" si="15"/>
        <v>148349</v>
      </c>
      <c r="AU11" s="141">
        <v>0</v>
      </c>
      <c r="AV11" s="141">
        <v>148349</v>
      </c>
      <c r="AW11" s="141">
        <v>0</v>
      </c>
      <c r="AX11" s="141">
        <v>0</v>
      </c>
      <c r="AY11" s="141">
        <f t="shared" si="16"/>
        <v>349408</v>
      </c>
      <c r="AZ11" s="141">
        <v>226296</v>
      </c>
      <c r="BA11" s="141">
        <v>87366</v>
      </c>
      <c r="BB11" s="141">
        <v>35746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588924</v>
      </c>
      <c r="BH11" s="141">
        <f t="shared" si="18"/>
        <v>390665</v>
      </c>
      <c r="BI11" s="141">
        <f t="shared" si="19"/>
        <v>279837</v>
      </c>
      <c r="BJ11" s="141">
        <f t="shared" si="20"/>
        <v>0</v>
      </c>
      <c r="BK11" s="141">
        <f t="shared" si="21"/>
        <v>279837</v>
      </c>
      <c r="BL11" s="141">
        <f t="shared" si="22"/>
        <v>0</v>
      </c>
      <c r="BM11" s="141">
        <f t="shared" si="23"/>
        <v>0</v>
      </c>
      <c r="BN11" s="141">
        <f t="shared" si="24"/>
        <v>110828</v>
      </c>
      <c r="BO11" s="141">
        <f t="shared" si="25"/>
        <v>0</v>
      </c>
      <c r="BP11" s="141">
        <f t="shared" si="26"/>
        <v>7142966</v>
      </c>
      <c r="BQ11" s="141">
        <f t="shared" si="27"/>
        <v>2132167</v>
      </c>
      <c r="BR11" s="141">
        <f t="shared" si="28"/>
        <v>709334</v>
      </c>
      <c r="BS11" s="141">
        <f t="shared" si="29"/>
        <v>1046387</v>
      </c>
      <c r="BT11" s="141">
        <f t="shared" si="30"/>
        <v>376446</v>
      </c>
      <c r="BU11" s="141">
        <f t="shared" si="31"/>
        <v>0</v>
      </c>
      <c r="BV11" s="141">
        <f t="shared" si="32"/>
        <v>1280207</v>
      </c>
      <c r="BW11" s="141">
        <f t="shared" si="33"/>
        <v>303974</v>
      </c>
      <c r="BX11" s="141">
        <f t="shared" si="34"/>
        <v>888631</v>
      </c>
      <c r="BY11" s="141">
        <f t="shared" si="35"/>
        <v>87602</v>
      </c>
      <c r="BZ11" s="141">
        <f t="shared" si="36"/>
        <v>29071</v>
      </c>
      <c r="CA11" s="141">
        <f t="shared" si="37"/>
        <v>3699729</v>
      </c>
      <c r="CB11" s="141">
        <f t="shared" si="38"/>
        <v>1372799</v>
      </c>
      <c r="CC11" s="141">
        <f t="shared" si="39"/>
        <v>1311702</v>
      </c>
      <c r="CD11" s="141">
        <f t="shared" si="40"/>
        <v>960472</v>
      </c>
      <c r="CE11" s="141">
        <f t="shared" si="41"/>
        <v>54756</v>
      </c>
      <c r="CF11" s="141">
        <f t="shared" si="42"/>
        <v>0</v>
      </c>
      <c r="CG11" s="141">
        <f t="shared" si="43"/>
        <v>1792</v>
      </c>
      <c r="CH11" s="141">
        <f t="shared" si="44"/>
        <v>0</v>
      </c>
      <c r="CI11" s="141">
        <f t="shared" si="45"/>
        <v>7533631</v>
      </c>
    </row>
    <row r="12" spans="1:87" ht="12" customHeight="1">
      <c r="A12" s="142" t="s">
        <v>90</v>
      </c>
      <c r="B12" s="140" t="s">
        <v>330</v>
      </c>
      <c r="C12" s="142" t="s">
        <v>386</v>
      </c>
      <c r="D12" s="141">
        <f t="shared" si="4"/>
        <v>85364</v>
      </c>
      <c r="E12" s="141">
        <f t="shared" si="5"/>
        <v>85364</v>
      </c>
      <c r="F12" s="141">
        <v>0</v>
      </c>
      <c r="G12" s="141">
        <v>83641</v>
      </c>
      <c r="H12" s="141">
        <v>1029</v>
      </c>
      <c r="I12" s="141">
        <v>694</v>
      </c>
      <c r="J12" s="141">
        <v>0</v>
      </c>
      <c r="K12" s="141">
        <v>0</v>
      </c>
      <c r="L12" s="141">
        <f t="shared" si="6"/>
        <v>672169</v>
      </c>
      <c r="M12" s="141">
        <f t="shared" si="7"/>
        <v>273686</v>
      </c>
      <c r="N12" s="141">
        <v>0</v>
      </c>
      <c r="O12" s="141">
        <v>135104</v>
      </c>
      <c r="P12" s="141">
        <v>133344</v>
      </c>
      <c r="Q12" s="141">
        <v>5238</v>
      </c>
      <c r="R12" s="141">
        <f t="shared" si="8"/>
        <v>141722</v>
      </c>
      <c r="S12" s="141">
        <v>19028</v>
      </c>
      <c r="T12" s="141">
        <v>117251</v>
      </c>
      <c r="U12" s="141">
        <v>5443</v>
      </c>
      <c r="V12" s="141">
        <v>0</v>
      </c>
      <c r="W12" s="141">
        <f t="shared" si="9"/>
        <v>256761</v>
      </c>
      <c r="X12" s="141">
        <v>117030</v>
      </c>
      <c r="Y12" s="141">
        <v>45695</v>
      </c>
      <c r="Z12" s="141">
        <v>94036</v>
      </c>
      <c r="AA12" s="141">
        <v>0</v>
      </c>
      <c r="AB12" s="141">
        <v>40846</v>
      </c>
      <c r="AC12" s="141">
        <v>0</v>
      </c>
      <c r="AD12" s="141">
        <v>0</v>
      </c>
      <c r="AE12" s="141">
        <f t="shared" si="10"/>
        <v>757533</v>
      </c>
      <c r="AF12" s="141">
        <f t="shared" si="11"/>
        <v>18277</v>
      </c>
      <c r="AG12" s="141">
        <f t="shared" si="12"/>
        <v>18277</v>
      </c>
      <c r="AH12" s="141">
        <v>0</v>
      </c>
      <c r="AI12" s="141">
        <v>18277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81140</v>
      </c>
      <c r="AO12" s="141">
        <f t="shared" si="14"/>
        <v>34511</v>
      </c>
      <c r="AP12" s="141">
        <v>0</v>
      </c>
      <c r="AQ12" s="141">
        <v>0</v>
      </c>
      <c r="AR12" s="141">
        <v>34511</v>
      </c>
      <c r="AS12" s="141">
        <v>0</v>
      </c>
      <c r="AT12" s="141">
        <f t="shared" si="15"/>
        <v>44774</v>
      </c>
      <c r="AU12" s="141">
        <v>0</v>
      </c>
      <c r="AV12" s="141">
        <v>44774</v>
      </c>
      <c r="AW12" s="141">
        <v>0</v>
      </c>
      <c r="AX12" s="141">
        <v>0</v>
      </c>
      <c r="AY12" s="141">
        <f t="shared" si="16"/>
        <v>1855</v>
      </c>
      <c r="AZ12" s="141">
        <v>0</v>
      </c>
      <c r="BA12" s="141">
        <v>1855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99417</v>
      </c>
      <c r="BH12" s="141">
        <f t="shared" si="18"/>
        <v>103641</v>
      </c>
      <c r="BI12" s="141">
        <f t="shared" si="19"/>
        <v>103641</v>
      </c>
      <c r="BJ12" s="141">
        <f t="shared" si="20"/>
        <v>0</v>
      </c>
      <c r="BK12" s="141">
        <f t="shared" si="21"/>
        <v>101918</v>
      </c>
      <c r="BL12" s="141">
        <f t="shared" si="22"/>
        <v>1029</v>
      </c>
      <c r="BM12" s="141">
        <f t="shared" si="23"/>
        <v>694</v>
      </c>
      <c r="BN12" s="141">
        <f t="shared" si="24"/>
        <v>0</v>
      </c>
      <c r="BO12" s="141">
        <f t="shared" si="25"/>
        <v>0</v>
      </c>
      <c r="BP12" s="141">
        <f t="shared" si="26"/>
        <v>753309</v>
      </c>
      <c r="BQ12" s="141">
        <f t="shared" si="27"/>
        <v>308197</v>
      </c>
      <c r="BR12" s="141">
        <f t="shared" si="28"/>
        <v>0</v>
      </c>
      <c r="BS12" s="141">
        <f t="shared" si="29"/>
        <v>135104</v>
      </c>
      <c r="BT12" s="141">
        <f t="shared" si="30"/>
        <v>167855</v>
      </c>
      <c r="BU12" s="141">
        <f t="shared" si="31"/>
        <v>5238</v>
      </c>
      <c r="BV12" s="141">
        <f t="shared" si="32"/>
        <v>186496</v>
      </c>
      <c r="BW12" s="141">
        <f t="shared" si="33"/>
        <v>19028</v>
      </c>
      <c r="BX12" s="141">
        <f t="shared" si="34"/>
        <v>162025</v>
      </c>
      <c r="BY12" s="141">
        <f t="shared" si="35"/>
        <v>5443</v>
      </c>
      <c r="BZ12" s="141">
        <f t="shared" si="36"/>
        <v>0</v>
      </c>
      <c r="CA12" s="141">
        <f t="shared" si="37"/>
        <v>258616</v>
      </c>
      <c r="CB12" s="141">
        <f t="shared" si="38"/>
        <v>117030</v>
      </c>
      <c r="CC12" s="141">
        <f t="shared" si="39"/>
        <v>47550</v>
      </c>
      <c r="CD12" s="141">
        <f t="shared" si="40"/>
        <v>94036</v>
      </c>
      <c r="CE12" s="141">
        <f t="shared" si="41"/>
        <v>0</v>
      </c>
      <c r="CF12" s="141">
        <f t="shared" si="42"/>
        <v>40846</v>
      </c>
      <c r="CG12" s="141">
        <f t="shared" si="43"/>
        <v>0</v>
      </c>
      <c r="CH12" s="141">
        <f t="shared" si="44"/>
        <v>0</v>
      </c>
      <c r="CI12" s="141">
        <f t="shared" si="45"/>
        <v>856950</v>
      </c>
    </row>
    <row r="13" spans="1:87" ht="12" customHeight="1">
      <c r="A13" s="142" t="s">
        <v>90</v>
      </c>
      <c r="B13" s="140" t="s">
        <v>331</v>
      </c>
      <c r="C13" s="142" t="s">
        <v>387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2437986</v>
      </c>
      <c r="M13" s="141">
        <f t="shared" si="7"/>
        <v>484438</v>
      </c>
      <c r="N13" s="141">
        <v>74423</v>
      </c>
      <c r="O13" s="141">
        <v>230916</v>
      </c>
      <c r="P13" s="141">
        <v>179099</v>
      </c>
      <c r="Q13" s="141">
        <v>0</v>
      </c>
      <c r="R13" s="141">
        <f t="shared" si="8"/>
        <v>43690</v>
      </c>
      <c r="S13" s="141">
        <v>17595</v>
      </c>
      <c r="T13" s="141">
        <v>26095</v>
      </c>
      <c r="U13" s="141">
        <v>0</v>
      </c>
      <c r="V13" s="141">
        <v>0</v>
      </c>
      <c r="W13" s="141">
        <f t="shared" si="9"/>
        <v>1909858</v>
      </c>
      <c r="X13" s="141">
        <v>273300</v>
      </c>
      <c r="Y13" s="141">
        <v>1593120</v>
      </c>
      <c r="Z13" s="141">
        <v>41911</v>
      </c>
      <c r="AA13" s="141">
        <v>1527</v>
      </c>
      <c r="AB13" s="141">
        <v>0</v>
      </c>
      <c r="AC13" s="141">
        <v>0</v>
      </c>
      <c r="AD13" s="141">
        <v>17372</v>
      </c>
      <c r="AE13" s="141">
        <f t="shared" si="10"/>
        <v>2455358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77059</v>
      </c>
      <c r="AO13" s="141">
        <f t="shared" si="14"/>
        <v>7911</v>
      </c>
      <c r="AP13" s="141">
        <v>7911</v>
      </c>
      <c r="AQ13" s="141">
        <v>0</v>
      </c>
      <c r="AR13" s="141">
        <v>0</v>
      </c>
      <c r="AS13" s="141">
        <v>0</v>
      </c>
      <c r="AT13" s="141">
        <f t="shared" si="15"/>
        <v>43986</v>
      </c>
      <c r="AU13" s="141">
        <v>0</v>
      </c>
      <c r="AV13" s="141">
        <v>43986</v>
      </c>
      <c r="AW13" s="141">
        <v>0</v>
      </c>
      <c r="AX13" s="141">
        <v>0</v>
      </c>
      <c r="AY13" s="141">
        <f t="shared" si="16"/>
        <v>25162</v>
      </c>
      <c r="AZ13" s="141">
        <v>0</v>
      </c>
      <c r="BA13" s="141">
        <v>25162</v>
      </c>
      <c r="BB13" s="141">
        <v>0</v>
      </c>
      <c r="BC13" s="141">
        <v>0</v>
      </c>
      <c r="BD13" s="141">
        <v>0</v>
      </c>
      <c r="BE13" s="141">
        <v>0</v>
      </c>
      <c r="BF13" s="141">
        <v>8673</v>
      </c>
      <c r="BG13" s="141">
        <f t="shared" si="17"/>
        <v>85732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2515045</v>
      </c>
      <c r="BQ13" s="141">
        <f t="shared" si="27"/>
        <v>492349</v>
      </c>
      <c r="BR13" s="141">
        <f t="shared" si="28"/>
        <v>82334</v>
      </c>
      <c r="BS13" s="141">
        <f t="shared" si="29"/>
        <v>230916</v>
      </c>
      <c r="BT13" s="141">
        <f t="shared" si="30"/>
        <v>179099</v>
      </c>
      <c r="BU13" s="141">
        <f t="shared" si="31"/>
        <v>0</v>
      </c>
      <c r="BV13" s="141">
        <f t="shared" si="32"/>
        <v>87676</v>
      </c>
      <c r="BW13" s="141">
        <f t="shared" si="33"/>
        <v>17595</v>
      </c>
      <c r="BX13" s="141">
        <f t="shared" si="34"/>
        <v>70081</v>
      </c>
      <c r="BY13" s="141">
        <f t="shared" si="35"/>
        <v>0</v>
      </c>
      <c r="BZ13" s="141">
        <f t="shared" si="36"/>
        <v>0</v>
      </c>
      <c r="CA13" s="141">
        <f t="shared" si="37"/>
        <v>1935020</v>
      </c>
      <c r="CB13" s="141">
        <f t="shared" si="38"/>
        <v>273300</v>
      </c>
      <c r="CC13" s="141">
        <f t="shared" si="39"/>
        <v>1618282</v>
      </c>
      <c r="CD13" s="141">
        <f t="shared" si="40"/>
        <v>41911</v>
      </c>
      <c r="CE13" s="141">
        <f t="shared" si="41"/>
        <v>1527</v>
      </c>
      <c r="CF13" s="141">
        <f t="shared" si="42"/>
        <v>0</v>
      </c>
      <c r="CG13" s="141">
        <f t="shared" si="43"/>
        <v>0</v>
      </c>
      <c r="CH13" s="141">
        <f t="shared" si="44"/>
        <v>26045</v>
      </c>
      <c r="CI13" s="141">
        <f t="shared" si="45"/>
        <v>2541090</v>
      </c>
    </row>
    <row r="14" spans="1:87" ht="12" customHeight="1">
      <c r="A14" s="142" t="s">
        <v>90</v>
      </c>
      <c r="B14" s="140" t="s">
        <v>332</v>
      </c>
      <c r="C14" s="142" t="s">
        <v>388</v>
      </c>
      <c r="D14" s="141">
        <f t="shared" si="4"/>
        <v>1455300</v>
      </c>
      <c r="E14" s="141">
        <f t="shared" si="5"/>
        <v>1455300</v>
      </c>
      <c r="F14" s="141">
        <v>0</v>
      </c>
      <c r="G14" s="141">
        <v>1455300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5106098</v>
      </c>
      <c r="M14" s="141">
        <f t="shared" si="7"/>
        <v>1002926</v>
      </c>
      <c r="N14" s="141">
        <v>647343</v>
      </c>
      <c r="O14" s="141">
        <v>91175</v>
      </c>
      <c r="P14" s="141">
        <v>227938</v>
      </c>
      <c r="Q14" s="141">
        <v>36470</v>
      </c>
      <c r="R14" s="141">
        <f t="shared" si="8"/>
        <v>741021</v>
      </c>
      <c r="S14" s="141">
        <v>8827</v>
      </c>
      <c r="T14" s="141">
        <v>715229</v>
      </c>
      <c r="U14" s="141">
        <v>16965</v>
      </c>
      <c r="V14" s="141">
        <v>0</v>
      </c>
      <c r="W14" s="141">
        <f t="shared" si="9"/>
        <v>3362151</v>
      </c>
      <c r="X14" s="141">
        <v>1657659</v>
      </c>
      <c r="Y14" s="141">
        <v>1052246</v>
      </c>
      <c r="Z14" s="141">
        <v>641746</v>
      </c>
      <c r="AA14" s="141">
        <v>10500</v>
      </c>
      <c r="AB14" s="141">
        <v>0</v>
      </c>
      <c r="AC14" s="141">
        <v>0</v>
      </c>
      <c r="AD14" s="141">
        <v>233353</v>
      </c>
      <c r="AE14" s="141">
        <f t="shared" si="10"/>
        <v>6794751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668226</v>
      </c>
      <c r="AO14" s="141">
        <f t="shared" si="14"/>
        <v>141321</v>
      </c>
      <c r="AP14" s="141">
        <v>141321</v>
      </c>
      <c r="AQ14" s="141">
        <v>0</v>
      </c>
      <c r="AR14" s="141">
        <v>0</v>
      </c>
      <c r="AS14" s="141">
        <v>0</v>
      </c>
      <c r="AT14" s="141">
        <f t="shared" si="15"/>
        <v>249189</v>
      </c>
      <c r="AU14" s="141">
        <v>3631</v>
      </c>
      <c r="AV14" s="141">
        <v>245558</v>
      </c>
      <c r="AW14" s="141">
        <v>0</v>
      </c>
      <c r="AX14" s="141">
        <v>0</v>
      </c>
      <c r="AY14" s="141">
        <f t="shared" si="16"/>
        <v>277716</v>
      </c>
      <c r="AZ14" s="141">
        <v>111809</v>
      </c>
      <c r="BA14" s="141">
        <v>149361</v>
      </c>
      <c r="BB14" s="141">
        <v>16546</v>
      </c>
      <c r="BC14" s="141">
        <v>0</v>
      </c>
      <c r="BD14" s="141">
        <v>0</v>
      </c>
      <c r="BE14" s="141">
        <v>0</v>
      </c>
      <c r="BF14" s="141">
        <v>0</v>
      </c>
      <c r="BG14" s="141">
        <f t="shared" si="17"/>
        <v>668226</v>
      </c>
      <c r="BH14" s="141">
        <f t="shared" si="18"/>
        <v>1455300</v>
      </c>
      <c r="BI14" s="141">
        <f t="shared" si="19"/>
        <v>1455300</v>
      </c>
      <c r="BJ14" s="141">
        <f t="shared" si="20"/>
        <v>0</v>
      </c>
      <c r="BK14" s="141">
        <f t="shared" si="21"/>
        <v>1455300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5774324</v>
      </c>
      <c r="BQ14" s="141">
        <f t="shared" si="27"/>
        <v>1144247</v>
      </c>
      <c r="BR14" s="141">
        <f t="shared" si="28"/>
        <v>788664</v>
      </c>
      <c r="BS14" s="141">
        <f t="shared" si="29"/>
        <v>91175</v>
      </c>
      <c r="BT14" s="141">
        <f t="shared" si="30"/>
        <v>227938</v>
      </c>
      <c r="BU14" s="141">
        <f t="shared" si="31"/>
        <v>36470</v>
      </c>
      <c r="BV14" s="141">
        <f t="shared" si="32"/>
        <v>990210</v>
      </c>
      <c r="BW14" s="141">
        <f t="shared" si="33"/>
        <v>12458</v>
      </c>
      <c r="BX14" s="141">
        <f t="shared" si="34"/>
        <v>960787</v>
      </c>
      <c r="BY14" s="141">
        <f t="shared" si="35"/>
        <v>16965</v>
      </c>
      <c r="BZ14" s="141">
        <f t="shared" si="36"/>
        <v>0</v>
      </c>
      <c r="CA14" s="141">
        <f t="shared" si="37"/>
        <v>3639867</v>
      </c>
      <c r="CB14" s="141">
        <f t="shared" si="38"/>
        <v>1769468</v>
      </c>
      <c r="CC14" s="141">
        <f t="shared" si="39"/>
        <v>1201607</v>
      </c>
      <c r="CD14" s="141">
        <f t="shared" si="40"/>
        <v>658292</v>
      </c>
      <c r="CE14" s="141">
        <f t="shared" si="41"/>
        <v>10500</v>
      </c>
      <c r="CF14" s="141">
        <f t="shared" si="42"/>
        <v>0</v>
      </c>
      <c r="CG14" s="141">
        <f t="shared" si="43"/>
        <v>0</v>
      </c>
      <c r="CH14" s="141">
        <f t="shared" si="44"/>
        <v>233353</v>
      </c>
      <c r="CI14" s="141">
        <f t="shared" si="45"/>
        <v>7462977</v>
      </c>
    </row>
    <row r="15" spans="1:87" ht="12" customHeight="1">
      <c r="A15" s="142" t="s">
        <v>90</v>
      </c>
      <c r="B15" s="140" t="s">
        <v>333</v>
      </c>
      <c r="C15" s="142" t="s">
        <v>389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1567665</v>
      </c>
      <c r="M15" s="141">
        <f t="shared" si="7"/>
        <v>496816</v>
      </c>
      <c r="N15" s="141">
        <v>164266</v>
      </c>
      <c r="O15" s="141">
        <v>200606</v>
      </c>
      <c r="P15" s="141">
        <v>131944</v>
      </c>
      <c r="Q15" s="141">
        <v>0</v>
      </c>
      <c r="R15" s="141">
        <f t="shared" si="8"/>
        <v>520844</v>
      </c>
      <c r="S15" s="141">
        <v>106054</v>
      </c>
      <c r="T15" s="141">
        <v>412172</v>
      </c>
      <c r="U15" s="141">
        <v>2618</v>
      </c>
      <c r="V15" s="141">
        <v>0</v>
      </c>
      <c r="W15" s="141">
        <f t="shared" si="9"/>
        <v>550005</v>
      </c>
      <c r="X15" s="141">
        <v>58788</v>
      </c>
      <c r="Y15" s="141">
        <v>231176</v>
      </c>
      <c r="Z15" s="141">
        <v>260041</v>
      </c>
      <c r="AA15" s="141">
        <v>0</v>
      </c>
      <c r="AB15" s="141">
        <v>0</v>
      </c>
      <c r="AC15" s="141">
        <v>0</v>
      </c>
      <c r="AD15" s="141">
        <v>2793</v>
      </c>
      <c r="AE15" s="141">
        <f t="shared" si="10"/>
        <v>1570458</v>
      </c>
      <c r="AF15" s="141">
        <f t="shared" si="11"/>
        <v>79695</v>
      </c>
      <c r="AG15" s="141">
        <f t="shared" si="12"/>
        <v>79695</v>
      </c>
      <c r="AH15" s="141">
        <v>0</v>
      </c>
      <c r="AI15" s="141">
        <v>79695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464129</v>
      </c>
      <c r="AO15" s="141">
        <f t="shared" si="14"/>
        <v>80340</v>
      </c>
      <c r="AP15" s="141">
        <v>31017</v>
      </c>
      <c r="AQ15" s="141">
        <v>49323</v>
      </c>
      <c r="AR15" s="141">
        <v>0</v>
      </c>
      <c r="AS15" s="141">
        <v>0</v>
      </c>
      <c r="AT15" s="141">
        <f t="shared" si="15"/>
        <v>70777</v>
      </c>
      <c r="AU15" s="141">
        <v>4906</v>
      </c>
      <c r="AV15" s="141">
        <v>65871</v>
      </c>
      <c r="AW15" s="141">
        <v>0</v>
      </c>
      <c r="AX15" s="141">
        <v>0</v>
      </c>
      <c r="AY15" s="141">
        <f t="shared" si="16"/>
        <v>313012</v>
      </c>
      <c r="AZ15" s="141">
        <v>79310</v>
      </c>
      <c r="BA15" s="141">
        <v>232360</v>
      </c>
      <c r="BB15" s="141">
        <v>1342</v>
      </c>
      <c r="BC15" s="141">
        <v>0</v>
      </c>
      <c r="BD15" s="141">
        <v>0</v>
      </c>
      <c r="BE15" s="141">
        <v>0</v>
      </c>
      <c r="BF15" s="141">
        <v>0</v>
      </c>
      <c r="BG15" s="141">
        <f t="shared" si="17"/>
        <v>543824</v>
      </c>
      <c r="BH15" s="141">
        <f t="shared" si="18"/>
        <v>79695</v>
      </c>
      <c r="BI15" s="141">
        <f t="shared" si="19"/>
        <v>79695</v>
      </c>
      <c r="BJ15" s="141">
        <f t="shared" si="20"/>
        <v>0</v>
      </c>
      <c r="BK15" s="141">
        <f t="shared" si="21"/>
        <v>79695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2031794</v>
      </c>
      <c r="BQ15" s="141">
        <f t="shared" si="27"/>
        <v>577156</v>
      </c>
      <c r="BR15" s="141">
        <f t="shared" si="28"/>
        <v>195283</v>
      </c>
      <c r="BS15" s="141">
        <f t="shared" si="29"/>
        <v>249929</v>
      </c>
      <c r="BT15" s="141">
        <f t="shared" si="30"/>
        <v>131944</v>
      </c>
      <c r="BU15" s="141">
        <f t="shared" si="31"/>
        <v>0</v>
      </c>
      <c r="BV15" s="141">
        <f t="shared" si="32"/>
        <v>591621</v>
      </c>
      <c r="BW15" s="141">
        <f t="shared" si="33"/>
        <v>110960</v>
      </c>
      <c r="BX15" s="141">
        <f t="shared" si="34"/>
        <v>478043</v>
      </c>
      <c r="BY15" s="141">
        <f t="shared" si="35"/>
        <v>2618</v>
      </c>
      <c r="BZ15" s="141">
        <f t="shared" si="36"/>
        <v>0</v>
      </c>
      <c r="CA15" s="141">
        <f t="shared" si="37"/>
        <v>863017</v>
      </c>
      <c r="CB15" s="141">
        <f t="shared" si="38"/>
        <v>138098</v>
      </c>
      <c r="CC15" s="141">
        <f t="shared" si="39"/>
        <v>463536</v>
      </c>
      <c r="CD15" s="141">
        <f t="shared" si="40"/>
        <v>261383</v>
      </c>
      <c r="CE15" s="141">
        <f t="shared" si="41"/>
        <v>0</v>
      </c>
      <c r="CF15" s="141">
        <f t="shared" si="42"/>
        <v>0</v>
      </c>
      <c r="CG15" s="141">
        <f t="shared" si="43"/>
        <v>0</v>
      </c>
      <c r="CH15" s="141">
        <f t="shared" si="44"/>
        <v>2793</v>
      </c>
      <c r="CI15" s="141">
        <f t="shared" si="45"/>
        <v>2114282</v>
      </c>
    </row>
    <row r="16" spans="1:87" ht="12" customHeight="1">
      <c r="A16" s="142" t="s">
        <v>90</v>
      </c>
      <c r="B16" s="140" t="s">
        <v>334</v>
      </c>
      <c r="C16" s="142" t="s">
        <v>390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4054</v>
      </c>
      <c r="L16" s="141">
        <f t="shared" si="6"/>
        <v>148223</v>
      </c>
      <c r="M16" s="141">
        <f t="shared" si="7"/>
        <v>142510</v>
      </c>
      <c r="N16" s="141">
        <v>102592</v>
      </c>
      <c r="O16" s="141">
        <v>39918</v>
      </c>
      <c r="P16" s="141">
        <v>0</v>
      </c>
      <c r="Q16" s="141">
        <v>0</v>
      </c>
      <c r="R16" s="141">
        <f t="shared" si="8"/>
        <v>704</v>
      </c>
      <c r="S16" s="141">
        <v>704</v>
      </c>
      <c r="T16" s="141">
        <v>0</v>
      </c>
      <c r="U16" s="141">
        <v>0</v>
      </c>
      <c r="V16" s="141">
        <v>0</v>
      </c>
      <c r="W16" s="141">
        <f t="shared" si="9"/>
        <v>5009</v>
      </c>
      <c r="X16" s="141">
        <v>5009</v>
      </c>
      <c r="Y16" s="141">
        <v>0</v>
      </c>
      <c r="Z16" s="141">
        <v>0</v>
      </c>
      <c r="AA16" s="141">
        <v>0</v>
      </c>
      <c r="AB16" s="141">
        <v>468577</v>
      </c>
      <c r="AC16" s="141">
        <v>0</v>
      </c>
      <c r="AD16" s="141">
        <v>0</v>
      </c>
      <c r="AE16" s="141">
        <f t="shared" si="10"/>
        <v>148223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4054</v>
      </c>
      <c r="BP16" s="141">
        <f t="shared" si="26"/>
        <v>148223</v>
      </c>
      <c r="BQ16" s="141">
        <f t="shared" si="27"/>
        <v>142510</v>
      </c>
      <c r="BR16" s="141">
        <f t="shared" si="28"/>
        <v>102592</v>
      </c>
      <c r="BS16" s="141">
        <f t="shared" si="29"/>
        <v>39918</v>
      </c>
      <c r="BT16" s="141">
        <f t="shared" si="30"/>
        <v>0</v>
      </c>
      <c r="BU16" s="141">
        <f t="shared" si="31"/>
        <v>0</v>
      </c>
      <c r="BV16" s="141">
        <f t="shared" si="32"/>
        <v>704</v>
      </c>
      <c r="BW16" s="141">
        <f t="shared" si="33"/>
        <v>704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5009</v>
      </c>
      <c r="CB16" s="141">
        <f t="shared" si="38"/>
        <v>5009</v>
      </c>
      <c r="CC16" s="141">
        <f t="shared" si="39"/>
        <v>0</v>
      </c>
      <c r="CD16" s="141">
        <f t="shared" si="40"/>
        <v>0</v>
      </c>
      <c r="CE16" s="141">
        <f t="shared" si="41"/>
        <v>0</v>
      </c>
      <c r="CF16" s="141">
        <f t="shared" si="42"/>
        <v>468577</v>
      </c>
      <c r="CG16" s="141">
        <f t="shared" si="43"/>
        <v>0</v>
      </c>
      <c r="CH16" s="141">
        <f t="shared" si="44"/>
        <v>0</v>
      </c>
      <c r="CI16" s="141">
        <f t="shared" si="45"/>
        <v>148223</v>
      </c>
    </row>
    <row r="17" spans="1:87" ht="12" customHeight="1">
      <c r="A17" s="142" t="s">
        <v>90</v>
      </c>
      <c r="B17" s="140" t="s">
        <v>335</v>
      </c>
      <c r="C17" s="142" t="s">
        <v>391</v>
      </c>
      <c r="D17" s="141">
        <f t="shared" si="4"/>
        <v>13881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13881</v>
      </c>
      <c r="K17" s="141">
        <v>13399</v>
      </c>
      <c r="L17" s="141">
        <f t="shared" si="6"/>
        <v>2029503</v>
      </c>
      <c r="M17" s="141">
        <f t="shared" si="7"/>
        <v>177051</v>
      </c>
      <c r="N17" s="141">
        <v>152112</v>
      </c>
      <c r="O17" s="141">
        <v>0</v>
      </c>
      <c r="P17" s="141">
        <v>24939</v>
      </c>
      <c r="Q17" s="141">
        <v>0</v>
      </c>
      <c r="R17" s="141">
        <f t="shared" si="8"/>
        <v>275172</v>
      </c>
      <c r="S17" s="141">
        <v>2868</v>
      </c>
      <c r="T17" s="141">
        <v>262154</v>
      </c>
      <c r="U17" s="141">
        <v>10150</v>
      </c>
      <c r="V17" s="141">
        <v>0</v>
      </c>
      <c r="W17" s="141">
        <f t="shared" si="9"/>
        <v>1577280</v>
      </c>
      <c r="X17" s="141">
        <v>530946</v>
      </c>
      <c r="Y17" s="141">
        <v>990807</v>
      </c>
      <c r="Z17" s="141">
        <v>51612</v>
      </c>
      <c r="AA17" s="141">
        <v>3915</v>
      </c>
      <c r="AB17" s="141">
        <v>104405</v>
      </c>
      <c r="AC17" s="141">
        <v>0</v>
      </c>
      <c r="AD17" s="141">
        <v>0</v>
      </c>
      <c r="AE17" s="141">
        <f t="shared" si="10"/>
        <v>2043384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300507</v>
      </c>
      <c r="AO17" s="141">
        <f t="shared" si="14"/>
        <v>14223</v>
      </c>
      <c r="AP17" s="141">
        <v>14223</v>
      </c>
      <c r="AQ17" s="141">
        <v>0</v>
      </c>
      <c r="AR17" s="141">
        <v>0</v>
      </c>
      <c r="AS17" s="141">
        <v>0</v>
      </c>
      <c r="AT17" s="141">
        <f t="shared" si="15"/>
        <v>119336</v>
      </c>
      <c r="AU17" s="141">
        <v>1761</v>
      </c>
      <c r="AV17" s="141">
        <v>117575</v>
      </c>
      <c r="AW17" s="141">
        <v>0</v>
      </c>
      <c r="AX17" s="141">
        <v>0</v>
      </c>
      <c r="AY17" s="141">
        <f t="shared" si="16"/>
        <v>166948</v>
      </c>
      <c r="AZ17" s="141">
        <v>63759</v>
      </c>
      <c r="BA17" s="141">
        <v>100404</v>
      </c>
      <c r="BB17" s="141">
        <v>2785</v>
      </c>
      <c r="BC17" s="141">
        <v>0</v>
      </c>
      <c r="BD17" s="141">
        <v>0</v>
      </c>
      <c r="BE17" s="141">
        <v>0</v>
      </c>
      <c r="BF17" s="141">
        <v>0</v>
      </c>
      <c r="BG17" s="141">
        <f t="shared" si="17"/>
        <v>300507</v>
      </c>
      <c r="BH17" s="141">
        <f t="shared" si="18"/>
        <v>13881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13881</v>
      </c>
      <c r="BO17" s="141">
        <f t="shared" si="25"/>
        <v>13399</v>
      </c>
      <c r="BP17" s="141">
        <f t="shared" si="26"/>
        <v>2330010</v>
      </c>
      <c r="BQ17" s="141">
        <f t="shared" si="27"/>
        <v>191274</v>
      </c>
      <c r="BR17" s="141">
        <f t="shared" si="28"/>
        <v>166335</v>
      </c>
      <c r="BS17" s="141">
        <f t="shared" si="29"/>
        <v>0</v>
      </c>
      <c r="BT17" s="141">
        <f t="shared" si="30"/>
        <v>24939</v>
      </c>
      <c r="BU17" s="141">
        <f t="shared" si="31"/>
        <v>0</v>
      </c>
      <c r="BV17" s="141">
        <f t="shared" si="32"/>
        <v>394508</v>
      </c>
      <c r="BW17" s="141">
        <f t="shared" si="33"/>
        <v>4629</v>
      </c>
      <c r="BX17" s="141">
        <f t="shared" si="34"/>
        <v>379729</v>
      </c>
      <c r="BY17" s="141">
        <f t="shared" si="35"/>
        <v>10150</v>
      </c>
      <c r="BZ17" s="141">
        <f t="shared" si="36"/>
        <v>0</v>
      </c>
      <c r="CA17" s="141">
        <f t="shared" si="37"/>
        <v>1744228</v>
      </c>
      <c r="CB17" s="141">
        <f t="shared" si="38"/>
        <v>594705</v>
      </c>
      <c r="CC17" s="141">
        <f t="shared" si="39"/>
        <v>1091211</v>
      </c>
      <c r="CD17" s="141">
        <f t="shared" si="40"/>
        <v>54397</v>
      </c>
      <c r="CE17" s="141">
        <f t="shared" si="41"/>
        <v>3915</v>
      </c>
      <c r="CF17" s="141">
        <f t="shared" si="42"/>
        <v>104405</v>
      </c>
      <c r="CG17" s="141">
        <f t="shared" si="43"/>
        <v>0</v>
      </c>
      <c r="CH17" s="141">
        <f t="shared" si="44"/>
        <v>0</v>
      </c>
      <c r="CI17" s="141">
        <f t="shared" si="45"/>
        <v>2343891</v>
      </c>
    </row>
    <row r="18" spans="1:87" ht="12" customHeight="1">
      <c r="A18" s="142" t="s">
        <v>90</v>
      </c>
      <c r="B18" s="140" t="s">
        <v>336</v>
      </c>
      <c r="C18" s="142" t="s">
        <v>392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717961</v>
      </c>
      <c r="M18" s="141">
        <f t="shared" si="7"/>
        <v>117330</v>
      </c>
      <c r="N18" s="141">
        <v>117330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600631</v>
      </c>
      <c r="X18" s="141">
        <v>541027</v>
      </c>
      <c r="Y18" s="141">
        <v>52733</v>
      </c>
      <c r="Z18" s="141">
        <v>0</v>
      </c>
      <c r="AA18" s="141">
        <v>6871</v>
      </c>
      <c r="AB18" s="141">
        <v>395668</v>
      </c>
      <c r="AC18" s="141">
        <v>0</v>
      </c>
      <c r="AD18" s="141">
        <v>166189</v>
      </c>
      <c r="AE18" s="141">
        <f t="shared" si="10"/>
        <v>884150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59727</v>
      </c>
      <c r="BE18" s="141">
        <v>0</v>
      </c>
      <c r="BF18" s="141">
        <v>79014</v>
      </c>
      <c r="BG18" s="141">
        <f t="shared" si="17"/>
        <v>79014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717961</v>
      </c>
      <c r="BQ18" s="141">
        <f t="shared" si="27"/>
        <v>117330</v>
      </c>
      <c r="BR18" s="141">
        <f t="shared" si="28"/>
        <v>117330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600631</v>
      </c>
      <c r="CB18" s="141">
        <f t="shared" si="38"/>
        <v>541027</v>
      </c>
      <c r="CC18" s="141">
        <f t="shared" si="39"/>
        <v>52733</v>
      </c>
      <c r="CD18" s="141">
        <f t="shared" si="40"/>
        <v>0</v>
      </c>
      <c r="CE18" s="141">
        <f t="shared" si="41"/>
        <v>6871</v>
      </c>
      <c r="CF18" s="141">
        <f t="shared" si="42"/>
        <v>455395</v>
      </c>
      <c r="CG18" s="141">
        <f t="shared" si="43"/>
        <v>0</v>
      </c>
      <c r="CH18" s="141">
        <f t="shared" si="44"/>
        <v>245203</v>
      </c>
      <c r="CI18" s="141">
        <f t="shared" si="45"/>
        <v>963164</v>
      </c>
    </row>
    <row r="19" spans="1:87" ht="12" customHeight="1">
      <c r="A19" s="142" t="s">
        <v>90</v>
      </c>
      <c r="B19" s="140" t="s">
        <v>337</v>
      </c>
      <c r="C19" s="142" t="s">
        <v>393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94611</v>
      </c>
      <c r="M19" s="141">
        <f t="shared" si="7"/>
        <v>4225</v>
      </c>
      <c r="N19" s="141">
        <v>0</v>
      </c>
      <c r="O19" s="141">
        <v>4225</v>
      </c>
      <c r="P19" s="141">
        <v>0</v>
      </c>
      <c r="Q19" s="141">
        <v>0</v>
      </c>
      <c r="R19" s="141">
        <f t="shared" si="8"/>
        <v>1632</v>
      </c>
      <c r="S19" s="141">
        <v>1632</v>
      </c>
      <c r="T19" s="141">
        <v>0</v>
      </c>
      <c r="U19" s="141">
        <v>0</v>
      </c>
      <c r="V19" s="141">
        <v>0</v>
      </c>
      <c r="W19" s="141">
        <f t="shared" si="9"/>
        <v>88754</v>
      </c>
      <c r="X19" s="141">
        <v>87369</v>
      </c>
      <c r="Y19" s="141">
        <v>1385</v>
      </c>
      <c r="Z19" s="141">
        <v>0</v>
      </c>
      <c r="AA19" s="141">
        <v>0</v>
      </c>
      <c r="AB19" s="141">
        <v>429308</v>
      </c>
      <c r="AC19" s="141">
        <v>0</v>
      </c>
      <c r="AD19" s="141">
        <v>0</v>
      </c>
      <c r="AE19" s="141">
        <f t="shared" si="10"/>
        <v>94611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1030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94611</v>
      </c>
      <c r="BQ19" s="141">
        <f t="shared" si="27"/>
        <v>4225</v>
      </c>
      <c r="BR19" s="141">
        <f t="shared" si="28"/>
        <v>0</v>
      </c>
      <c r="BS19" s="141">
        <f t="shared" si="29"/>
        <v>4225</v>
      </c>
      <c r="BT19" s="141">
        <f t="shared" si="30"/>
        <v>0</v>
      </c>
      <c r="BU19" s="141">
        <f t="shared" si="31"/>
        <v>0</v>
      </c>
      <c r="BV19" s="141">
        <f t="shared" si="32"/>
        <v>1632</v>
      </c>
      <c r="BW19" s="141">
        <f t="shared" si="33"/>
        <v>1632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88754</v>
      </c>
      <c r="CB19" s="141">
        <f t="shared" si="38"/>
        <v>87369</v>
      </c>
      <c r="CC19" s="141">
        <f t="shared" si="39"/>
        <v>1385</v>
      </c>
      <c r="CD19" s="141">
        <f t="shared" si="40"/>
        <v>0</v>
      </c>
      <c r="CE19" s="141">
        <f t="shared" si="41"/>
        <v>0</v>
      </c>
      <c r="CF19" s="141">
        <f t="shared" si="42"/>
        <v>430338</v>
      </c>
      <c r="CG19" s="141">
        <f t="shared" si="43"/>
        <v>0</v>
      </c>
      <c r="CH19" s="141">
        <f t="shared" si="44"/>
        <v>0</v>
      </c>
      <c r="CI19" s="141">
        <f t="shared" si="45"/>
        <v>94611</v>
      </c>
    </row>
    <row r="20" spans="1:87" ht="12" customHeight="1">
      <c r="A20" s="142" t="s">
        <v>90</v>
      </c>
      <c r="B20" s="140" t="s">
        <v>338</v>
      </c>
      <c r="C20" s="142" t="s">
        <v>394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581889</v>
      </c>
      <c r="M20" s="141">
        <f t="shared" si="7"/>
        <v>118337</v>
      </c>
      <c r="N20" s="141">
        <v>33341</v>
      </c>
      <c r="O20" s="141">
        <v>0</v>
      </c>
      <c r="P20" s="141">
        <v>79047</v>
      </c>
      <c r="Q20" s="141">
        <v>5949</v>
      </c>
      <c r="R20" s="141">
        <f t="shared" si="8"/>
        <v>304946</v>
      </c>
      <c r="S20" s="141">
        <v>0</v>
      </c>
      <c r="T20" s="141">
        <v>282364</v>
      </c>
      <c r="U20" s="141">
        <v>22582</v>
      </c>
      <c r="V20" s="141">
        <v>0</v>
      </c>
      <c r="W20" s="141">
        <f t="shared" si="9"/>
        <v>158606</v>
      </c>
      <c r="X20" s="141">
        <v>69387</v>
      </c>
      <c r="Y20" s="141">
        <v>79793</v>
      </c>
      <c r="Z20" s="141">
        <v>9426</v>
      </c>
      <c r="AA20" s="141">
        <v>0</v>
      </c>
      <c r="AB20" s="141">
        <v>0</v>
      </c>
      <c r="AC20" s="141">
        <v>0</v>
      </c>
      <c r="AD20" s="141">
        <v>0</v>
      </c>
      <c r="AE20" s="141">
        <f t="shared" si="10"/>
        <v>581889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6044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66172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6044</v>
      </c>
      <c r="BP20" s="141">
        <f t="shared" si="26"/>
        <v>581889</v>
      </c>
      <c r="BQ20" s="141">
        <f t="shared" si="27"/>
        <v>118337</v>
      </c>
      <c r="BR20" s="141">
        <f t="shared" si="28"/>
        <v>33341</v>
      </c>
      <c r="BS20" s="141">
        <f t="shared" si="29"/>
        <v>0</v>
      </c>
      <c r="BT20" s="141">
        <f t="shared" si="30"/>
        <v>79047</v>
      </c>
      <c r="BU20" s="141">
        <f t="shared" si="31"/>
        <v>5949</v>
      </c>
      <c r="BV20" s="141">
        <f t="shared" si="32"/>
        <v>304946</v>
      </c>
      <c r="BW20" s="141">
        <f t="shared" si="33"/>
        <v>0</v>
      </c>
      <c r="BX20" s="141">
        <f t="shared" si="34"/>
        <v>282364</v>
      </c>
      <c r="BY20" s="141">
        <f t="shared" si="35"/>
        <v>22582</v>
      </c>
      <c r="BZ20" s="141">
        <f t="shared" si="36"/>
        <v>0</v>
      </c>
      <c r="CA20" s="141">
        <f t="shared" si="37"/>
        <v>158606</v>
      </c>
      <c r="CB20" s="141">
        <f t="shared" si="38"/>
        <v>69387</v>
      </c>
      <c r="CC20" s="141">
        <f t="shared" si="39"/>
        <v>79793</v>
      </c>
      <c r="CD20" s="141">
        <f t="shared" si="40"/>
        <v>9426</v>
      </c>
      <c r="CE20" s="141">
        <f t="shared" si="41"/>
        <v>0</v>
      </c>
      <c r="CF20" s="141">
        <f t="shared" si="42"/>
        <v>66172</v>
      </c>
      <c r="CG20" s="141">
        <f t="shared" si="43"/>
        <v>0</v>
      </c>
      <c r="CH20" s="141">
        <f t="shared" si="44"/>
        <v>0</v>
      </c>
      <c r="CI20" s="141">
        <f t="shared" si="45"/>
        <v>581889</v>
      </c>
    </row>
    <row r="21" spans="1:87" ht="12" customHeight="1">
      <c r="A21" s="142" t="s">
        <v>90</v>
      </c>
      <c r="B21" s="140" t="s">
        <v>339</v>
      </c>
      <c r="C21" s="142" t="s">
        <v>395</v>
      </c>
      <c r="D21" s="141">
        <f t="shared" si="4"/>
        <v>39405</v>
      </c>
      <c r="E21" s="141">
        <f t="shared" si="5"/>
        <v>39405</v>
      </c>
      <c r="F21" s="141">
        <v>0</v>
      </c>
      <c r="G21" s="141">
        <v>39405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1870961</v>
      </c>
      <c r="M21" s="141">
        <f t="shared" si="7"/>
        <v>338897</v>
      </c>
      <c r="N21" s="141">
        <v>123368</v>
      </c>
      <c r="O21" s="141">
        <v>192027</v>
      </c>
      <c r="P21" s="141">
        <v>23502</v>
      </c>
      <c r="Q21" s="141">
        <v>0</v>
      </c>
      <c r="R21" s="141">
        <f t="shared" si="8"/>
        <v>429177</v>
      </c>
      <c r="S21" s="141">
        <v>0</v>
      </c>
      <c r="T21" s="141">
        <v>429177</v>
      </c>
      <c r="U21" s="141">
        <v>0</v>
      </c>
      <c r="V21" s="141">
        <v>0</v>
      </c>
      <c r="W21" s="141">
        <f t="shared" si="9"/>
        <v>1102887</v>
      </c>
      <c r="X21" s="141">
        <v>450195</v>
      </c>
      <c r="Y21" s="141">
        <v>590027</v>
      </c>
      <c r="Z21" s="141">
        <v>45586</v>
      </c>
      <c r="AA21" s="141">
        <v>17079</v>
      </c>
      <c r="AB21" s="141">
        <v>0</v>
      </c>
      <c r="AC21" s="141">
        <v>0</v>
      </c>
      <c r="AD21" s="141">
        <v>0</v>
      </c>
      <c r="AE21" s="141">
        <f t="shared" si="10"/>
        <v>1910366</v>
      </c>
      <c r="AF21" s="141">
        <f t="shared" si="11"/>
        <v>31379</v>
      </c>
      <c r="AG21" s="141">
        <f t="shared" si="12"/>
        <v>31379</v>
      </c>
      <c r="AH21" s="141">
        <v>0</v>
      </c>
      <c r="AI21" s="141">
        <v>31379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173012</v>
      </c>
      <c r="AO21" s="141">
        <f t="shared" si="14"/>
        <v>60345</v>
      </c>
      <c r="AP21" s="141">
        <v>9882</v>
      </c>
      <c r="AQ21" s="141">
        <v>0</v>
      </c>
      <c r="AR21" s="141">
        <v>50463</v>
      </c>
      <c r="AS21" s="141">
        <v>0</v>
      </c>
      <c r="AT21" s="141">
        <f t="shared" si="15"/>
        <v>45855</v>
      </c>
      <c r="AU21" s="141">
        <v>0</v>
      </c>
      <c r="AV21" s="141">
        <v>45855</v>
      </c>
      <c r="AW21" s="141">
        <v>0</v>
      </c>
      <c r="AX21" s="141">
        <v>0</v>
      </c>
      <c r="AY21" s="141">
        <f t="shared" si="16"/>
        <v>66812</v>
      </c>
      <c r="AZ21" s="141">
        <v>35999</v>
      </c>
      <c r="BA21" s="141">
        <v>26238</v>
      </c>
      <c r="BB21" s="141">
        <v>1972</v>
      </c>
      <c r="BC21" s="141">
        <v>2603</v>
      </c>
      <c r="BD21" s="141">
        <v>0</v>
      </c>
      <c r="BE21" s="141">
        <v>0</v>
      </c>
      <c r="BF21" s="141">
        <v>0</v>
      </c>
      <c r="BG21" s="141">
        <f t="shared" si="17"/>
        <v>204391</v>
      </c>
      <c r="BH21" s="141">
        <f t="shared" si="18"/>
        <v>70784</v>
      </c>
      <c r="BI21" s="141">
        <f t="shared" si="19"/>
        <v>70784</v>
      </c>
      <c r="BJ21" s="141">
        <f t="shared" si="20"/>
        <v>0</v>
      </c>
      <c r="BK21" s="141">
        <f t="shared" si="21"/>
        <v>70784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2043973</v>
      </c>
      <c r="BQ21" s="141">
        <f t="shared" si="27"/>
        <v>399242</v>
      </c>
      <c r="BR21" s="141">
        <f t="shared" si="28"/>
        <v>133250</v>
      </c>
      <c r="BS21" s="141">
        <f t="shared" si="29"/>
        <v>192027</v>
      </c>
      <c r="BT21" s="141">
        <f t="shared" si="30"/>
        <v>73965</v>
      </c>
      <c r="BU21" s="141">
        <f t="shared" si="31"/>
        <v>0</v>
      </c>
      <c r="BV21" s="141">
        <f t="shared" si="32"/>
        <v>475032</v>
      </c>
      <c r="BW21" s="141">
        <f t="shared" si="33"/>
        <v>0</v>
      </c>
      <c r="BX21" s="141">
        <f t="shared" si="34"/>
        <v>475032</v>
      </c>
      <c r="BY21" s="141">
        <f t="shared" si="35"/>
        <v>0</v>
      </c>
      <c r="BZ21" s="141">
        <f t="shared" si="36"/>
        <v>0</v>
      </c>
      <c r="CA21" s="141">
        <f t="shared" si="37"/>
        <v>1169699</v>
      </c>
      <c r="CB21" s="141">
        <f t="shared" si="38"/>
        <v>486194</v>
      </c>
      <c r="CC21" s="141">
        <f t="shared" si="39"/>
        <v>616265</v>
      </c>
      <c r="CD21" s="141">
        <f t="shared" si="40"/>
        <v>47558</v>
      </c>
      <c r="CE21" s="141">
        <f t="shared" si="41"/>
        <v>19682</v>
      </c>
      <c r="CF21" s="141">
        <f t="shared" si="42"/>
        <v>0</v>
      </c>
      <c r="CG21" s="141">
        <f t="shared" si="43"/>
        <v>0</v>
      </c>
      <c r="CH21" s="141">
        <f t="shared" si="44"/>
        <v>0</v>
      </c>
      <c r="CI21" s="141">
        <f t="shared" si="45"/>
        <v>2114757</v>
      </c>
    </row>
    <row r="22" spans="1:87" ht="12" customHeight="1">
      <c r="A22" s="142" t="s">
        <v>90</v>
      </c>
      <c r="B22" s="140" t="s">
        <v>340</v>
      </c>
      <c r="C22" s="142" t="s">
        <v>396</v>
      </c>
      <c r="D22" s="141">
        <f t="shared" si="4"/>
        <v>31950</v>
      </c>
      <c r="E22" s="141">
        <f t="shared" si="5"/>
        <v>30002</v>
      </c>
      <c r="F22" s="141">
        <v>0</v>
      </c>
      <c r="G22" s="141">
        <v>168</v>
      </c>
      <c r="H22" s="141">
        <v>29834</v>
      </c>
      <c r="I22" s="141">
        <v>0</v>
      </c>
      <c r="J22" s="141">
        <v>1948</v>
      </c>
      <c r="K22" s="141">
        <v>0</v>
      </c>
      <c r="L22" s="141">
        <f t="shared" si="6"/>
        <v>4510640</v>
      </c>
      <c r="M22" s="141">
        <f t="shared" si="7"/>
        <v>1415152</v>
      </c>
      <c r="N22" s="141">
        <v>308299</v>
      </c>
      <c r="O22" s="141">
        <v>830140</v>
      </c>
      <c r="P22" s="141">
        <v>246798</v>
      </c>
      <c r="Q22" s="141">
        <v>29915</v>
      </c>
      <c r="R22" s="141">
        <f t="shared" si="8"/>
        <v>312181</v>
      </c>
      <c r="S22" s="141">
        <v>95334</v>
      </c>
      <c r="T22" s="141">
        <v>188851</v>
      </c>
      <c r="U22" s="141">
        <v>27996</v>
      </c>
      <c r="V22" s="141">
        <v>39176</v>
      </c>
      <c r="W22" s="141">
        <f t="shared" si="9"/>
        <v>2733322</v>
      </c>
      <c r="X22" s="141">
        <v>674912</v>
      </c>
      <c r="Y22" s="141">
        <v>1985186</v>
      </c>
      <c r="Z22" s="141">
        <v>73224</v>
      </c>
      <c r="AA22" s="141">
        <v>0</v>
      </c>
      <c r="AB22" s="141">
        <v>493707</v>
      </c>
      <c r="AC22" s="141">
        <v>10809</v>
      </c>
      <c r="AD22" s="141">
        <v>5716</v>
      </c>
      <c r="AE22" s="141">
        <f t="shared" si="10"/>
        <v>4548306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248575</v>
      </c>
      <c r="AO22" s="141">
        <f t="shared" si="14"/>
        <v>18685</v>
      </c>
      <c r="AP22" s="141">
        <v>18685</v>
      </c>
      <c r="AQ22" s="141">
        <v>0</v>
      </c>
      <c r="AR22" s="141">
        <v>0</v>
      </c>
      <c r="AS22" s="141">
        <v>0</v>
      </c>
      <c r="AT22" s="141">
        <f t="shared" si="15"/>
        <v>45541</v>
      </c>
      <c r="AU22" s="141">
        <v>0</v>
      </c>
      <c r="AV22" s="141">
        <v>45541</v>
      </c>
      <c r="AW22" s="141">
        <v>0</v>
      </c>
      <c r="AX22" s="141">
        <v>0</v>
      </c>
      <c r="AY22" s="141">
        <f t="shared" si="16"/>
        <v>184349</v>
      </c>
      <c r="AZ22" s="141">
        <v>73849</v>
      </c>
      <c r="BA22" s="141">
        <v>110250</v>
      </c>
      <c r="BB22" s="141">
        <v>250</v>
      </c>
      <c r="BC22" s="141">
        <v>0</v>
      </c>
      <c r="BD22" s="141">
        <v>59863</v>
      </c>
      <c r="BE22" s="141">
        <v>0</v>
      </c>
      <c r="BF22" s="141">
        <v>1451</v>
      </c>
      <c r="BG22" s="141">
        <f t="shared" si="17"/>
        <v>250026</v>
      </c>
      <c r="BH22" s="141">
        <f t="shared" si="18"/>
        <v>31950</v>
      </c>
      <c r="BI22" s="141">
        <f t="shared" si="19"/>
        <v>30002</v>
      </c>
      <c r="BJ22" s="141">
        <f t="shared" si="20"/>
        <v>0</v>
      </c>
      <c r="BK22" s="141">
        <f t="shared" si="21"/>
        <v>168</v>
      </c>
      <c r="BL22" s="141">
        <f t="shared" si="22"/>
        <v>29834</v>
      </c>
      <c r="BM22" s="141">
        <f t="shared" si="23"/>
        <v>0</v>
      </c>
      <c r="BN22" s="141">
        <f t="shared" si="24"/>
        <v>1948</v>
      </c>
      <c r="BO22" s="141">
        <f t="shared" si="25"/>
        <v>0</v>
      </c>
      <c r="BP22" s="141">
        <f t="shared" si="26"/>
        <v>4759215</v>
      </c>
      <c r="BQ22" s="141">
        <f t="shared" si="27"/>
        <v>1433837</v>
      </c>
      <c r="BR22" s="141">
        <f t="shared" si="28"/>
        <v>326984</v>
      </c>
      <c r="BS22" s="141">
        <f t="shared" si="29"/>
        <v>830140</v>
      </c>
      <c r="BT22" s="141">
        <f t="shared" si="30"/>
        <v>246798</v>
      </c>
      <c r="BU22" s="141">
        <f t="shared" si="31"/>
        <v>29915</v>
      </c>
      <c r="BV22" s="141">
        <f t="shared" si="32"/>
        <v>357722</v>
      </c>
      <c r="BW22" s="141">
        <f t="shared" si="33"/>
        <v>95334</v>
      </c>
      <c r="BX22" s="141">
        <f t="shared" si="34"/>
        <v>234392</v>
      </c>
      <c r="BY22" s="141">
        <f t="shared" si="35"/>
        <v>27996</v>
      </c>
      <c r="BZ22" s="141">
        <f t="shared" si="36"/>
        <v>39176</v>
      </c>
      <c r="CA22" s="141">
        <f t="shared" si="37"/>
        <v>2917671</v>
      </c>
      <c r="CB22" s="141">
        <f t="shared" si="38"/>
        <v>748761</v>
      </c>
      <c r="CC22" s="141">
        <f t="shared" si="39"/>
        <v>2095436</v>
      </c>
      <c r="CD22" s="141">
        <f t="shared" si="40"/>
        <v>73474</v>
      </c>
      <c r="CE22" s="141">
        <f t="shared" si="41"/>
        <v>0</v>
      </c>
      <c r="CF22" s="141">
        <f t="shared" si="42"/>
        <v>553570</v>
      </c>
      <c r="CG22" s="141">
        <f t="shared" si="43"/>
        <v>10809</v>
      </c>
      <c r="CH22" s="141">
        <f t="shared" si="44"/>
        <v>7167</v>
      </c>
      <c r="CI22" s="141">
        <f t="shared" si="45"/>
        <v>4798332</v>
      </c>
    </row>
    <row r="23" spans="1:87" ht="12" customHeight="1">
      <c r="A23" s="142" t="s">
        <v>90</v>
      </c>
      <c r="B23" s="140" t="s">
        <v>341</v>
      </c>
      <c r="C23" s="142" t="s">
        <v>397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315520</v>
      </c>
      <c r="M23" s="141">
        <f t="shared" si="7"/>
        <v>108253</v>
      </c>
      <c r="N23" s="141">
        <v>33070</v>
      </c>
      <c r="O23" s="141">
        <v>0</v>
      </c>
      <c r="P23" s="141">
        <v>75183</v>
      </c>
      <c r="Q23" s="141">
        <v>0</v>
      </c>
      <c r="R23" s="141">
        <f t="shared" si="8"/>
        <v>78918</v>
      </c>
      <c r="S23" s="141">
        <v>0</v>
      </c>
      <c r="T23" s="141">
        <v>78918</v>
      </c>
      <c r="U23" s="141">
        <v>0</v>
      </c>
      <c r="V23" s="141">
        <v>0</v>
      </c>
      <c r="W23" s="141">
        <f t="shared" si="9"/>
        <v>128349</v>
      </c>
      <c r="X23" s="141">
        <v>77665</v>
      </c>
      <c r="Y23" s="141">
        <v>15778</v>
      </c>
      <c r="Z23" s="141">
        <v>25338</v>
      </c>
      <c r="AA23" s="141">
        <v>9568</v>
      </c>
      <c r="AB23" s="141">
        <v>0</v>
      </c>
      <c r="AC23" s="141">
        <v>0</v>
      </c>
      <c r="AD23" s="141">
        <v>7367</v>
      </c>
      <c r="AE23" s="141">
        <f t="shared" si="10"/>
        <v>322887</v>
      </c>
      <c r="AF23" s="141">
        <f t="shared" si="11"/>
        <v>3604</v>
      </c>
      <c r="AG23" s="141">
        <f t="shared" si="12"/>
        <v>3604</v>
      </c>
      <c r="AH23" s="141">
        <v>0</v>
      </c>
      <c r="AI23" s="141">
        <v>3604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143636</v>
      </c>
      <c r="AO23" s="141">
        <f t="shared" si="14"/>
        <v>38684</v>
      </c>
      <c r="AP23" s="141">
        <v>13483</v>
      </c>
      <c r="AQ23" s="141">
        <v>0</v>
      </c>
      <c r="AR23" s="141">
        <v>25201</v>
      </c>
      <c r="AS23" s="141">
        <v>0</v>
      </c>
      <c r="AT23" s="141">
        <f t="shared" si="15"/>
        <v>35828</v>
      </c>
      <c r="AU23" s="141">
        <v>0</v>
      </c>
      <c r="AV23" s="141">
        <v>35828</v>
      </c>
      <c r="AW23" s="141">
        <v>0</v>
      </c>
      <c r="AX23" s="141">
        <v>0</v>
      </c>
      <c r="AY23" s="141">
        <f t="shared" si="16"/>
        <v>69124</v>
      </c>
      <c r="AZ23" s="141">
        <v>52918</v>
      </c>
      <c r="BA23" s="141">
        <v>15424</v>
      </c>
      <c r="BB23" s="141">
        <v>0</v>
      </c>
      <c r="BC23" s="141">
        <v>782</v>
      </c>
      <c r="BD23" s="141">
        <v>0</v>
      </c>
      <c r="BE23" s="141">
        <v>0</v>
      </c>
      <c r="BF23" s="141">
        <v>385</v>
      </c>
      <c r="BG23" s="141">
        <f t="shared" si="17"/>
        <v>147625</v>
      </c>
      <c r="BH23" s="141">
        <f t="shared" si="18"/>
        <v>3604</v>
      </c>
      <c r="BI23" s="141">
        <f t="shared" si="19"/>
        <v>3604</v>
      </c>
      <c r="BJ23" s="141">
        <f t="shared" si="20"/>
        <v>0</v>
      </c>
      <c r="BK23" s="141">
        <f t="shared" si="21"/>
        <v>3604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459156</v>
      </c>
      <c r="BQ23" s="141">
        <f t="shared" si="27"/>
        <v>146937</v>
      </c>
      <c r="BR23" s="141">
        <f t="shared" si="28"/>
        <v>46553</v>
      </c>
      <c r="BS23" s="141">
        <f t="shared" si="29"/>
        <v>0</v>
      </c>
      <c r="BT23" s="141">
        <f t="shared" si="30"/>
        <v>100384</v>
      </c>
      <c r="BU23" s="141">
        <f t="shared" si="31"/>
        <v>0</v>
      </c>
      <c r="BV23" s="141">
        <f t="shared" si="32"/>
        <v>114746</v>
      </c>
      <c r="BW23" s="141">
        <f t="shared" si="33"/>
        <v>0</v>
      </c>
      <c r="BX23" s="141">
        <f t="shared" si="34"/>
        <v>114746</v>
      </c>
      <c r="BY23" s="141">
        <f t="shared" si="35"/>
        <v>0</v>
      </c>
      <c r="BZ23" s="141">
        <f t="shared" si="36"/>
        <v>0</v>
      </c>
      <c r="CA23" s="141">
        <f t="shared" si="37"/>
        <v>197473</v>
      </c>
      <c r="CB23" s="141">
        <f t="shared" si="38"/>
        <v>130583</v>
      </c>
      <c r="CC23" s="141">
        <f t="shared" si="39"/>
        <v>31202</v>
      </c>
      <c r="CD23" s="141">
        <f t="shared" si="40"/>
        <v>25338</v>
      </c>
      <c r="CE23" s="141">
        <f t="shared" si="41"/>
        <v>10350</v>
      </c>
      <c r="CF23" s="141">
        <f t="shared" si="42"/>
        <v>0</v>
      </c>
      <c r="CG23" s="141">
        <f t="shared" si="43"/>
        <v>0</v>
      </c>
      <c r="CH23" s="141">
        <f t="shared" si="44"/>
        <v>7752</v>
      </c>
      <c r="CI23" s="141">
        <f t="shared" si="45"/>
        <v>470512</v>
      </c>
    </row>
    <row r="24" spans="1:87" ht="12" customHeight="1">
      <c r="A24" s="142" t="s">
        <v>90</v>
      </c>
      <c r="B24" s="140" t="s">
        <v>342</v>
      </c>
      <c r="C24" s="142" t="s">
        <v>398</v>
      </c>
      <c r="D24" s="141">
        <f t="shared" si="4"/>
        <v>790503</v>
      </c>
      <c r="E24" s="141">
        <f t="shared" si="5"/>
        <v>790503</v>
      </c>
      <c r="F24" s="141">
        <v>0</v>
      </c>
      <c r="G24" s="141">
        <v>790503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2574948</v>
      </c>
      <c r="M24" s="141">
        <f t="shared" si="7"/>
        <v>527576</v>
      </c>
      <c r="N24" s="141">
        <v>289795</v>
      </c>
      <c r="O24" s="141">
        <v>163474</v>
      </c>
      <c r="P24" s="141">
        <v>66876</v>
      </c>
      <c r="Q24" s="141">
        <v>7431</v>
      </c>
      <c r="R24" s="141">
        <f t="shared" si="8"/>
        <v>593775</v>
      </c>
      <c r="S24" s="141">
        <v>25114</v>
      </c>
      <c r="T24" s="141">
        <v>543912</v>
      </c>
      <c r="U24" s="141">
        <v>24749</v>
      </c>
      <c r="V24" s="141">
        <v>11928</v>
      </c>
      <c r="W24" s="141">
        <f t="shared" si="9"/>
        <v>1438361</v>
      </c>
      <c r="X24" s="141">
        <v>581212</v>
      </c>
      <c r="Y24" s="141">
        <v>817839</v>
      </c>
      <c r="Z24" s="141">
        <v>39310</v>
      </c>
      <c r="AA24" s="141">
        <v>0</v>
      </c>
      <c r="AB24" s="141">
        <v>0</v>
      </c>
      <c r="AC24" s="141">
        <v>3308</v>
      </c>
      <c r="AD24" s="141">
        <v>96141</v>
      </c>
      <c r="AE24" s="141">
        <f t="shared" si="10"/>
        <v>3461592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308898</v>
      </c>
      <c r="AO24" s="141">
        <f t="shared" si="14"/>
        <v>89949</v>
      </c>
      <c r="AP24" s="141">
        <v>82453</v>
      </c>
      <c r="AQ24" s="141">
        <v>0</v>
      </c>
      <c r="AR24" s="141">
        <v>7496</v>
      </c>
      <c r="AS24" s="141">
        <v>0</v>
      </c>
      <c r="AT24" s="141">
        <f t="shared" si="15"/>
        <v>133699</v>
      </c>
      <c r="AU24" s="141">
        <v>0</v>
      </c>
      <c r="AV24" s="141">
        <v>133699</v>
      </c>
      <c r="AW24" s="141">
        <v>0</v>
      </c>
      <c r="AX24" s="141">
        <v>6248</v>
      </c>
      <c r="AY24" s="141">
        <f t="shared" si="16"/>
        <v>79002</v>
      </c>
      <c r="AZ24" s="141">
        <v>6795</v>
      </c>
      <c r="BA24" s="141">
        <v>1575</v>
      </c>
      <c r="BB24" s="141">
        <v>0</v>
      </c>
      <c r="BC24" s="141">
        <v>70632</v>
      </c>
      <c r="BD24" s="141">
        <v>0</v>
      </c>
      <c r="BE24" s="141">
        <v>0</v>
      </c>
      <c r="BF24" s="141">
        <v>119054</v>
      </c>
      <c r="BG24" s="141">
        <f t="shared" si="17"/>
        <v>427952</v>
      </c>
      <c r="BH24" s="141">
        <f t="shared" si="18"/>
        <v>790503</v>
      </c>
      <c r="BI24" s="141">
        <f t="shared" si="19"/>
        <v>790503</v>
      </c>
      <c r="BJ24" s="141">
        <f t="shared" si="20"/>
        <v>0</v>
      </c>
      <c r="BK24" s="141">
        <f t="shared" si="21"/>
        <v>790503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2883846</v>
      </c>
      <c r="BQ24" s="141">
        <f t="shared" si="27"/>
        <v>617525</v>
      </c>
      <c r="BR24" s="141">
        <f t="shared" si="28"/>
        <v>372248</v>
      </c>
      <c r="BS24" s="141">
        <f t="shared" si="29"/>
        <v>163474</v>
      </c>
      <c r="BT24" s="141">
        <f t="shared" si="30"/>
        <v>74372</v>
      </c>
      <c r="BU24" s="141">
        <f t="shared" si="31"/>
        <v>7431</v>
      </c>
      <c r="BV24" s="141">
        <f t="shared" si="32"/>
        <v>727474</v>
      </c>
      <c r="BW24" s="141">
        <f t="shared" si="33"/>
        <v>25114</v>
      </c>
      <c r="BX24" s="141">
        <f t="shared" si="34"/>
        <v>677611</v>
      </c>
      <c r="BY24" s="141">
        <f t="shared" si="35"/>
        <v>24749</v>
      </c>
      <c r="BZ24" s="141">
        <f t="shared" si="36"/>
        <v>18176</v>
      </c>
      <c r="CA24" s="141">
        <f t="shared" si="37"/>
        <v>1517363</v>
      </c>
      <c r="CB24" s="141">
        <f t="shared" si="38"/>
        <v>588007</v>
      </c>
      <c r="CC24" s="141">
        <f t="shared" si="39"/>
        <v>819414</v>
      </c>
      <c r="CD24" s="141">
        <f t="shared" si="40"/>
        <v>39310</v>
      </c>
      <c r="CE24" s="141">
        <f t="shared" si="41"/>
        <v>70632</v>
      </c>
      <c r="CF24" s="141">
        <f t="shared" si="42"/>
        <v>0</v>
      </c>
      <c r="CG24" s="141">
        <f t="shared" si="43"/>
        <v>3308</v>
      </c>
      <c r="CH24" s="141">
        <f t="shared" si="44"/>
        <v>215195</v>
      </c>
      <c r="CI24" s="141">
        <f t="shared" si="45"/>
        <v>3889544</v>
      </c>
    </row>
    <row r="25" spans="1:87" ht="12" customHeight="1">
      <c r="A25" s="142" t="s">
        <v>90</v>
      </c>
      <c r="B25" s="140" t="s">
        <v>343</v>
      </c>
      <c r="C25" s="142" t="s">
        <v>399</v>
      </c>
      <c r="D25" s="141">
        <f t="shared" si="4"/>
        <v>1730</v>
      </c>
      <c r="E25" s="141">
        <f t="shared" si="5"/>
        <v>1730</v>
      </c>
      <c r="F25" s="141">
        <v>0</v>
      </c>
      <c r="G25" s="141">
        <v>0</v>
      </c>
      <c r="H25" s="141">
        <v>0</v>
      </c>
      <c r="I25" s="141">
        <v>1730</v>
      </c>
      <c r="J25" s="141">
        <v>0</v>
      </c>
      <c r="K25" s="141">
        <v>0</v>
      </c>
      <c r="L25" s="141">
        <f t="shared" si="6"/>
        <v>1585658</v>
      </c>
      <c r="M25" s="141">
        <f t="shared" si="7"/>
        <v>303560</v>
      </c>
      <c r="N25" s="141">
        <v>150034</v>
      </c>
      <c r="O25" s="141">
        <v>0</v>
      </c>
      <c r="P25" s="141">
        <v>153526</v>
      </c>
      <c r="Q25" s="141">
        <v>0</v>
      </c>
      <c r="R25" s="141">
        <f t="shared" si="8"/>
        <v>370072</v>
      </c>
      <c r="S25" s="141">
        <v>2615</v>
      </c>
      <c r="T25" s="141">
        <v>367457</v>
      </c>
      <c r="U25" s="141">
        <v>0</v>
      </c>
      <c r="V25" s="141">
        <v>0</v>
      </c>
      <c r="W25" s="141">
        <f t="shared" si="9"/>
        <v>911301</v>
      </c>
      <c r="X25" s="141">
        <v>412322</v>
      </c>
      <c r="Y25" s="141">
        <v>455512</v>
      </c>
      <c r="Z25" s="141">
        <v>43467</v>
      </c>
      <c r="AA25" s="141">
        <v>0</v>
      </c>
      <c r="AB25" s="141">
        <v>0</v>
      </c>
      <c r="AC25" s="141">
        <v>725</v>
      </c>
      <c r="AD25" s="141">
        <v>180299</v>
      </c>
      <c r="AE25" s="141">
        <f t="shared" si="10"/>
        <v>1767687</v>
      </c>
      <c r="AF25" s="141">
        <f t="shared" si="11"/>
        <v>479861</v>
      </c>
      <c r="AG25" s="141">
        <f t="shared" si="12"/>
        <v>479861</v>
      </c>
      <c r="AH25" s="141">
        <v>0</v>
      </c>
      <c r="AI25" s="141">
        <v>479861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293454</v>
      </c>
      <c r="AO25" s="141">
        <f t="shared" si="14"/>
        <v>126274</v>
      </c>
      <c r="AP25" s="141">
        <v>66569</v>
      </c>
      <c r="AQ25" s="141">
        <v>0</v>
      </c>
      <c r="AR25" s="141">
        <v>59705</v>
      </c>
      <c r="AS25" s="141">
        <v>0</v>
      </c>
      <c r="AT25" s="141">
        <f t="shared" si="15"/>
        <v>48752</v>
      </c>
      <c r="AU25" s="141">
        <v>542</v>
      </c>
      <c r="AV25" s="141">
        <v>48207</v>
      </c>
      <c r="AW25" s="141">
        <v>3</v>
      </c>
      <c r="AX25" s="141">
        <v>0</v>
      </c>
      <c r="AY25" s="141">
        <f t="shared" si="16"/>
        <v>118428</v>
      </c>
      <c r="AZ25" s="141">
        <v>91903</v>
      </c>
      <c r="BA25" s="141">
        <v>14632</v>
      </c>
      <c r="BB25" s="141">
        <v>11578</v>
      </c>
      <c r="BC25" s="141">
        <v>315</v>
      </c>
      <c r="BD25" s="141">
        <v>0</v>
      </c>
      <c r="BE25" s="141">
        <v>0</v>
      </c>
      <c r="BF25" s="141">
        <v>20048</v>
      </c>
      <c r="BG25" s="141">
        <f t="shared" si="17"/>
        <v>793363</v>
      </c>
      <c r="BH25" s="141">
        <f t="shared" si="18"/>
        <v>481591</v>
      </c>
      <c r="BI25" s="141">
        <f t="shared" si="19"/>
        <v>481591</v>
      </c>
      <c r="BJ25" s="141">
        <f t="shared" si="20"/>
        <v>0</v>
      </c>
      <c r="BK25" s="141">
        <f t="shared" si="21"/>
        <v>479861</v>
      </c>
      <c r="BL25" s="141">
        <f t="shared" si="22"/>
        <v>0</v>
      </c>
      <c r="BM25" s="141">
        <f t="shared" si="23"/>
        <v>1730</v>
      </c>
      <c r="BN25" s="141">
        <f t="shared" si="24"/>
        <v>0</v>
      </c>
      <c r="BO25" s="141">
        <f t="shared" si="25"/>
        <v>0</v>
      </c>
      <c r="BP25" s="141">
        <f t="shared" si="26"/>
        <v>1879112</v>
      </c>
      <c r="BQ25" s="141">
        <f t="shared" si="27"/>
        <v>429834</v>
      </c>
      <c r="BR25" s="141">
        <f t="shared" si="28"/>
        <v>216603</v>
      </c>
      <c r="BS25" s="141">
        <f t="shared" si="29"/>
        <v>0</v>
      </c>
      <c r="BT25" s="141">
        <f t="shared" si="30"/>
        <v>213231</v>
      </c>
      <c r="BU25" s="141">
        <f t="shared" si="31"/>
        <v>0</v>
      </c>
      <c r="BV25" s="141">
        <f t="shared" si="32"/>
        <v>418824</v>
      </c>
      <c r="BW25" s="141">
        <f t="shared" si="33"/>
        <v>3157</v>
      </c>
      <c r="BX25" s="141">
        <f t="shared" si="34"/>
        <v>415664</v>
      </c>
      <c r="BY25" s="141">
        <f t="shared" si="35"/>
        <v>3</v>
      </c>
      <c r="BZ25" s="141">
        <f t="shared" si="36"/>
        <v>0</v>
      </c>
      <c r="CA25" s="141">
        <f t="shared" si="37"/>
        <v>1029729</v>
      </c>
      <c r="CB25" s="141">
        <f t="shared" si="38"/>
        <v>504225</v>
      </c>
      <c r="CC25" s="141">
        <f t="shared" si="39"/>
        <v>470144</v>
      </c>
      <c r="CD25" s="141">
        <f t="shared" si="40"/>
        <v>55045</v>
      </c>
      <c r="CE25" s="141">
        <f t="shared" si="41"/>
        <v>315</v>
      </c>
      <c r="CF25" s="141">
        <f t="shared" si="42"/>
        <v>0</v>
      </c>
      <c r="CG25" s="141">
        <f t="shared" si="43"/>
        <v>725</v>
      </c>
      <c r="CH25" s="141">
        <f t="shared" si="44"/>
        <v>200347</v>
      </c>
      <c r="CI25" s="141">
        <f t="shared" si="45"/>
        <v>2561050</v>
      </c>
    </row>
    <row r="26" spans="1:87" ht="12" customHeight="1">
      <c r="A26" s="142" t="s">
        <v>90</v>
      </c>
      <c r="B26" s="140" t="s">
        <v>344</v>
      </c>
      <c r="C26" s="142" t="s">
        <v>400</v>
      </c>
      <c r="D26" s="141">
        <f t="shared" si="4"/>
        <v>1284528</v>
      </c>
      <c r="E26" s="141">
        <f t="shared" si="5"/>
        <v>1284528</v>
      </c>
      <c r="F26" s="141">
        <v>0</v>
      </c>
      <c r="G26" s="141">
        <v>88200</v>
      </c>
      <c r="H26" s="141">
        <v>1194078</v>
      </c>
      <c r="I26" s="141">
        <v>2250</v>
      </c>
      <c r="J26" s="141">
        <v>0</v>
      </c>
      <c r="K26" s="141">
        <v>0</v>
      </c>
      <c r="L26" s="141">
        <f t="shared" si="6"/>
        <v>2298569</v>
      </c>
      <c r="M26" s="141">
        <f t="shared" si="7"/>
        <v>470022</v>
      </c>
      <c r="N26" s="141">
        <v>209918</v>
      </c>
      <c r="O26" s="141">
        <v>152768</v>
      </c>
      <c r="P26" s="141">
        <v>38172</v>
      </c>
      <c r="Q26" s="141">
        <v>69164</v>
      </c>
      <c r="R26" s="141">
        <f t="shared" si="8"/>
        <v>490731</v>
      </c>
      <c r="S26" s="141">
        <v>16278</v>
      </c>
      <c r="T26" s="141">
        <v>408311</v>
      </c>
      <c r="U26" s="141">
        <v>66142</v>
      </c>
      <c r="V26" s="141">
        <v>0</v>
      </c>
      <c r="W26" s="141">
        <f t="shared" si="9"/>
        <v>1337816</v>
      </c>
      <c r="X26" s="141">
        <v>547468</v>
      </c>
      <c r="Y26" s="141">
        <v>518957</v>
      </c>
      <c r="Z26" s="141">
        <v>247781</v>
      </c>
      <c r="AA26" s="141">
        <v>23610</v>
      </c>
      <c r="AB26" s="141">
        <v>0</v>
      </c>
      <c r="AC26" s="141">
        <v>0</v>
      </c>
      <c r="AD26" s="141">
        <v>156627</v>
      </c>
      <c r="AE26" s="141">
        <f t="shared" si="10"/>
        <v>3739724</v>
      </c>
      <c r="AF26" s="141">
        <f t="shared" si="11"/>
        <v>14201</v>
      </c>
      <c r="AG26" s="141">
        <f t="shared" si="12"/>
        <v>14201</v>
      </c>
      <c r="AH26" s="141">
        <v>0</v>
      </c>
      <c r="AI26" s="141">
        <v>14201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156075</v>
      </c>
      <c r="AO26" s="141">
        <f t="shared" si="14"/>
        <v>18903</v>
      </c>
      <c r="AP26" s="141">
        <v>18903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137172</v>
      </c>
      <c r="AZ26" s="141">
        <v>38598</v>
      </c>
      <c r="BA26" s="141">
        <v>98574</v>
      </c>
      <c r="BB26" s="141">
        <v>0</v>
      </c>
      <c r="BC26" s="141">
        <v>0</v>
      </c>
      <c r="BD26" s="141">
        <v>0</v>
      </c>
      <c r="BE26" s="141">
        <v>0</v>
      </c>
      <c r="BF26" s="141">
        <v>688</v>
      </c>
      <c r="BG26" s="141">
        <f t="shared" si="17"/>
        <v>170964</v>
      </c>
      <c r="BH26" s="141">
        <f t="shared" si="18"/>
        <v>1298729</v>
      </c>
      <c r="BI26" s="141">
        <f t="shared" si="19"/>
        <v>1298729</v>
      </c>
      <c r="BJ26" s="141">
        <f t="shared" si="20"/>
        <v>0</v>
      </c>
      <c r="BK26" s="141">
        <f t="shared" si="21"/>
        <v>102401</v>
      </c>
      <c r="BL26" s="141">
        <f t="shared" si="22"/>
        <v>1194078</v>
      </c>
      <c r="BM26" s="141">
        <f t="shared" si="23"/>
        <v>2250</v>
      </c>
      <c r="BN26" s="141">
        <f t="shared" si="24"/>
        <v>0</v>
      </c>
      <c r="BO26" s="141">
        <f t="shared" si="25"/>
        <v>0</v>
      </c>
      <c r="BP26" s="141">
        <f t="shared" si="26"/>
        <v>2454644</v>
      </c>
      <c r="BQ26" s="141">
        <f t="shared" si="27"/>
        <v>488925</v>
      </c>
      <c r="BR26" s="141">
        <f t="shared" si="28"/>
        <v>228821</v>
      </c>
      <c r="BS26" s="141">
        <f t="shared" si="29"/>
        <v>152768</v>
      </c>
      <c r="BT26" s="141">
        <f t="shared" si="30"/>
        <v>38172</v>
      </c>
      <c r="BU26" s="141">
        <f t="shared" si="31"/>
        <v>69164</v>
      </c>
      <c r="BV26" s="141">
        <f t="shared" si="32"/>
        <v>490731</v>
      </c>
      <c r="BW26" s="141">
        <f t="shared" si="33"/>
        <v>16278</v>
      </c>
      <c r="BX26" s="141">
        <f t="shared" si="34"/>
        <v>408311</v>
      </c>
      <c r="BY26" s="141">
        <f t="shared" si="35"/>
        <v>66142</v>
      </c>
      <c r="BZ26" s="141">
        <f t="shared" si="36"/>
        <v>0</v>
      </c>
      <c r="CA26" s="141">
        <f t="shared" si="37"/>
        <v>1474988</v>
      </c>
      <c r="CB26" s="141">
        <f t="shared" si="38"/>
        <v>586066</v>
      </c>
      <c r="CC26" s="141">
        <f t="shared" si="39"/>
        <v>617531</v>
      </c>
      <c r="CD26" s="141">
        <f t="shared" si="40"/>
        <v>247781</v>
      </c>
      <c r="CE26" s="141">
        <f t="shared" si="41"/>
        <v>23610</v>
      </c>
      <c r="CF26" s="141">
        <f t="shared" si="42"/>
        <v>0</v>
      </c>
      <c r="CG26" s="141">
        <f t="shared" si="43"/>
        <v>0</v>
      </c>
      <c r="CH26" s="141">
        <f t="shared" si="44"/>
        <v>157315</v>
      </c>
      <c r="CI26" s="141">
        <f t="shared" si="45"/>
        <v>3910688</v>
      </c>
    </row>
    <row r="27" spans="1:87" ht="12" customHeight="1">
      <c r="A27" s="142" t="s">
        <v>90</v>
      </c>
      <c r="B27" s="140" t="s">
        <v>345</v>
      </c>
      <c r="C27" s="142" t="s">
        <v>401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1332840</v>
      </c>
      <c r="M27" s="141">
        <f t="shared" si="7"/>
        <v>292232</v>
      </c>
      <c r="N27" s="141">
        <v>271885</v>
      </c>
      <c r="O27" s="141">
        <v>20347</v>
      </c>
      <c r="P27" s="141">
        <v>0</v>
      </c>
      <c r="Q27" s="141">
        <v>0</v>
      </c>
      <c r="R27" s="141">
        <f t="shared" si="8"/>
        <v>174834</v>
      </c>
      <c r="S27" s="141">
        <v>7869</v>
      </c>
      <c r="T27" s="141">
        <v>165851</v>
      </c>
      <c r="U27" s="141">
        <v>1114</v>
      </c>
      <c r="V27" s="141">
        <v>0</v>
      </c>
      <c r="W27" s="141">
        <f t="shared" si="9"/>
        <v>865774</v>
      </c>
      <c r="X27" s="141">
        <v>170369</v>
      </c>
      <c r="Y27" s="141">
        <v>671673</v>
      </c>
      <c r="Z27" s="141">
        <v>23732</v>
      </c>
      <c r="AA27" s="141">
        <v>0</v>
      </c>
      <c r="AB27" s="141">
        <v>0</v>
      </c>
      <c r="AC27" s="141">
        <v>0</v>
      </c>
      <c r="AD27" s="141">
        <v>48603</v>
      </c>
      <c r="AE27" s="141">
        <f t="shared" si="10"/>
        <v>1381443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113660</v>
      </c>
      <c r="AO27" s="141">
        <f t="shared" si="14"/>
        <v>10174</v>
      </c>
      <c r="AP27" s="141">
        <v>10174</v>
      </c>
      <c r="AQ27" s="141">
        <v>0</v>
      </c>
      <c r="AR27" s="141">
        <v>0</v>
      </c>
      <c r="AS27" s="141">
        <v>0</v>
      </c>
      <c r="AT27" s="141">
        <f t="shared" si="15"/>
        <v>38249</v>
      </c>
      <c r="AU27" s="141">
        <v>1528</v>
      </c>
      <c r="AV27" s="141">
        <v>36721</v>
      </c>
      <c r="AW27" s="141">
        <v>0</v>
      </c>
      <c r="AX27" s="141">
        <v>0</v>
      </c>
      <c r="AY27" s="141">
        <f t="shared" si="16"/>
        <v>65237</v>
      </c>
      <c r="AZ27" s="141">
        <v>37289</v>
      </c>
      <c r="BA27" s="141">
        <v>27948</v>
      </c>
      <c r="BB27" s="141">
        <v>0</v>
      </c>
      <c r="BC27" s="141">
        <v>0</v>
      </c>
      <c r="BD27" s="141">
        <v>0</v>
      </c>
      <c r="BE27" s="141">
        <v>0</v>
      </c>
      <c r="BF27" s="141">
        <v>14844</v>
      </c>
      <c r="BG27" s="141">
        <f t="shared" si="17"/>
        <v>128504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1446500</v>
      </c>
      <c r="BQ27" s="141">
        <f t="shared" si="27"/>
        <v>302406</v>
      </c>
      <c r="BR27" s="141">
        <f t="shared" si="28"/>
        <v>282059</v>
      </c>
      <c r="BS27" s="141">
        <f t="shared" si="29"/>
        <v>20347</v>
      </c>
      <c r="BT27" s="141">
        <f t="shared" si="30"/>
        <v>0</v>
      </c>
      <c r="BU27" s="141">
        <f t="shared" si="31"/>
        <v>0</v>
      </c>
      <c r="BV27" s="141">
        <f t="shared" si="32"/>
        <v>213083</v>
      </c>
      <c r="BW27" s="141">
        <f t="shared" si="33"/>
        <v>9397</v>
      </c>
      <c r="BX27" s="141">
        <f t="shared" si="34"/>
        <v>202572</v>
      </c>
      <c r="BY27" s="141">
        <f t="shared" si="35"/>
        <v>1114</v>
      </c>
      <c r="BZ27" s="141">
        <f t="shared" si="36"/>
        <v>0</v>
      </c>
      <c r="CA27" s="141">
        <f t="shared" si="37"/>
        <v>931011</v>
      </c>
      <c r="CB27" s="141">
        <f t="shared" si="38"/>
        <v>207658</v>
      </c>
      <c r="CC27" s="141">
        <f t="shared" si="39"/>
        <v>699621</v>
      </c>
      <c r="CD27" s="141">
        <f t="shared" si="40"/>
        <v>23732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63447</v>
      </c>
      <c r="CI27" s="141">
        <f t="shared" si="45"/>
        <v>1509947</v>
      </c>
    </row>
    <row r="28" spans="1:87" ht="12" customHeight="1">
      <c r="A28" s="142" t="s">
        <v>90</v>
      </c>
      <c r="B28" s="140" t="s">
        <v>346</v>
      </c>
      <c r="C28" s="142" t="s">
        <v>402</v>
      </c>
      <c r="D28" s="141">
        <f t="shared" si="4"/>
        <v>2982</v>
      </c>
      <c r="E28" s="141">
        <f t="shared" si="5"/>
        <v>2982</v>
      </c>
      <c r="F28" s="141">
        <v>0</v>
      </c>
      <c r="G28" s="141">
        <v>2982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461719</v>
      </c>
      <c r="M28" s="141">
        <f t="shared" si="7"/>
        <v>243711</v>
      </c>
      <c r="N28" s="141">
        <v>45088</v>
      </c>
      <c r="O28" s="141">
        <v>118290</v>
      </c>
      <c r="P28" s="141">
        <v>74154</v>
      </c>
      <c r="Q28" s="141">
        <v>6179</v>
      </c>
      <c r="R28" s="141">
        <f t="shared" si="8"/>
        <v>110405</v>
      </c>
      <c r="S28" s="141">
        <v>12304</v>
      </c>
      <c r="T28" s="141">
        <v>95182</v>
      </c>
      <c r="U28" s="141">
        <v>2919</v>
      </c>
      <c r="V28" s="141">
        <v>9335</v>
      </c>
      <c r="W28" s="141">
        <f t="shared" si="9"/>
        <v>98268</v>
      </c>
      <c r="X28" s="141">
        <v>16975</v>
      </c>
      <c r="Y28" s="141">
        <v>31740</v>
      </c>
      <c r="Z28" s="141">
        <v>44220</v>
      </c>
      <c r="AA28" s="141">
        <v>5333</v>
      </c>
      <c r="AB28" s="141">
        <v>69143</v>
      </c>
      <c r="AC28" s="141">
        <v>0</v>
      </c>
      <c r="AD28" s="141">
        <v>69578</v>
      </c>
      <c r="AE28" s="141">
        <f t="shared" si="10"/>
        <v>534279</v>
      </c>
      <c r="AF28" s="141">
        <f t="shared" si="11"/>
        <v>203370</v>
      </c>
      <c r="AG28" s="141">
        <f t="shared" si="12"/>
        <v>203370</v>
      </c>
      <c r="AH28" s="141">
        <v>0</v>
      </c>
      <c r="AI28" s="141">
        <v>203370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209956</v>
      </c>
      <c r="AO28" s="141">
        <f t="shared" si="14"/>
        <v>115053</v>
      </c>
      <c r="AP28" s="141">
        <v>34868</v>
      </c>
      <c r="AQ28" s="141">
        <v>58936</v>
      </c>
      <c r="AR28" s="141">
        <v>21249</v>
      </c>
      <c r="AS28" s="141">
        <v>0</v>
      </c>
      <c r="AT28" s="141">
        <f t="shared" si="15"/>
        <v>88137</v>
      </c>
      <c r="AU28" s="141">
        <v>23891</v>
      </c>
      <c r="AV28" s="141">
        <v>64246</v>
      </c>
      <c r="AW28" s="141">
        <v>0</v>
      </c>
      <c r="AX28" s="141">
        <v>4179</v>
      </c>
      <c r="AY28" s="141">
        <f t="shared" si="16"/>
        <v>2587</v>
      </c>
      <c r="AZ28" s="141">
        <v>441</v>
      </c>
      <c r="BA28" s="141">
        <v>0</v>
      </c>
      <c r="BB28" s="141">
        <v>2146</v>
      </c>
      <c r="BC28" s="141">
        <v>0</v>
      </c>
      <c r="BD28" s="141">
        <v>0</v>
      </c>
      <c r="BE28" s="141">
        <v>0</v>
      </c>
      <c r="BF28" s="141">
        <v>8726</v>
      </c>
      <c r="BG28" s="141">
        <f t="shared" si="17"/>
        <v>422052</v>
      </c>
      <c r="BH28" s="141">
        <f t="shared" si="18"/>
        <v>206352</v>
      </c>
      <c r="BI28" s="141">
        <f t="shared" si="19"/>
        <v>206352</v>
      </c>
      <c r="BJ28" s="141">
        <f t="shared" si="20"/>
        <v>0</v>
      </c>
      <c r="BK28" s="141">
        <f t="shared" si="21"/>
        <v>206352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671675</v>
      </c>
      <c r="BQ28" s="141">
        <f t="shared" si="27"/>
        <v>358764</v>
      </c>
      <c r="BR28" s="141">
        <f t="shared" si="28"/>
        <v>79956</v>
      </c>
      <c r="BS28" s="141">
        <f t="shared" si="29"/>
        <v>177226</v>
      </c>
      <c r="BT28" s="141">
        <f t="shared" si="30"/>
        <v>95403</v>
      </c>
      <c r="BU28" s="141">
        <f t="shared" si="31"/>
        <v>6179</v>
      </c>
      <c r="BV28" s="141">
        <f t="shared" si="32"/>
        <v>198542</v>
      </c>
      <c r="BW28" s="141">
        <f t="shared" si="33"/>
        <v>36195</v>
      </c>
      <c r="BX28" s="141">
        <f t="shared" si="34"/>
        <v>159428</v>
      </c>
      <c r="BY28" s="141">
        <f t="shared" si="35"/>
        <v>2919</v>
      </c>
      <c r="BZ28" s="141">
        <f t="shared" si="36"/>
        <v>13514</v>
      </c>
      <c r="CA28" s="141">
        <f t="shared" si="37"/>
        <v>100855</v>
      </c>
      <c r="CB28" s="141">
        <f t="shared" si="38"/>
        <v>17416</v>
      </c>
      <c r="CC28" s="141">
        <f t="shared" si="39"/>
        <v>31740</v>
      </c>
      <c r="CD28" s="141">
        <f t="shared" si="40"/>
        <v>46366</v>
      </c>
      <c r="CE28" s="141">
        <f t="shared" si="41"/>
        <v>5333</v>
      </c>
      <c r="CF28" s="141">
        <f t="shared" si="42"/>
        <v>69143</v>
      </c>
      <c r="CG28" s="141">
        <f t="shared" si="43"/>
        <v>0</v>
      </c>
      <c r="CH28" s="141">
        <f t="shared" si="44"/>
        <v>78304</v>
      </c>
      <c r="CI28" s="141">
        <f t="shared" si="45"/>
        <v>956331</v>
      </c>
    </row>
    <row r="29" spans="1:87" ht="12" customHeight="1">
      <c r="A29" s="142" t="s">
        <v>90</v>
      </c>
      <c r="B29" s="140" t="s">
        <v>347</v>
      </c>
      <c r="C29" s="142" t="s">
        <v>403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67840</v>
      </c>
      <c r="M29" s="141">
        <f t="shared" si="7"/>
        <v>57643</v>
      </c>
      <c r="N29" s="141">
        <v>57643</v>
      </c>
      <c r="O29" s="141">
        <v>0</v>
      </c>
      <c r="P29" s="141">
        <v>0</v>
      </c>
      <c r="Q29" s="141">
        <v>0</v>
      </c>
      <c r="R29" s="141">
        <f t="shared" si="8"/>
        <v>4527</v>
      </c>
      <c r="S29" s="141">
        <v>0</v>
      </c>
      <c r="T29" s="141">
        <v>0</v>
      </c>
      <c r="U29" s="141">
        <v>4527</v>
      </c>
      <c r="V29" s="141">
        <v>0</v>
      </c>
      <c r="W29" s="141">
        <f t="shared" si="9"/>
        <v>5670</v>
      </c>
      <c r="X29" s="141">
        <v>5670</v>
      </c>
      <c r="Y29" s="141">
        <v>0</v>
      </c>
      <c r="Z29" s="141">
        <v>0</v>
      </c>
      <c r="AA29" s="141">
        <v>0</v>
      </c>
      <c r="AB29" s="141">
        <v>957320</v>
      </c>
      <c r="AC29" s="141">
        <v>0</v>
      </c>
      <c r="AD29" s="141">
        <v>0</v>
      </c>
      <c r="AE29" s="141">
        <f t="shared" si="10"/>
        <v>67840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111303</v>
      </c>
      <c r="AO29" s="141">
        <f t="shared" si="14"/>
        <v>31160</v>
      </c>
      <c r="AP29" s="141">
        <v>31160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80143</v>
      </c>
      <c r="AZ29" s="141">
        <v>70908</v>
      </c>
      <c r="BA29" s="141">
        <v>0</v>
      </c>
      <c r="BB29" s="141">
        <v>0</v>
      </c>
      <c r="BC29" s="141">
        <v>9235</v>
      </c>
      <c r="BD29" s="141">
        <v>122693</v>
      </c>
      <c r="BE29" s="141">
        <v>0</v>
      </c>
      <c r="BF29" s="141">
        <v>0</v>
      </c>
      <c r="BG29" s="141">
        <f t="shared" si="17"/>
        <v>111303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179143</v>
      </c>
      <c r="BQ29" s="141">
        <f t="shared" si="27"/>
        <v>88803</v>
      </c>
      <c r="BR29" s="141">
        <f t="shared" si="28"/>
        <v>88803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4527</v>
      </c>
      <c r="BW29" s="141">
        <f t="shared" si="33"/>
        <v>0</v>
      </c>
      <c r="BX29" s="141">
        <f t="shared" si="34"/>
        <v>0</v>
      </c>
      <c r="BY29" s="141">
        <f t="shared" si="35"/>
        <v>4527</v>
      </c>
      <c r="BZ29" s="141">
        <f t="shared" si="36"/>
        <v>0</v>
      </c>
      <c r="CA29" s="141">
        <f t="shared" si="37"/>
        <v>85813</v>
      </c>
      <c r="CB29" s="141">
        <f t="shared" si="38"/>
        <v>76578</v>
      </c>
      <c r="CC29" s="141">
        <f t="shared" si="39"/>
        <v>0</v>
      </c>
      <c r="CD29" s="141">
        <f t="shared" si="40"/>
        <v>0</v>
      </c>
      <c r="CE29" s="141">
        <f t="shared" si="41"/>
        <v>9235</v>
      </c>
      <c r="CF29" s="141">
        <f t="shared" si="42"/>
        <v>1080013</v>
      </c>
      <c r="CG29" s="141">
        <f t="shared" si="43"/>
        <v>0</v>
      </c>
      <c r="CH29" s="141">
        <f t="shared" si="44"/>
        <v>0</v>
      </c>
      <c r="CI29" s="141">
        <f t="shared" si="45"/>
        <v>179143</v>
      </c>
    </row>
    <row r="30" spans="1:87" ht="12" customHeight="1">
      <c r="A30" s="142" t="s">
        <v>90</v>
      </c>
      <c r="B30" s="140" t="s">
        <v>348</v>
      </c>
      <c r="C30" s="142" t="s">
        <v>404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1555772</v>
      </c>
      <c r="M30" s="141">
        <f t="shared" si="7"/>
        <v>267454</v>
      </c>
      <c r="N30" s="141">
        <v>99192</v>
      </c>
      <c r="O30" s="141">
        <v>93585</v>
      </c>
      <c r="P30" s="141">
        <v>74677</v>
      </c>
      <c r="Q30" s="141">
        <v>0</v>
      </c>
      <c r="R30" s="141">
        <f t="shared" si="8"/>
        <v>122589</v>
      </c>
      <c r="S30" s="141">
        <v>60302</v>
      </c>
      <c r="T30" s="141">
        <v>62287</v>
      </c>
      <c r="U30" s="141">
        <v>0</v>
      </c>
      <c r="V30" s="141">
        <v>0</v>
      </c>
      <c r="W30" s="141">
        <f t="shared" si="9"/>
        <v>1165729</v>
      </c>
      <c r="X30" s="141">
        <v>260356</v>
      </c>
      <c r="Y30" s="141">
        <v>876060</v>
      </c>
      <c r="Z30" s="141">
        <v>29313</v>
      </c>
      <c r="AA30" s="141">
        <v>0</v>
      </c>
      <c r="AB30" s="141">
        <v>0</v>
      </c>
      <c r="AC30" s="141">
        <v>0</v>
      </c>
      <c r="AD30" s="141">
        <v>1389</v>
      </c>
      <c r="AE30" s="141">
        <f t="shared" si="10"/>
        <v>1557161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208419</v>
      </c>
      <c r="AO30" s="141">
        <f t="shared" si="14"/>
        <v>11591</v>
      </c>
      <c r="AP30" s="141">
        <v>11591</v>
      </c>
      <c r="AQ30" s="141">
        <v>0</v>
      </c>
      <c r="AR30" s="141">
        <v>0</v>
      </c>
      <c r="AS30" s="141">
        <v>0</v>
      </c>
      <c r="AT30" s="141">
        <f t="shared" si="15"/>
        <v>89637</v>
      </c>
      <c r="AU30" s="141">
        <v>0</v>
      </c>
      <c r="AV30" s="141">
        <v>89637</v>
      </c>
      <c r="AW30" s="141">
        <v>0</v>
      </c>
      <c r="AX30" s="141">
        <v>0</v>
      </c>
      <c r="AY30" s="141">
        <f t="shared" si="16"/>
        <v>107191</v>
      </c>
      <c r="AZ30" s="141">
        <v>0</v>
      </c>
      <c r="BA30" s="141">
        <v>107191</v>
      </c>
      <c r="BB30" s="141">
        <v>0</v>
      </c>
      <c r="BC30" s="141">
        <v>0</v>
      </c>
      <c r="BD30" s="141">
        <v>0</v>
      </c>
      <c r="BE30" s="141">
        <v>0</v>
      </c>
      <c r="BF30" s="141">
        <v>17641</v>
      </c>
      <c r="BG30" s="141">
        <f t="shared" si="17"/>
        <v>226060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1764191</v>
      </c>
      <c r="BQ30" s="141">
        <f t="shared" si="27"/>
        <v>279045</v>
      </c>
      <c r="BR30" s="141">
        <f t="shared" si="28"/>
        <v>110783</v>
      </c>
      <c r="BS30" s="141">
        <f t="shared" si="29"/>
        <v>93585</v>
      </c>
      <c r="BT30" s="141">
        <f t="shared" si="30"/>
        <v>74677</v>
      </c>
      <c r="BU30" s="141">
        <f t="shared" si="31"/>
        <v>0</v>
      </c>
      <c r="BV30" s="141">
        <f t="shared" si="32"/>
        <v>212226</v>
      </c>
      <c r="BW30" s="141">
        <f t="shared" si="33"/>
        <v>60302</v>
      </c>
      <c r="BX30" s="141">
        <f t="shared" si="34"/>
        <v>151924</v>
      </c>
      <c r="BY30" s="141">
        <f t="shared" si="35"/>
        <v>0</v>
      </c>
      <c r="BZ30" s="141">
        <f t="shared" si="36"/>
        <v>0</v>
      </c>
      <c r="CA30" s="141">
        <f t="shared" si="37"/>
        <v>1272920</v>
      </c>
      <c r="CB30" s="141">
        <f t="shared" si="38"/>
        <v>260356</v>
      </c>
      <c r="CC30" s="141">
        <f t="shared" si="39"/>
        <v>983251</v>
      </c>
      <c r="CD30" s="141">
        <f t="shared" si="40"/>
        <v>29313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19030</v>
      </c>
      <c r="CI30" s="141">
        <f t="shared" si="45"/>
        <v>1783221</v>
      </c>
    </row>
    <row r="31" spans="1:87" ht="12" customHeight="1">
      <c r="A31" s="142" t="s">
        <v>90</v>
      </c>
      <c r="B31" s="140" t="s">
        <v>349</v>
      </c>
      <c r="C31" s="142" t="s">
        <v>405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859962</v>
      </c>
      <c r="M31" s="141">
        <f t="shared" si="7"/>
        <v>66812</v>
      </c>
      <c r="N31" s="141">
        <v>25057</v>
      </c>
      <c r="O31" s="141">
        <v>9445</v>
      </c>
      <c r="P31" s="141">
        <v>32310</v>
      </c>
      <c r="Q31" s="141">
        <v>0</v>
      </c>
      <c r="R31" s="141">
        <f t="shared" si="8"/>
        <v>48370</v>
      </c>
      <c r="S31" s="141">
        <v>29819</v>
      </c>
      <c r="T31" s="141">
        <v>15095</v>
      </c>
      <c r="U31" s="141">
        <v>3456</v>
      </c>
      <c r="V31" s="141">
        <v>0</v>
      </c>
      <c r="W31" s="141">
        <f t="shared" si="9"/>
        <v>744780</v>
      </c>
      <c r="X31" s="141">
        <v>165750</v>
      </c>
      <c r="Y31" s="141">
        <v>569375</v>
      </c>
      <c r="Z31" s="141">
        <v>8389</v>
      </c>
      <c r="AA31" s="141">
        <v>1266</v>
      </c>
      <c r="AB31" s="141">
        <v>0</v>
      </c>
      <c r="AC31" s="141">
        <v>0</v>
      </c>
      <c r="AD31" s="141">
        <v>5583</v>
      </c>
      <c r="AE31" s="141">
        <f t="shared" si="10"/>
        <v>865545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122666</v>
      </c>
      <c r="AO31" s="141">
        <f t="shared" si="14"/>
        <v>12808</v>
      </c>
      <c r="AP31" s="141">
        <v>12808</v>
      </c>
      <c r="AQ31" s="141">
        <v>0</v>
      </c>
      <c r="AR31" s="141">
        <v>0</v>
      </c>
      <c r="AS31" s="141">
        <v>0</v>
      </c>
      <c r="AT31" s="141">
        <f t="shared" si="15"/>
        <v>35812</v>
      </c>
      <c r="AU31" s="141">
        <v>0</v>
      </c>
      <c r="AV31" s="141">
        <v>35812</v>
      </c>
      <c r="AW31" s="141">
        <v>0</v>
      </c>
      <c r="AX31" s="141">
        <v>0</v>
      </c>
      <c r="AY31" s="141">
        <f t="shared" si="16"/>
        <v>74046</v>
      </c>
      <c r="AZ31" s="141">
        <v>3768</v>
      </c>
      <c r="BA31" s="141">
        <v>66695</v>
      </c>
      <c r="BB31" s="141">
        <v>0</v>
      </c>
      <c r="BC31" s="141">
        <v>3583</v>
      </c>
      <c r="BD31" s="141">
        <v>0</v>
      </c>
      <c r="BE31" s="141">
        <v>0</v>
      </c>
      <c r="BF31" s="141">
        <v>0</v>
      </c>
      <c r="BG31" s="141">
        <f t="shared" si="17"/>
        <v>122666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982628</v>
      </c>
      <c r="BQ31" s="141">
        <f t="shared" si="27"/>
        <v>79620</v>
      </c>
      <c r="BR31" s="141">
        <f t="shared" si="28"/>
        <v>37865</v>
      </c>
      <c r="BS31" s="141">
        <f t="shared" si="29"/>
        <v>9445</v>
      </c>
      <c r="BT31" s="141">
        <f t="shared" si="30"/>
        <v>32310</v>
      </c>
      <c r="BU31" s="141">
        <f t="shared" si="31"/>
        <v>0</v>
      </c>
      <c r="BV31" s="141">
        <f t="shared" si="32"/>
        <v>84182</v>
      </c>
      <c r="BW31" s="141">
        <f t="shared" si="33"/>
        <v>29819</v>
      </c>
      <c r="BX31" s="141">
        <f t="shared" si="34"/>
        <v>50907</v>
      </c>
      <c r="BY31" s="141">
        <f t="shared" si="35"/>
        <v>3456</v>
      </c>
      <c r="BZ31" s="141">
        <f t="shared" si="36"/>
        <v>0</v>
      </c>
      <c r="CA31" s="141">
        <f t="shared" si="37"/>
        <v>818826</v>
      </c>
      <c r="CB31" s="141">
        <f t="shared" si="38"/>
        <v>169518</v>
      </c>
      <c r="CC31" s="141">
        <f t="shared" si="39"/>
        <v>636070</v>
      </c>
      <c r="CD31" s="141">
        <f t="shared" si="40"/>
        <v>8389</v>
      </c>
      <c r="CE31" s="141">
        <f t="shared" si="41"/>
        <v>4849</v>
      </c>
      <c r="CF31" s="141">
        <f t="shared" si="42"/>
        <v>0</v>
      </c>
      <c r="CG31" s="141">
        <f t="shared" si="43"/>
        <v>0</v>
      </c>
      <c r="CH31" s="141">
        <f t="shared" si="44"/>
        <v>5583</v>
      </c>
      <c r="CI31" s="141">
        <f t="shared" si="45"/>
        <v>988211</v>
      </c>
    </row>
    <row r="32" spans="1:87" ht="12" customHeight="1">
      <c r="A32" s="142" t="s">
        <v>90</v>
      </c>
      <c r="B32" s="140" t="s">
        <v>350</v>
      </c>
      <c r="C32" s="142" t="s">
        <v>406</v>
      </c>
      <c r="D32" s="141">
        <f t="shared" si="4"/>
        <v>356993</v>
      </c>
      <c r="E32" s="141">
        <f t="shared" si="5"/>
        <v>356993</v>
      </c>
      <c r="F32" s="141">
        <v>0</v>
      </c>
      <c r="G32" s="141">
        <v>356993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2113368</v>
      </c>
      <c r="M32" s="141">
        <f t="shared" si="7"/>
        <v>253025</v>
      </c>
      <c r="N32" s="141">
        <v>232783</v>
      </c>
      <c r="O32" s="141">
        <v>0</v>
      </c>
      <c r="P32" s="141">
        <v>20242</v>
      </c>
      <c r="Q32" s="141">
        <v>0</v>
      </c>
      <c r="R32" s="141">
        <f t="shared" si="8"/>
        <v>172942</v>
      </c>
      <c r="S32" s="141">
        <v>0</v>
      </c>
      <c r="T32" s="141">
        <v>172942</v>
      </c>
      <c r="U32" s="141">
        <v>0</v>
      </c>
      <c r="V32" s="141">
        <v>0</v>
      </c>
      <c r="W32" s="141">
        <f t="shared" si="9"/>
        <v>1687401</v>
      </c>
      <c r="X32" s="141">
        <v>657619</v>
      </c>
      <c r="Y32" s="141">
        <v>881993</v>
      </c>
      <c r="Z32" s="141">
        <v>147789</v>
      </c>
      <c r="AA32" s="141">
        <v>0</v>
      </c>
      <c r="AB32" s="141">
        <v>0</v>
      </c>
      <c r="AC32" s="141">
        <v>0</v>
      </c>
      <c r="AD32" s="141">
        <v>0</v>
      </c>
      <c r="AE32" s="141">
        <f t="shared" si="10"/>
        <v>2470361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149255</v>
      </c>
      <c r="AO32" s="141">
        <f t="shared" si="14"/>
        <v>30363</v>
      </c>
      <c r="AP32" s="141">
        <v>30363</v>
      </c>
      <c r="AQ32" s="141">
        <v>0</v>
      </c>
      <c r="AR32" s="141">
        <v>0</v>
      </c>
      <c r="AS32" s="141">
        <v>0</v>
      </c>
      <c r="AT32" s="141">
        <f t="shared" si="15"/>
        <v>34524</v>
      </c>
      <c r="AU32" s="141">
        <v>0</v>
      </c>
      <c r="AV32" s="141">
        <v>34524</v>
      </c>
      <c r="AW32" s="141">
        <v>0</v>
      </c>
      <c r="AX32" s="141">
        <v>0</v>
      </c>
      <c r="AY32" s="141">
        <f t="shared" si="16"/>
        <v>84368</v>
      </c>
      <c r="AZ32" s="141">
        <v>37878</v>
      </c>
      <c r="BA32" s="141">
        <v>46490</v>
      </c>
      <c r="BB32" s="141">
        <v>0</v>
      </c>
      <c r="BC32" s="141">
        <v>0</v>
      </c>
      <c r="BD32" s="141">
        <v>0</v>
      </c>
      <c r="BE32" s="141">
        <v>0</v>
      </c>
      <c r="BF32" s="141">
        <v>0</v>
      </c>
      <c r="BG32" s="141">
        <f t="shared" si="17"/>
        <v>149255</v>
      </c>
      <c r="BH32" s="141">
        <f t="shared" si="18"/>
        <v>356993</v>
      </c>
      <c r="BI32" s="141">
        <f t="shared" si="19"/>
        <v>356993</v>
      </c>
      <c r="BJ32" s="141">
        <f t="shared" si="20"/>
        <v>0</v>
      </c>
      <c r="BK32" s="141">
        <f t="shared" si="21"/>
        <v>356993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2262623</v>
      </c>
      <c r="BQ32" s="141">
        <f t="shared" si="27"/>
        <v>283388</v>
      </c>
      <c r="BR32" s="141">
        <f t="shared" si="28"/>
        <v>263146</v>
      </c>
      <c r="BS32" s="141">
        <f t="shared" si="29"/>
        <v>0</v>
      </c>
      <c r="BT32" s="141">
        <f t="shared" si="30"/>
        <v>20242</v>
      </c>
      <c r="BU32" s="141">
        <f t="shared" si="31"/>
        <v>0</v>
      </c>
      <c r="BV32" s="141">
        <f t="shared" si="32"/>
        <v>207466</v>
      </c>
      <c r="BW32" s="141">
        <f t="shared" si="33"/>
        <v>0</v>
      </c>
      <c r="BX32" s="141">
        <f t="shared" si="34"/>
        <v>207466</v>
      </c>
      <c r="BY32" s="141">
        <f t="shared" si="35"/>
        <v>0</v>
      </c>
      <c r="BZ32" s="141">
        <f t="shared" si="36"/>
        <v>0</v>
      </c>
      <c r="CA32" s="141">
        <f t="shared" si="37"/>
        <v>1771769</v>
      </c>
      <c r="CB32" s="141">
        <f t="shared" si="38"/>
        <v>695497</v>
      </c>
      <c r="CC32" s="141">
        <f t="shared" si="39"/>
        <v>928483</v>
      </c>
      <c r="CD32" s="141">
        <f t="shared" si="40"/>
        <v>147789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0</v>
      </c>
      <c r="CI32" s="141">
        <f t="shared" si="45"/>
        <v>2619616</v>
      </c>
    </row>
    <row r="33" spans="1:87" ht="12" customHeight="1">
      <c r="A33" s="142" t="s">
        <v>90</v>
      </c>
      <c r="B33" s="140" t="s">
        <v>351</v>
      </c>
      <c r="C33" s="142" t="s">
        <v>407</v>
      </c>
      <c r="D33" s="141">
        <f t="shared" si="4"/>
        <v>454293</v>
      </c>
      <c r="E33" s="141">
        <f t="shared" si="5"/>
        <v>454293</v>
      </c>
      <c r="F33" s="141">
        <v>0</v>
      </c>
      <c r="G33" s="141">
        <v>454293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1194040</v>
      </c>
      <c r="M33" s="141">
        <f t="shared" si="7"/>
        <v>107833</v>
      </c>
      <c r="N33" s="141">
        <v>66713</v>
      </c>
      <c r="O33" s="141">
        <v>24266</v>
      </c>
      <c r="P33" s="141">
        <v>16854</v>
      </c>
      <c r="Q33" s="141">
        <v>0</v>
      </c>
      <c r="R33" s="141">
        <f t="shared" si="8"/>
        <v>239583</v>
      </c>
      <c r="S33" s="141">
        <v>9179</v>
      </c>
      <c r="T33" s="141">
        <v>229720</v>
      </c>
      <c r="U33" s="141">
        <v>684</v>
      </c>
      <c r="V33" s="141">
        <v>0</v>
      </c>
      <c r="W33" s="141">
        <f t="shared" si="9"/>
        <v>846624</v>
      </c>
      <c r="X33" s="141">
        <v>334542</v>
      </c>
      <c r="Y33" s="141">
        <v>360130</v>
      </c>
      <c r="Z33" s="141">
        <v>151952</v>
      </c>
      <c r="AA33" s="141">
        <v>0</v>
      </c>
      <c r="AB33" s="141">
        <v>0</v>
      </c>
      <c r="AC33" s="141">
        <v>0</v>
      </c>
      <c r="AD33" s="141">
        <v>0</v>
      </c>
      <c r="AE33" s="141">
        <f t="shared" si="10"/>
        <v>1648333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42129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454293</v>
      </c>
      <c r="BI33" s="141">
        <f t="shared" si="19"/>
        <v>454293</v>
      </c>
      <c r="BJ33" s="141">
        <f t="shared" si="20"/>
        <v>0</v>
      </c>
      <c r="BK33" s="141">
        <f t="shared" si="21"/>
        <v>454293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1194040</v>
      </c>
      <c r="BQ33" s="141">
        <f t="shared" si="27"/>
        <v>107833</v>
      </c>
      <c r="BR33" s="141">
        <f t="shared" si="28"/>
        <v>66713</v>
      </c>
      <c r="BS33" s="141">
        <f t="shared" si="29"/>
        <v>24266</v>
      </c>
      <c r="BT33" s="141">
        <f t="shared" si="30"/>
        <v>16854</v>
      </c>
      <c r="BU33" s="141">
        <f t="shared" si="31"/>
        <v>0</v>
      </c>
      <c r="BV33" s="141">
        <f t="shared" si="32"/>
        <v>239583</v>
      </c>
      <c r="BW33" s="141">
        <f t="shared" si="33"/>
        <v>9179</v>
      </c>
      <c r="BX33" s="141">
        <f t="shared" si="34"/>
        <v>229720</v>
      </c>
      <c r="BY33" s="141">
        <f t="shared" si="35"/>
        <v>684</v>
      </c>
      <c r="BZ33" s="141">
        <f t="shared" si="36"/>
        <v>0</v>
      </c>
      <c r="CA33" s="141">
        <f t="shared" si="37"/>
        <v>846624</v>
      </c>
      <c r="CB33" s="141">
        <f t="shared" si="38"/>
        <v>334542</v>
      </c>
      <c r="CC33" s="141">
        <f t="shared" si="39"/>
        <v>360130</v>
      </c>
      <c r="CD33" s="141">
        <f t="shared" si="40"/>
        <v>151952</v>
      </c>
      <c r="CE33" s="141">
        <f t="shared" si="41"/>
        <v>0</v>
      </c>
      <c r="CF33" s="141">
        <f t="shared" si="42"/>
        <v>42129</v>
      </c>
      <c r="CG33" s="141">
        <f t="shared" si="43"/>
        <v>0</v>
      </c>
      <c r="CH33" s="141">
        <f t="shared" si="44"/>
        <v>0</v>
      </c>
      <c r="CI33" s="141">
        <f t="shared" si="45"/>
        <v>1648333</v>
      </c>
    </row>
    <row r="34" spans="1:87" ht="12" customHeight="1">
      <c r="A34" s="142" t="s">
        <v>90</v>
      </c>
      <c r="B34" s="140" t="s">
        <v>352</v>
      </c>
      <c r="C34" s="142" t="s">
        <v>408</v>
      </c>
      <c r="D34" s="141">
        <f t="shared" si="4"/>
        <v>56011</v>
      </c>
      <c r="E34" s="141">
        <f t="shared" si="5"/>
        <v>56011</v>
      </c>
      <c r="F34" s="141">
        <v>0</v>
      </c>
      <c r="G34" s="141">
        <v>51276</v>
      </c>
      <c r="H34" s="141">
        <v>0</v>
      </c>
      <c r="I34" s="141">
        <v>4735</v>
      </c>
      <c r="J34" s="141">
        <v>0</v>
      </c>
      <c r="K34" s="141">
        <v>0</v>
      </c>
      <c r="L34" s="141">
        <f t="shared" si="6"/>
        <v>1031963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1031963</v>
      </c>
      <c r="X34" s="141">
        <v>149269</v>
      </c>
      <c r="Y34" s="141">
        <v>647844</v>
      </c>
      <c r="Z34" s="141">
        <v>18825</v>
      </c>
      <c r="AA34" s="141">
        <v>216025</v>
      </c>
      <c r="AB34" s="141">
        <v>0</v>
      </c>
      <c r="AC34" s="141">
        <v>0</v>
      </c>
      <c r="AD34" s="141">
        <v>0</v>
      </c>
      <c r="AE34" s="141">
        <f t="shared" si="10"/>
        <v>1087974</v>
      </c>
      <c r="AF34" s="141">
        <f t="shared" si="11"/>
        <v>13967</v>
      </c>
      <c r="AG34" s="141">
        <f t="shared" si="12"/>
        <v>13967</v>
      </c>
      <c r="AH34" s="141">
        <v>0</v>
      </c>
      <c r="AI34" s="141">
        <v>12582</v>
      </c>
      <c r="AJ34" s="141">
        <v>0</v>
      </c>
      <c r="AK34" s="141">
        <v>1385</v>
      </c>
      <c r="AL34" s="141">
        <v>0</v>
      </c>
      <c r="AM34" s="141">
        <v>0</v>
      </c>
      <c r="AN34" s="141">
        <f t="shared" si="13"/>
        <v>2478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2478</v>
      </c>
      <c r="AZ34" s="141">
        <v>0</v>
      </c>
      <c r="BA34" s="141">
        <v>0</v>
      </c>
      <c r="BB34" s="141">
        <v>0</v>
      </c>
      <c r="BC34" s="141">
        <v>2478</v>
      </c>
      <c r="BD34" s="141">
        <v>0</v>
      </c>
      <c r="BE34" s="141">
        <v>0</v>
      </c>
      <c r="BF34" s="141">
        <v>37797</v>
      </c>
      <c r="BG34" s="141">
        <f t="shared" si="17"/>
        <v>54242</v>
      </c>
      <c r="BH34" s="141">
        <f t="shared" si="18"/>
        <v>69978</v>
      </c>
      <c r="BI34" s="141">
        <f t="shared" si="19"/>
        <v>69978</v>
      </c>
      <c r="BJ34" s="141">
        <f t="shared" si="20"/>
        <v>0</v>
      </c>
      <c r="BK34" s="141">
        <f t="shared" si="21"/>
        <v>63858</v>
      </c>
      <c r="BL34" s="141">
        <f t="shared" si="22"/>
        <v>0</v>
      </c>
      <c r="BM34" s="141">
        <f t="shared" si="23"/>
        <v>6120</v>
      </c>
      <c r="BN34" s="141">
        <f t="shared" si="24"/>
        <v>0</v>
      </c>
      <c r="BO34" s="141">
        <f t="shared" si="25"/>
        <v>0</v>
      </c>
      <c r="BP34" s="141">
        <f t="shared" si="26"/>
        <v>1034441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1034441</v>
      </c>
      <c r="CB34" s="141">
        <f t="shared" si="38"/>
        <v>149269</v>
      </c>
      <c r="CC34" s="141">
        <f t="shared" si="39"/>
        <v>647844</v>
      </c>
      <c r="CD34" s="141">
        <f t="shared" si="40"/>
        <v>18825</v>
      </c>
      <c r="CE34" s="141">
        <f t="shared" si="41"/>
        <v>218503</v>
      </c>
      <c r="CF34" s="141">
        <f t="shared" si="42"/>
        <v>0</v>
      </c>
      <c r="CG34" s="141">
        <f t="shared" si="43"/>
        <v>0</v>
      </c>
      <c r="CH34" s="141">
        <f t="shared" si="44"/>
        <v>37797</v>
      </c>
      <c r="CI34" s="141">
        <f t="shared" si="45"/>
        <v>1142216</v>
      </c>
    </row>
    <row r="35" spans="1:87" ht="12" customHeight="1">
      <c r="A35" s="142" t="s">
        <v>90</v>
      </c>
      <c r="B35" s="140" t="s">
        <v>353</v>
      </c>
      <c r="C35" s="142" t="s">
        <v>409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882486</v>
      </c>
      <c r="M35" s="141">
        <f t="shared" si="7"/>
        <v>68802</v>
      </c>
      <c r="N35" s="141">
        <v>68802</v>
      </c>
      <c r="O35" s="141">
        <v>0</v>
      </c>
      <c r="P35" s="141">
        <v>0</v>
      </c>
      <c r="Q35" s="141">
        <v>0</v>
      </c>
      <c r="R35" s="141">
        <f t="shared" si="8"/>
        <v>306429</v>
      </c>
      <c r="S35" s="141">
        <v>2433</v>
      </c>
      <c r="T35" s="141">
        <v>258866</v>
      </c>
      <c r="U35" s="141">
        <v>45130</v>
      </c>
      <c r="V35" s="141">
        <v>6684</v>
      </c>
      <c r="W35" s="141">
        <f t="shared" si="9"/>
        <v>500571</v>
      </c>
      <c r="X35" s="141">
        <v>197223</v>
      </c>
      <c r="Y35" s="141">
        <v>248973</v>
      </c>
      <c r="Z35" s="141">
        <v>54375</v>
      </c>
      <c r="AA35" s="141">
        <v>0</v>
      </c>
      <c r="AB35" s="141">
        <v>0</v>
      </c>
      <c r="AC35" s="141">
        <v>0</v>
      </c>
      <c r="AD35" s="141">
        <v>20182</v>
      </c>
      <c r="AE35" s="141">
        <f t="shared" si="10"/>
        <v>902668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128932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882486</v>
      </c>
      <c r="BQ35" s="141">
        <f t="shared" si="27"/>
        <v>68802</v>
      </c>
      <c r="BR35" s="141">
        <f t="shared" si="28"/>
        <v>68802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306429</v>
      </c>
      <c r="BW35" s="141">
        <f t="shared" si="33"/>
        <v>2433</v>
      </c>
      <c r="BX35" s="141">
        <f t="shared" si="34"/>
        <v>258866</v>
      </c>
      <c r="BY35" s="141">
        <f t="shared" si="35"/>
        <v>45130</v>
      </c>
      <c r="BZ35" s="141">
        <f t="shared" si="36"/>
        <v>6684</v>
      </c>
      <c r="CA35" s="141">
        <f t="shared" si="37"/>
        <v>500571</v>
      </c>
      <c r="CB35" s="141">
        <f t="shared" si="38"/>
        <v>197223</v>
      </c>
      <c r="CC35" s="141">
        <f t="shared" si="39"/>
        <v>248973</v>
      </c>
      <c r="CD35" s="141">
        <f t="shared" si="40"/>
        <v>54375</v>
      </c>
      <c r="CE35" s="141">
        <f t="shared" si="41"/>
        <v>0</v>
      </c>
      <c r="CF35" s="141">
        <f t="shared" si="42"/>
        <v>128932</v>
      </c>
      <c r="CG35" s="141">
        <f t="shared" si="43"/>
        <v>0</v>
      </c>
      <c r="CH35" s="141">
        <f t="shared" si="44"/>
        <v>20182</v>
      </c>
      <c r="CI35" s="141">
        <f t="shared" si="45"/>
        <v>902668</v>
      </c>
    </row>
    <row r="36" spans="1:87" ht="12" customHeight="1">
      <c r="A36" s="142" t="s">
        <v>90</v>
      </c>
      <c r="B36" s="140" t="s">
        <v>354</v>
      </c>
      <c r="C36" s="142" t="s">
        <v>410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41204</v>
      </c>
      <c r="L36" s="141">
        <f t="shared" si="6"/>
        <v>43153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43153</v>
      </c>
      <c r="X36" s="141">
        <v>1087</v>
      </c>
      <c r="Y36" s="141">
        <v>24</v>
      </c>
      <c r="Z36" s="141">
        <v>0</v>
      </c>
      <c r="AA36" s="141">
        <v>42042</v>
      </c>
      <c r="AB36" s="141">
        <v>509888</v>
      </c>
      <c r="AC36" s="141">
        <v>0</v>
      </c>
      <c r="AD36" s="141">
        <v>0</v>
      </c>
      <c r="AE36" s="141">
        <f t="shared" si="10"/>
        <v>43153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6981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43299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48185</v>
      </c>
      <c r="BP36" s="141">
        <f t="shared" si="26"/>
        <v>43153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43153</v>
      </c>
      <c r="CB36" s="141">
        <f t="shared" si="38"/>
        <v>1087</v>
      </c>
      <c r="CC36" s="141">
        <f t="shared" si="39"/>
        <v>24</v>
      </c>
      <c r="CD36" s="141">
        <f t="shared" si="40"/>
        <v>0</v>
      </c>
      <c r="CE36" s="141">
        <f t="shared" si="41"/>
        <v>42042</v>
      </c>
      <c r="CF36" s="141">
        <f t="shared" si="42"/>
        <v>553187</v>
      </c>
      <c r="CG36" s="141">
        <f t="shared" si="43"/>
        <v>0</v>
      </c>
      <c r="CH36" s="141">
        <f t="shared" si="44"/>
        <v>0</v>
      </c>
      <c r="CI36" s="141">
        <f t="shared" si="45"/>
        <v>43153</v>
      </c>
    </row>
    <row r="37" spans="1:87" ht="12" customHeight="1">
      <c r="A37" s="142" t="s">
        <v>90</v>
      </c>
      <c r="B37" s="140" t="s">
        <v>355</v>
      </c>
      <c r="C37" s="142" t="s">
        <v>411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26921</v>
      </c>
      <c r="L37" s="141">
        <f t="shared" si="6"/>
        <v>35576</v>
      </c>
      <c r="M37" s="141">
        <f t="shared" si="7"/>
        <v>26889</v>
      </c>
      <c r="N37" s="141">
        <v>26889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8687</v>
      </c>
      <c r="X37" s="141">
        <v>0</v>
      </c>
      <c r="Y37" s="141">
        <v>0</v>
      </c>
      <c r="Z37" s="141">
        <v>0</v>
      </c>
      <c r="AA37" s="141">
        <v>8687</v>
      </c>
      <c r="AB37" s="141">
        <v>460099</v>
      </c>
      <c r="AC37" s="141">
        <v>0</v>
      </c>
      <c r="AD37" s="141">
        <v>0</v>
      </c>
      <c r="AE37" s="141">
        <f t="shared" si="10"/>
        <v>35576</v>
      </c>
      <c r="AF37" s="141">
        <f t="shared" si="11"/>
        <v>8022</v>
      </c>
      <c r="AG37" s="141">
        <f t="shared" si="12"/>
        <v>8022</v>
      </c>
      <c r="AH37" s="141">
        <v>8022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6411</v>
      </c>
      <c r="AO37" s="141">
        <f t="shared" si="14"/>
        <v>6411</v>
      </c>
      <c r="AP37" s="141">
        <v>6411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41469</v>
      </c>
      <c r="BE37" s="141">
        <v>0</v>
      </c>
      <c r="BF37" s="141">
        <v>0</v>
      </c>
      <c r="BG37" s="141">
        <f t="shared" si="17"/>
        <v>14433</v>
      </c>
      <c r="BH37" s="141">
        <f t="shared" si="18"/>
        <v>8022</v>
      </c>
      <c r="BI37" s="141">
        <f t="shared" si="19"/>
        <v>8022</v>
      </c>
      <c r="BJ37" s="141">
        <f t="shared" si="20"/>
        <v>8022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26921</v>
      </c>
      <c r="BP37" s="141">
        <f t="shared" si="26"/>
        <v>41987</v>
      </c>
      <c r="BQ37" s="141">
        <f t="shared" si="27"/>
        <v>33300</v>
      </c>
      <c r="BR37" s="141">
        <f t="shared" si="28"/>
        <v>33300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8687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8687</v>
      </c>
      <c r="CF37" s="141">
        <f t="shared" si="42"/>
        <v>501568</v>
      </c>
      <c r="CG37" s="141">
        <f t="shared" si="43"/>
        <v>0</v>
      </c>
      <c r="CH37" s="141">
        <f t="shared" si="44"/>
        <v>0</v>
      </c>
      <c r="CI37" s="141">
        <f t="shared" si="45"/>
        <v>50009</v>
      </c>
    </row>
    <row r="38" spans="1:87" ht="12" customHeight="1">
      <c r="A38" s="142" t="s">
        <v>90</v>
      </c>
      <c r="B38" s="140" t="s">
        <v>356</v>
      </c>
      <c r="C38" s="142" t="s">
        <v>412</v>
      </c>
      <c r="D38" s="141">
        <f t="shared" si="4"/>
        <v>52771</v>
      </c>
      <c r="E38" s="141">
        <f t="shared" si="5"/>
        <v>52771</v>
      </c>
      <c r="F38" s="141">
        <v>0</v>
      </c>
      <c r="G38" s="141">
        <v>51849</v>
      </c>
      <c r="H38" s="141">
        <v>0</v>
      </c>
      <c r="I38" s="141">
        <v>922</v>
      </c>
      <c r="J38" s="141">
        <v>0</v>
      </c>
      <c r="K38" s="141">
        <v>0</v>
      </c>
      <c r="L38" s="141">
        <f t="shared" si="6"/>
        <v>657182</v>
      </c>
      <c r="M38" s="141">
        <f t="shared" si="7"/>
        <v>61390</v>
      </c>
      <c r="N38" s="141">
        <v>61390</v>
      </c>
      <c r="O38" s="141">
        <v>0</v>
      </c>
      <c r="P38" s="141">
        <v>0</v>
      </c>
      <c r="Q38" s="141">
        <v>0</v>
      </c>
      <c r="R38" s="141">
        <f t="shared" si="8"/>
        <v>90993</v>
      </c>
      <c r="S38" s="141">
        <v>2265</v>
      </c>
      <c r="T38" s="141">
        <v>82991</v>
      </c>
      <c r="U38" s="141">
        <v>5737</v>
      </c>
      <c r="V38" s="141">
        <v>0</v>
      </c>
      <c r="W38" s="141">
        <f t="shared" si="9"/>
        <v>495790</v>
      </c>
      <c r="X38" s="141">
        <v>233400</v>
      </c>
      <c r="Y38" s="141">
        <v>108150</v>
      </c>
      <c r="Z38" s="141">
        <v>144951</v>
      </c>
      <c r="AA38" s="141">
        <v>9289</v>
      </c>
      <c r="AB38" s="141">
        <v>0</v>
      </c>
      <c r="AC38" s="141">
        <v>9009</v>
      </c>
      <c r="AD38" s="141">
        <v>9780</v>
      </c>
      <c r="AE38" s="141">
        <f t="shared" si="10"/>
        <v>719733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4092</v>
      </c>
      <c r="AO38" s="141">
        <f t="shared" si="14"/>
        <v>4092</v>
      </c>
      <c r="AP38" s="141">
        <v>4092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72612</v>
      </c>
      <c r="BE38" s="141">
        <v>0</v>
      </c>
      <c r="BF38" s="141">
        <v>0</v>
      </c>
      <c r="BG38" s="141">
        <f t="shared" si="17"/>
        <v>4092</v>
      </c>
      <c r="BH38" s="141">
        <f t="shared" si="18"/>
        <v>52771</v>
      </c>
      <c r="BI38" s="141">
        <f t="shared" si="19"/>
        <v>52771</v>
      </c>
      <c r="BJ38" s="141">
        <f t="shared" si="20"/>
        <v>0</v>
      </c>
      <c r="BK38" s="141">
        <f t="shared" si="21"/>
        <v>51849</v>
      </c>
      <c r="BL38" s="141">
        <f t="shared" si="22"/>
        <v>0</v>
      </c>
      <c r="BM38" s="141">
        <f t="shared" si="23"/>
        <v>922</v>
      </c>
      <c r="BN38" s="141">
        <f t="shared" si="24"/>
        <v>0</v>
      </c>
      <c r="BO38" s="141">
        <f t="shared" si="25"/>
        <v>0</v>
      </c>
      <c r="BP38" s="141">
        <f t="shared" si="26"/>
        <v>661274</v>
      </c>
      <c r="BQ38" s="141">
        <f t="shared" si="27"/>
        <v>65482</v>
      </c>
      <c r="BR38" s="141">
        <f t="shared" si="28"/>
        <v>65482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90993</v>
      </c>
      <c r="BW38" s="141">
        <f t="shared" si="33"/>
        <v>2265</v>
      </c>
      <c r="BX38" s="141">
        <f t="shared" si="34"/>
        <v>82991</v>
      </c>
      <c r="BY38" s="141">
        <f t="shared" si="35"/>
        <v>5737</v>
      </c>
      <c r="BZ38" s="141">
        <f t="shared" si="36"/>
        <v>0</v>
      </c>
      <c r="CA38" s="141">
        <f t="shared" si="37"/>
        <v>495790</v>
      </c>
      <c r="CB38" s="141">
        <f t="shared" si="38"/>
        <v>233400</v>
      </c>
      <c r="CC38" s="141">
        <f t="shared" si="39"/>
        <v>108150</v>
      </c>
      <c r="CD38" s="141">
        <f t="shared" si="40"/>
        <v>144951</v>
      </c>
      <c r="CE38" s="141">
        <f t="shared" si="41"/>
        <v>9289</v>
      </c>
      <c r="CF38" s="141">
        <f t="shared" si="42"/>
        <v>72612</v>
      </c>
      <c r="CG38" s="141">
        <f t="shared" si="43"/>
        <v>9009</v>
      </c>
      <c r="CH38" s="141">
        <f t="shared" si="44"/>
        <v>9780</v>
      </c>
      <c r="CI38" s="141">
        <f t="shared" si="45"/>
        <v>723825</v>
      </c>
    </row>
    <row r="39" spans="1:87" ht="12" customHeight="1">
      <c r="A39" s="142" t="s">
        <v>90</v>
      </c>
      <c r="B39" s="140" t="s">
        <v>357</v>
      </c>
      <c r="C39" s="142" t="s">
        <v>413</v>
      </c>
      <c r="D39" s="141">
        <f t="shared" si="4"/>
        <v>31463</v>
      </c>
      <c r="E39" s="141">
        <f t="shared" si="5"/>
        <v>31463</v>
      </c>
      <c r="F39" s="141">
        <v>2588</v>
      </c>
      <c r="G39" s="141">
        <v>28875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510851</v>
      </c>
      <c r="M39" s="141">
        <f t="shared" si="7"/>
        <v>83108</v>
      </c>
      <c r="N39" s="141">
        <v>29205</v>
      </c>
      <c r="O39" s="141">
        <v>25807</v>
      </c>
      <c r="P39" s="141">
        <v>18947</v>
      </c>
      <c r="Q39" s="141">
        <v>9149</v>
      </c>
      <c r="R39" s="141">
        <f t="shared" si="8"/>
        <v>38413</v>
      </c>
      <c r="S39" s="141">
        <v>13149</v>
      </c>
      <c r="T39" s="141">
        <v>13699</v>
      </c>
      <c r="U39" s="141">
        <v>11565</v>
      </c>
      <c r="V39" s="141">
        <v>0</v>
      </c>
      <c r="W39" s="141">
        <f t="shared" si="9"/>
        <v>387230</v>
      </c>
      <c r="X39" s="141">
        <v>96590</v>
      </c>
      <c r="Y39" s="141">
        <v>275705</v>
      </c>
      <c r="Z39" s="141">
        <v>5355</v>
      </c>
      <c r="AA39" s="141">
        <v>9580</v>
      </c>
      <c r="AB39" s="141">
        <v>204041</v>
      </c>
      <c r="AC39" s="141">
        <v>2100</v>
      </c>
      <c r="AD39" s="141">
        <v>798</v>
      </c>
      <c r="AE39" s="141">
        <f t="shared" si="10"/>
        <v>543112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217444</v>
      </c>
      <c r="AO39" s="141">
        <f t="shared" si="14"/>
        <v>118226</v>
      </c>
      <c r="AP39" s="141">
        <v>27219</v>
      </c>
      <c r="AQ39" s="141">
        <v>53813</v>
      </c>
      <c r="AR39" s="141">
        <v>37194</v>
      </c>
      <c r="AS39" s="141">
        <v>0</v>
      </c>
      <c r="AT39" s="141">
        <f t="shared" si="15"/>
        <v>47996</v>
      </c>
      <c r="AU39" s="141">
        <v>7261</v>
      </c>
      <c r="AV39" s="141">
        <v>40594</v>
      </c>
      <c r="AW39" s="141">
        <v>141</v>
      </c>
      <c r="AX39" s="141">
        <v>3434</v>
      </c>
      <c r="AY39" s="141">
        <f t="shared" si="16"/>
        <v>43924</v>
      </c>
      <c r="AZ39" s="141">
        <v>21350</v>
      </c>
      <c r="BA39" s="141">
        <v>0</v>
      </c>
      <c r="BB39" s="141">
        <v>2468</v>
      </c>
      <c r="BC39" s="141">
        <v>20106</v>
      </c>
      <c r="BD39" s="141">
        <v>34564</v>
      </c>
      <c r="BE39" s="141">
        <v>3864</v>
      </c>
      <c r="BF39" s="141">
        <v>0</v>
      </c>
      <c r="BG39" s="141">
        <f t="shared" si="17"/>
        <v>217444</v>
      </c>
      <c r="BH39" s="141">
        <f t="shared" si="18"/>
        <v>31463</v>
      </c>
      <c r="BI39" s="141">
        <f t="shared" si="19"/>
        <v>31463</v>
      </c>
      <c r="BJ39" s="141">
        <f t="shared" si="20"/>
        <v>2588</v>
      </c>
      <c r="BK39" s="141">
        <f t="shared" si="21"/>
        <v>28875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728295</v>
      </c>
      <c r="BQ39" s="141">
        <f t="shared" si="27"/>
        <v>201334</v>
      </c>
      <c r="BR39" s="141">
        <f t="shared" si="28"/>
        <v>56424</v>
      </c>
      <c r="BS39" s="141">
        <f t="shared" si="29"/>
        <v>79620</v>
      </c>
      <c r="BT39" s="141">
        <f t="shared" si="30"/>
        <v>56141</v>
      </c>
      <c r="BU39" s="141">
        <f t="shared" si="31"/>
        <v>9149</v>
      </c>
      <c r="BV39" s="141">
        <f t="shared" si="32"/>
        <v>86409</v>
      </c>
      <c r="BW39" s="141">
        <f t="shared" si="33"/>
        <v>20410</v>
      </c>
      <c r="BX39" s="141">
        <f t="shared" si="34"/>
        <v>54293</v>
      </c>
      <c r="BY39" s="141">
        <f t="shared" si="35"/>
        <v>11706</v>
      </c>
      <c r="BZ39" s="141">
        <f t="shared" si="36"/>
        <v>3434</v>
      </c>
      <c r="CA39" s="141">
        <f t="shared" si="37"/>
        <v>431154</v>
      </c>
      <c r="CB39" s="141">
        <f t="shared" si="38"/>
        <v>117940</v>
      </c>
      <c r="CC39" s="141">
        <f t="shared" si="39"/>
        <v>275705</v>
      </c>
      <c r="CD39" s="141">
        <f t="shared" si="40"/>
        <v>7823</v>
      </c>
      <c r="CE39" s="141">
        <f t="shared" si="41"/>
        <v>29686</v>
      </c>
      <c r="CF39" s="141">
        <f t="shared" si="42"/>
        <v>238605</v>
      </c>
      <c r="CG39" s="141">
        <f t="shared" si="43"/>
        <v>5964</v>
      </c>
      <c r="CH39" s="141">
        <f t="shared" si="44"/>
        <v>798</v>
      </c>
      <c r="CI39" s="141">
        <f t="shared" si="45"/>
        <v>760556</v>
      </c>
    </row>
    <row r="40" spans="1:87" ht="12" customHeight="1">
      <c r="A40" s="142" t="s">
        <v>90</v>
      </c>
      <c r="B40" s="140" t="s">
        <v>358</v>
      </c>
      <c r="C40" s="142" t="s">
        <v>414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239731</v>
      </c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48196</v>
      </c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0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0</v>
      </c>
      <c r="CB40" s="141">
        <f t="shared" si="38"/>
        <v>0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287927</v>
      </c>
      <c r="CG40" s="141">
        <f t="shared" si="43"/>
        <v>0</v>
      </c>
      <c r="CH40" s="141">
        <f t="shared" si="44"/>
        <v>0</v>
      </c>
      <c r="CI40" s="141">
        <f t="shared" si="45"/>
        <v>0</v>
      </c>
    </row>
    <row r="41" spans="1:87" ht="12" customHeight="1">
      <c r="A41" s="142" t="s">
        <v>90</v>
      </c>
      <c r="B41" s="140" t="s">
        <v>359</v>
      </c>
      <c r="C41" s="142" t="s">
        <v>415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64990</v>
      </c>
      <c r="L41" s="141">
        <f t="shared" si="6"/>
        <v>150945</v>
      </c>
      <c r="M41" s="141">
        <f t="shared" si="7"/>
        <v>44615</v>
      </c>
      <c r="N41" s="141">
        <v>8918</v>
      </c>
      <c r="O41" s="141">
        <v>35697</v>
      </c>
      <c r="P41" s="141">
        <v>0</v>
      </c>
      <c r="Q41" s="141">
        <v>0</v>
      </c>
      <c r="R41" s="141">
        <f t="shared" si="8"/>
        <v>11008</v>
      </c>
      <c r="S41" s="141">
        <v>8524</v>
      </c>
      <c r="T41" s="141">
        <v>0</v>
      </c>
      <c r="U41" s="141">
        <v>2484</v>
      </c>
      <c r="V41" s="141">
        <v>0</v>
      </c>
      <c r="W41" s="141">
        <f t="shared" si="9"/>
        <v>95322</v>
      </c>
      <c r="X41" s="141">
        <v>83115</v>
      </c>
      <c r="Y41" s="141">
        <v>12207</v>
      </c>
      <c r="Z41" s="141">
        <v>0</v>
      </c>
      <c r="AA41" s="141">
        <v>0</v>
      </c>
      <c r="AB41" s="141">
        <v>495760</v>
      </c>
      <c r="AC41" s="141">
        <v>0</v>
      </c>
      <c r="AD41" s="141">
        <v>9711</v>
      </c>
      <c r="AE41" s="141">
        <f t="shared" si="10"/>
        <v>160656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14923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163047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79913</v>
      </c>
      <c r="BP41" s="141">
        <f t="shared" si="26"/>
        <v>150945</v>
      </c>
      <c r="BQ41" s="141">
        <f t="shared" si="27"/>
        <v>44615</v>
      </c>
      <c r="BR41" s="141">
        <f t="shared" si="28"/>
        <v>8918</v>
      </c>
      <c r="BS41" s="141">
        <f t="shared" si="29"/>
        <v>35697</v>
      </c>
      <c r="BT41" s="141">
        <f t="shared" si="30"/>
        <v>0</v>
      </c>
      <c r="BU41" s="141">
        <f t="shared" si="31"/>
        <v>0</v>
      </c>
      <c r="BV41" s="141">
        <f t="shared" si="32"/>
        <v>11008</v>
      </c>
      <c r="BW41" s="141">
        <f t="shared" si="33"/>
        <v>8524</v>
      </c>
      <c r="BX41" s="141">
        <f t="shared" si="34"/>
        <v>0</v>
      </c>
      <c r="BY41" s="141">
        <f t="shared" si="35"/>
        <v>2484</v>
      </c>
      <c r="BZ41" s="141">
        <f t="shared" si="36"/>
        <v>0</v>
      </c>
      <c r="CA41" s="141">
        <f t="shared" si="37"/>
        <v>95322</v>
      </c>
      <c r="CB41" s="141">
        <f t="shared" si="38"/>
        <v>83115</v>
      </c>
      <c r="CC41" s="141">
        <f t="shared" si="39"/>
        <v>12207</v>
      </c>
      <c r="CD41" s="141">
        <f t="shared" si="40"/>
        <v>0</v>
      </c>
      <c r="CE41" s="141">
        <f t="shared" si="41"/>
        <v>0</v>
      </c>
      <c r="CF41" s="141">
        <f t="shared" si="42"/>
        <v>658807</v>
      </c>
      <c r="CG41" s="141">
        <f t="shared" si="43"/>
        <v>0</v>
      </c>
      <c r="CH41" s="141">
        <f t="shared" si="44"/>
        <v>9711</v>
      </c>
      <c r="CI41" s="141">
        <f t="shared" si="45"/>
        <v>160656</v>
      </c>
    </row>
    <row r="42" spans="1:87" ht="12" customHeight="1">
      <c r="A42" s="142" t="s">
        <v>90</v>
      </c>
      <c r="B42" s="140" t="s">
        <v>360</v>
      </c>
      <c r="C42" s="142" t="s">
        <v>416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70617</v>
      </c>
      <c r="M42" s="141">
        <f t="shared" si="7"/>
        <v>28433</v>
      </c>
      <c r="N42" s="141">
        <v>28433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42184</v>
      </c>
      <c r="X42" s="141">
        <v>41542</v>
      </c>
      <c r="Y42" s="141">
        <v>642</v>
      </c>
      <c r="Z42" s="141">
        <v>0</v>
      </c>
      <c r="AA42" s="141">
        <v>0</v>
      </c>
      <c r="AB42" s="141">
        <v>614132</v>
      </c>
      <c r="AC42" s="141">
        <v>0</v>
      </c>
      <c r="AD42" s="141">
        <v>0</v>
      </c>
      <c r="AE42" s="141">
        <f t="shared" si="10"/>
        <v>70617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580</v>
      </c>
      <c r="AO42" s="141">
        <f t="shared" si="14"/>
        <v>580</v>
      </c>
      <c r="AP42" s="141">
        <v>580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1487</v>
      </c>
      <c r="BE42" s="141">
        <v>0</v>
      </c>
      <c r="BF42" s="141">
        <v>0</v>
      </c>
      <c r="BG42" s="141">
        <f t="shared" si="17"/>
        <v>580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71197</v>
      </c>
      <c r="BQ42" s="141">
        <f t="shared" si="27"/>
        <v>29013</v>
      </c>
      <c r="BR42" s="141">
        <f t="shared" si="28"/>
        <v>29013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0</v>
      </c>
      <c r="BW42" s="141">
        <f t="shared" si="33"/>
        <v>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42184</v>
      </c>
      <c r="CB42" s="141">
        <f t="shared" si="38"/>
        <v>41542</v>
      </c>
      <c r="CC42" s="141">
        <f t="shared" si="39"/>
        <v>642</v>
      </c>
      <c r="CD42" s="141">
        <f t="shared" si="40"/>
        <v>0</v>
      </c>
      <c r="CE42" s="141">
        <f t="shared" si="41"/>
        <v>0</v>
      </c>
      <c r="CF42" s="141">
        <f t="shared" si="42"/>
        <v>615619</v>
      </c>
      <c r="CG42" s="141">
        <f t="shared" si="43"/>
        <v>0</v>
      </c>
      <c r="CH42" s="141">
        <f t="shared" si="44"/>
        <v>0</v>
      </c>
      <c r="CI42" s="141">
        <f t="shared" si="45"/>
        <v>71197</v>
      </c>
    </row>
    <row r="43" spans="1:87" ht="12" customHeight="1">
      <c r="A43" s="142" t="s">
        <v>90</v>
      </c>
      <c r="B43" s="140" t="s">
        <v>361</v>
      </c>
      <c r="C43" s="142" t="s">
        <v>417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f t="shared" si="6"/>
        <v>591475</v>
      </c>
      <c r="M43" s="141">
        <f t="shared" si="7"/>
        <v>134148</v>
      </c>
      <c r="N43" s="141">
        <v>30714</v>
      </c>
      <c r="O43" s="141">
        <v>24571</v>
      </c>
      <c r="P43" s="141">
        <v>72720</v>
      </c>
      <c r="Q43" s="141">
        <v>6143</v>
      </c>
      <c r="R43" s="141">
        <f t="shared" si="8"/>
        <v>105263</v>
      </c>
      <c r="S43" s="141">
        <v>6958</v>
      </c>
      <c r="T43" s="141">
        <v>97711</v>
      </c>
      <c r="U43" s="141">
        <v>594</v>
      </c>
      <c r="V43" s="141">
        <v>0</v>
      </c>
      <c r="W43" s="141">
        <f t="shared" si="9"/>
        <v>352064</v>
      </c>
      <c r="X43" s="141">
        <v>99016</v>
      </c>
      <c r="Y43" s="141">
        <v>251663</v>
      </c>
      <c r="Z43" s="141">
        <v>1292</v>
      </c>
      <c r="AA43" s="141">
        <v>93</v>
      </c>
      <c r="AB43" s="141">
        <v>0</v>
      </c>
      <c r="AC43" s="141">
        <v>0</v>
      </c>
      <c r="AD43" s="141">
        <v>0</v>
      </c>
      <c r="AE43" s="141">
        <f t="shared" si="10"/>
        <v>591475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88569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591475</v>
      </c>
      <c r="BQ43" s="141">
        <f t="shared" si="27"/>
        <v>134148</v>
      </c>
      <c r="BR43" s="141">
        <f t="shared" si="28"/>
        <v>30714</v>
      </c>
      <c r="BS43" s="141">
        <f t="shared" si="29"/>
        <v>24571</v>
      </c>
      <c r="BT43" s="141">
        <f t="shared" si="30"/>
        <v>72720</v>
      </c>
      <c r="BU43" s="141">
        <f t="shared" si="31"/>
        <v>6143</v>
      </c>
      <c r="BV43" s="141">
        <f t="shared" si="32"/>
        <v>105263</v>
      </c>
      <c r="BW43" s="141">
        <f t="shared" si="33"/>
        <v>6958</v>
      </c>
      <c r="BX43" s="141">
        <f t="shared" si="34"/>
        <v>97711</v>
      </c>
      <c r="BY43" s="141">
        <f t="shared" si="35"/>
        <v>594</v>
      </c>
      <c r="BZ43" s="141">
        <f t="shared" si="36"/>
        <v>0</v>
      </c>
      <c r="CA43" s="141">
        <f t="shared" si="37"/>
        <v>352064</v>
      </c>
      <c r="CB43" s="141">
        <f t="shared" si="38"/>
        <v>99016</v>
      </c>
      <c r="CC43" s="141">
        <f t="shared" si="39"/>
        <v>251663</v>
      </c>
      <c r="CD43" s="141">
        <f t="shared" si="40"/>
        <v>1292</v>
      </c>
      <c r="CE43" s="141">
        <f t="shared" si="41"/>
        <v>93</v>
      </c>
      <c r="CF43" s="141">
        <f t="shared" si="42"/>
        <v>88569</v>
      </c>
      <c r="CG43" s="141">
        <f t="shared" si="43"/>
        <v>0</v>
      </c>
      <c r="CH43" s="141">
        <f t="shared" si="44"/>
        <v>0</v>
      </c>
      <c r="CI43" s="141">
        <f t="shared" si="45"/>
        <v>591475</v>
      </c>
    </row>
    <row r="44" spans="1:87" ht="12" customHeight="1">
      <c r="A44" s="142" t="s">
        <v>90</v>
      </c>
      <c r="B44" s="140" t="s">
        <v>362</v>
      </c>
      <c r="C44" s="142" t="s">
        <v>418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92577</v>
      </c>
      <c r="M44" s="141">
        <f t="shared" si="7"/>
        <v>31493</v>
      </c>
      <c r="N44" s="141">
        <v>31493</v>
      </c>
      <c r="O44" s="141">
        <v>0</v>
      </c>
      <c r="P44" s="141">
        <v>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61084</v>
      </c>
      <c r="X44" s="141">
        <v>60218</v>
      </c>
      <c r="Y44" s="141">
        <v>866</v>
      </c>
      <c r="Z44" s="141">
        <v>0</v>
      </c>
      <c r="AA44" s="141">
        <v>0</v>
      </c>
      <c r="AB44" s="141">
        <v>51162</v>
      </c>
      <c r="AC44" s="141">
        <v>0</v>
      </c>
      <c r="AD44" s="141">
        <v>7453</v>
      </c>
      <c r="AE44" s="141">
        <f t="shared" si="10"/>
        <v>100030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9183</v>
      </c>
      <c r="AO44" s="141">
        <f t="shared" si="14"/>
        <v>9183</v>
      </c>
      <c r="AP44" s="141">
        <v>9183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15036</v>
      </c>
      <c r="BE44" s="141">
        <v>0</v>
      </c>
      <c r="BF44" s="141">
        <v>0</v>
      </c>
      <c r="BG44" s="141">
        <f t="shared" si="17"/>
        <v>9183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101760</v>
      </c>
      <c r="BQ44" s="141">
        <f t="shared" si="27"/>
        <v>40676</v>
      </c>
      <c r="BR44" s="141">
        <f t="shared" si="28"/>
        <v>40676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0</v>
      </c>
      <c r="CA44" s="141">
        <f t="shared" si="37"/>
        <v>61084</v>
      </c>
      <c r="CB44" s="141">
        <f t="shared" si="38"/>
        <v>60218</v>
      </c>
      <c r="CC44" s="141">
        <f t="shared" si="39"/>
        <v>866</v>
      </c>
      <c r="CD44" s="141">
        <f t="shared" si="40"/>
        <v>0</v>
      </c>
      <c r="CE44" s="141">
        <f t="shared" si="41"/>
        <v>0</v>
      </c>
      <c r="CF44" s="141">
        <f t="shared" si="42"/>
        <v>66198</v>
      </c>
      <c r="CG44" s="141">
        <f t="shared" si="43"/>
        <v>0</v>
      </c>
      <c r="CH44" s="141">
        <f t="shared" si="44"/>
        <v>7453</v>
      </c>
      <c r="CI44" s="141">
        <f t="shared" si="45"/>
        <v>109213</v>
      </c>
    </row>
    <row r="45" spans="1:87" ht="12" customHeight="1">
      <c r="A45" s="142" t="s">
        <v>90</v>
      </c>
      <c r="B45" s="140" t="s">
        <v>363</v>
      </c>
      <c r="C45" s="142" t="s">
        <v>419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7650</v>
      </c>
      <c r="L45" s="141">
        <f t="shared" si="6"/>
        <v>484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484</v>
      </c>
      <c r="X45" s="141">
        <v>0</v>
      </c>
      <c r="Y45" s="141">
        <v>484</v>
      </c>
      <c r="Z45" s="141">
        <v>0</v>
      </c>
      <c r="AA45" s="141">
        <v>0</v>
      </c>
      <c r="AB45" s="141">
        <v>105376</v>
      </c>
      <c r="AC45" s="141">
        <v>0</v>
      </c>
      <c r="AD45" s="141">
        <v>0</v>
      </c>
      <c r="AE45" s="141">
        <f t="shared" si="10"/>
        <v>484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29733</v>
      </c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7650</v>
      </c>
      <c r="BP45" s="141">
        <f t="shared" si="26"/>
        <v>484</v>
      </c>
      <c r="BQ45" s="141">
        <f t="shared" si="27"/>
        <v>0</v>
      </c>
      <c r="BR45" s="141">
        <f t="shared" si="28"/>
        <v>0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0</v>
      </c>
      <c r="BW45" s="141">
        <f t="shared" si="33"/>
        <v>0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484</v>
      </c>
      <c r="CB45" s="141">
        <f t="shared" si="38"/>
        <v>0</v>
      </c>
      <c r="CC45" s="141">
        <f t="shared" si="39"/>
        <v>484</v>
      </c>
      <c r="CD45" s="141">
        <f t="shared" si="40"/>
        <v>0</v>
      </c>
      <c r="CE45" s="141">
        <f t="shared" si="41"/>
        <v>0</v>
      </c>
      <c r="CF45" s="141">
        <f t="shared" si="42"/>
        <v>135109</v>
      </c>
      <c r="CG45" s="141">
        <f t="shared" si="43"/>
        <v>0</v>
      </c>
      <c r="CH45" s="141">
        <f t="shared" si="44"/>
        <v>0</v>
      </c>
      <c r="CI45" s="141">
        <f t="shared" si="45"/>
        <v>484</v>
      </c>
    </row>
    <row r="46" spans="1:87" ht="12" customHeight="1">
      <c r="A46" s="142" t="s">
        <v>90</v>
      </c>
      <c r="B46" s="140" t="s">
        <v>364</v>
      </c>
      <c r="C46" s="142" t="s">
        <v>420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3829</v>
      </c>
      <c r="L46" s="141">
        <f t="shared" si="6"/>
        <v>0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75222</v>
      </c>
      <c r="AC46" s="141">
        <v>0</v>
      </c>
      <c r="AD46" s="141">
        <v>0</v>
      </c>
      <c r="AE46" s="141">
        <f t="shared" si="10"/>
        <v>0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>
        <v>22204</v>
      </c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3829</v>
      </c>
      <c r="BP46" s="141">
        <f t="shared" si="26"/>
        <v>0</v>
      </c>
      <c r="BQ46" s="141">
        <f t="shared" si="27"/>
        <v>0</v>
      </c>
      <c r="BR46" s="141">
        <f t="shared" si="28"/>
        <v>0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0</v>
      </c>
      <c r="BW46" s="141">
        <f t="shared" si="33"/>
        <v>0</v>
      </c>
      <c r="BX46" s="141">
        <f t="shared" si="34"/>
        <v>0</v>
      </c>
      <c r="BY46" s="141">
        <f t="shared" si="35"/>
        <v>0</v>
      </c>
      <c r="BZ46" s="141">
        <f t="shared" si="36"/>
        <v>0</v>
      </c>
      <c r="CA46" s="141">
        <f t="shared" si="37"/>
        <v>0</v>
      </c>
      <c r="CB46" s="141">
        <f t="shared" si="38"/>
        <v>0</v>
      </c>
      <c r="CC46" s="141">
        <f t="shared" si="39"/>
        <v>0</v>
      </c>
      <c r="CD46" s="141">
        <f t="shared" si="40"/>
        <v>0</v>
      </c>
      <c r="CE46" s="141">
        <f t="shared" si="41"/>
        <v>0</v>
      </c>
      <c r="CF46" s="141">
        <f t="shared" si="42"/>
        <v>97426</v>
      </c>
      <c r="CG46" s="141">
        <f t="shared" si="43"/>
        <v>0</v>
      </c>
      <c r="CH46" s="141">
        <f t="shared" si="44"/>
        <v>0</v>
      </c>
      <c r="CI46" s="141">
        <f t="shared" si="45"/>
        <v>0</v>
      </c>
    </row>
    <row r="47" spans="1:87" ht="12" customHeight="1">
      <c r="A47" s="142" t="s">
        <v>90</v>
      </c>
      <c r="B47" s="140" t="s">
        <v>365</v>
      </c>
      <c r="C47" s="142" t="s">
        <v>421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10840</v>
      </c>
      <c r="L47" s="141">
        <f t="shared" si="6"/>
        <v>105892</v>
      </c>
      <c r="M47" s="141">
        <f t="shared" si="7"/>
        <v>40829</v>
      </c>
      <c r="N47" s="141">
        <v>40829</v>
      </c>
      <c r="O47" s="141">
        <v>0</v>
      </c>
      <c r="P47" s="141">
        <v>0</v>
      </c>
      <c r="Q47" s="141">
        <v>0</v>
      </c>
      <c r="R47" s="141">
        <f t="shared" si="8"/>
        <v>539</v>
      </c>
      <c r="S47" s="141">
        <v>539</v>
      </c>
      <c r="T47" s="141">
        <v>0</v>
      </c>
      <c r="U47" s="141">
        <v>0</v>
      </c>
      <c r="V47" s="141">
        <v>642</v>
      </c>
      <c r="W47" s="141">
        <f t="shared" si="9"/>
        <v>63882</v>
      </c>
      <c r="X47" s="141">
        <v>55807</v>
      </c>
      <c r="Y47" s="141">
        <v>8075</v>
      </c>
      <c r="Z47" s="141">
        <v>0</v>
      </c>
      <c r="AA47" s="141">
        <v>0</v>
      </c>
      <c r="AB47" s="141">
        <v>111897</v>
      </c>
      <c r="AC47" s="141">
        <v>0</v>
      </c>
      <c r="AD47" s="141">
        <v>143023</v>
      </c>
      <c r="AE47" s="141">
        <f t="shared" si="10"/>
        <v>248915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4772</v>
      </c>
      <c r="AN47" s="141">
        <f t="shared" si="13"/>
        <v>697</v>
      </c>
      <c r="AO47" s="141">
        <f t="shared" si="14"/>
        <v>697</v>
      </c>
      <c r="AP47" s="141">
        <v>697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23137</v>
      </c>
      <c r="BE47" s="141">
        <v>0</v>
      </c>
      <c r="BF47" s="141">
        <v>0</v>
      </c>
      <c r="BG47" s="141">
        <f t="shared" si="17"/>
        <v>697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15612</v>
      </c>
      <c r="BP47" s="141">
        <f t="shared" si="26"/>
        <v>106589</v>
      </c>
      <c r="BQ47" s="141">
        <f t="shared" si="27"/>
        <v>41526</v>
      </c>
      <c r="BR47" s="141">
        <f t="shared" si="28"/>
        <v>41526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539</v>
      </c>
      <c r="BW47" s="141">
        <f t="shared" si="33"/>
        <v>539</v>
      </c>
      <c r="BX47" s="141">
        <f t="shared" si="34"/>
        <v>0</v>
      </c>
      <c r="BY47" s="141">
        <f t="shared" si="35"/>
        <v>0</v>
      </c>
      <c r="BZ47" s="141">
        <f t="shared" si="36"/>
        <v>642</v>
      </c>
      <c r="CA47" s="141">
        <f t="shared" si="37"/>
        <v>63882</v>
      </c>
      <c r="CB47" s="141">
        <f t="shared" si="38"/>
        <v>55807</v>
      </c>
      <c r="CC47" s="141">
        <f t="shared" si="39"/>
        <v>8075</v>
      </c>
      <c r="CD47" s="141">
        <f t="shared" si="40"/>
        <v>0</v>
      </c>
      <c r="CE47" s="141">
        <f t="shared" si="41"/>
        <v>0</v>
      </c>
      <c r="CF47" s="141">
        <f t="shared" si="42"/>
        <v>135034</v>
      </c>
      <c r="CG47" s="141">
        <f t="shared" si="43"/>
        <v>0</v>
      </c>
      <c r="CH47" s="141">
        <f t="shared" si="44"/>
        <v>143023</v>
      </c>
      <c r="CI47" s="141">
        <f t="shared" si="45"/>
        <v>249612</v>
      </c>
    </row>
    <row r="48" spans="1:87" ht="12" customHeight="1">
      <c r="A48" s="142" t="s">
        <v>90</v>
      </c>
      <c r="B48" s="140" t="s">
        <v>366</v>
      </c>
      <c r="C48" s="142" t="s">
        <v>422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4506</v>
      </c>
      <c r="L48" s="141">
        <f t="shared" si="6"/>
        <v>21406</v>
      </c>
      <c r="M48" s="141">
        <f t="shared" si="7"/>
        <v>3352</v>
      </c>
      <c r="N48" s="141">
        <v>3352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18054</v>
      </c>
      <c r="X48" s="141">
        <v>18054</v>
      </c>
      <c r="Y48" s="141">
        <v>0</v>
      </c>
      <c r="Z48" s="141">
        <v>0</v>
      </c>
      <c r="AA48" s="141">
        <v>0</v>
      </c>
      <c r="AB48" s="141">
        <v>32473</v>
      </c>
      <c r="AC48" s="141">
        <v>0</v>
      </c>
      <c r="AD48" s="141">
        <v>0</v>
      </c>
      <c r="AE48" s="141">
        <f t="shared" si="10"/>
        <v>21406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17662</v>
      </c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4506</v>
      </c>
      <c r="BP48" s="141">
        <f t="shared" si="26"/>
        <v>21406</v>
      </c>
      <c r="BQ48" s="141">
        <f t="shared" si="27"/>
        <v>3352</v>
      </c>
      <c r="BR48" s="141">
        <f t="shared" si="28"/>
        <v>3352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18054</v>
      </c>
      <c r="CB48" s="141">
        <f t="shared" si="38"/>
        <v>18054</v>
      </c>
      <c r="CC48" s="141">
        <f t="shared" si="39"/>
        <v>0</v>
      </c>
      <c r="CD48" s="141">
        <f t="shared" si="40"/>
        <v>0</v>
      </c>
      <c r="CE48" s="141">
        <f t="shared" si="41"/>
        <v>0</v>
      </c>
      <c r="CF48" s="141">
        <f t="shared" si="42"/>
        <v>50135</v>
      </c>
      <c r="CG48" s="141">
        <f t="shared" si="43"/>
        <v>0</v>
      </c>
      <c r="CH48" s="141">
        <f t="shared" si="44"/>
        <v>0</v>
      </c>
      <c r="CI48" s="141">
        <f t="shared" si="45"/>
        <v>21406</v>
      </c>
    </row>
    <row r="49" spans="1:87" ht="12" customHeight="1">
      <c r="A49" s="142" t="s">
        <v>90</v>
      </c>
      <c r="B49" s="140" t="s">
        <v>367</v>
      </c>
      <c r="C49" s="142" t="s">
        <v>423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0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83572</v>
      </c>
      <c r="AC49" s="141">
        <v>0</v>
      </c>
      <c r="AD49" s="141">
        <v>0</v>
      </c>
      <c r="AE49" s="141">
        <f t="shared" si="10"/>
        <v>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1647</v>
      </c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18033</v>
      </c>
      <c r="BE49" s="141">
        <v>0</v>
      </c>
      <c r="BF49" s="141">
        <v>0</v>
      </c>
      <c r="BG49" s="141">
        <f t="shared" si="17"/>
        <v>0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1647</v>
      </c>
      <c r="BP49" s="141">
        <f t="shared" si="26"/>
        <v>0</v>
      </c>
      <c r="BQ49" s="141">
        <f t="shared" si="27"/>
        <v>0</v>
      </c>
      <c r="BR49" s="141">
        <f t="shared" si="28"/>
        <v>0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0</v>
      </c>
      <c r="CB49" s="141">
        <f t="shared" si="38"/>
        <v>0</v>
      </c>
      <c r="CC49" s="141">
        <f t="shared" si="39"/>
        <v>0</v>
      </c>
      <c r="CD49" s="141">
        <f t="shared" si="40"/>
        <v>0</v>
      </c>
      <c r="CE49" s="141">
        <f t="shared" si="41"/>
        <v>0</v>
      </c>
      <c r="CF49" s="141">
        <f t="shared" si="42"/>
        <v>101605</v>
      </c>
      <c r="CG49" s="141">
        <f t="shared" si="43"/>
        <v>0</v>
      </c>
      <c r="CH49" s="141">
        <f t="shared" si="44"/>
        <v>0</v>
      </c>
      <c r="CI49" s="141">
        <f t="shared" si="45"/>
        <v>0</v>
      </c>
    </row>
    <row r="50" spans="1:87" ht="12" customHeight="1">
      <c r="A50" s="142" t="s">
        <v>90</v>
      </c>
      <c r="B50" s="140" t="s">
        <v>368</v>
      </c>
      <c r="C50" s="142" t="s">
        <v>424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16424</v>
      </c>
      <c r="L50" s="141">
        <f t="shared" si="6"/>
        <v>0</v>
      </c>
      <c r="M50" s="141">
        <f t="shared" si="7"/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94485</v>
      </c>
      <c r="AC50" s="141">
        <v>0</v>
      </c>
      <c r="AD50" s="141">
        <v>0</v>
      </c>
      <c r="AE50" s="141">
        <f t="shared" si="10"/>
        <v>0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4974</v>
      </c>
      <c r="AN50" s="141">
        <f t="shared" si="13"/>
        <v>0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12365</v>
      </c>
      <c r="BE50" s="141">
        <v>0</v>
      </c>
      <c r="BF50" s="141">
        <v>0</v>
      </c>
      <c r="BG50" s="141">
        <f t="shared" si="17"/>
        <v>0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21398</v>
      </c>
      <c r="BP50" s="141">
        <f t="shared" si="26"/>
        <v>0</v>
      </c>
      <c r="BQ50" s="141">
        <f t="shared" si="27"/>
        <v>0</v>
      </c>
      <c r="BR50" s="141">
        <f t="shared" si="28"/>
        <v>0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0</v>
      </c>
      <c r="BW50" s="141">
        <f t="shared" si="33"/>
        <v>0</v>
      </c>
      <c r="BX50" s="141">
        <f t="shared" si="34"/>
        <v>0</v>
      </c>
      <c r="BY50" s="141">
        <f t="shared" si="35"/>
        <v>0</v>
      </c>
      <c r="BZ50" s="141">
        <f t="shared" si="36"/>
        <v>0</v>
      </c>
      <c r="CA50" s="141">
        <f t="shared" si="37"/>
        <v>0</v>
      </c>
      <c r="CB50" s="141">
        <f t="shared" si="38"/>
        <v>0</v>
      </c>
      <c r="CC50" s="141">
        <f t="shared" si="39"/>
        <v>0</v>
      </c>
      <c r="CD50" s="141">
        <f t="shared" si="40"/>
        <v>0</v>
      </c>
      <c r="CE50" s="141">
        <f t="shared" si="41"/>
        <v>0</v>
      </c>
      <c r="CF50" s="141">
        <f t="shared" si="42"/>
        <v>106850</v>
      </c>
      <c r="CG50" s="141">
        <f t="shared" si="43"/>
        <v>0</v>
      </c>
      <c r="CH50" s="141">
        <f t="shared" si="44"/>
        <v>0</v>
      </c>
      <c r="CI50" s="141">
        <f t="shared" si="45"/>
        <v>0</v>
      </c>
    </row>
    <row r="51" spans="1:87" ht="12" customHeight="1">
      <c r="A51" s="142" t="s">
        <v>90</v>
      </c>
      <c r="B51" s="140" t="s">
        <v>369</v>
      </c>
      <c r="C51" s="142" t="s">
        <v>425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f t="shared" si="6"/>
        <v>119600</v>
      </c>
      <c r="M51" s="141">
        <f t="shared" si="7"/>
        <v>44083</v>
      </c>
      <c r="N51" s="141">
        <v>25784</v>
      </c>
      <c r="O51" s="141">
        <v>18299</v>
      </c>
      <c r="P51" s="141">
        <v>0</v>
      </c>
      <c r="Q51" s="141">
        <v>0</v>
      </c>
      <c r="R51" s="141">
        <f t="shared" si="8"/>
        <v>1392</v>
      </c>
      <c r="S51" s="141">
        <v>1392</v>
      </c>
      <c r="T51" s="141">
        <v>0</v>
      </c>
      <c r="U51" s="141">
        <v>0</v>
      </c>
      <c r="V51" s="141">
        <v>0</v>
      </c>
      <c r="W51" s="141">
        <f t="shared" si="9"/>
        <v>74125</v>
      </c>
      <c r="X51" s="141">
        <v>74125</v>
      </c>
      <c r="Y51" s="141">
        <v>0</v>
      </c>
      <c r="Z51" s="141">
        <v>0</v>
      </c>
      <c r="AA51" s="141">
        <v>0</v>
      </c>
      <c r="AB51" s="141">
        <v>318335</v>
      </c>
      <c r="AC51" s="141">
        <v>0</v>
      </c>
      <c r="AD51" s="141">
        <v>0</v>
      </c>
      <c r="AE51" s="141">
        <f t="shared" si="10"/>
        <v>119600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728</v>
      </c>
      <c r="BE51" s="141">
        <v>0</v>
      </c>
      <c r="BF51" s="141">
        <v>0</v>
      </c>
      <c r="BG51" s="141">
        <f t="shared" si="17"/>
        <v>0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119600</v>
      </c>
      <c r="BQ51" s="141">
        <f t="shared" si="27"/>
        <v>44083</v>
      </c>
      <c r="BR51" s="141">
        <f t="shared" si="28"/>
        <v>25784</v>
      </c>
      <c r="BS51" s="141">
        <f t="shared" si="29"/>
        <v>18299</v>
      </c>
      <c r="BT51" s="141">
        <f t="shared" si="30"/>
        <v>0</v>
      </c>
      <c r="BU51" s="141">
        <f t="shared" si="31"/>
        <v>0</v>
      </c>
      <c r="BV51" s="141">
        <f t="shared" si="32"/>
        <v>1392</v>
      </c>
      <c r="BW51" s="141">
        <f t="shared" si="33"/>
        <v>1392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74125</v>
      </c>
      <c r="CB51" s="141">
        <f t="shared" si="38"/>
        <v>74125</v>
      </c>
      <c r="CC51" s="141">
        <f t="shared" si="39"/>
        <v>0</v>
      </c>
      <c r="CD51" s="141">
        <f t="shared" si="40"/>
        <v>0</v>
      </c>
      <c r="CE51" s="141">
        <f t="shared" si="41"/>
        <v>0</v>
      </c>
      <c r="CF51" s="141">
        <f t="shared" si="42"/>
        <v>319063</v>
      </c>
      <c r="CG51" s="141">
        <f t="shared" si="43"/>
        <v>0</v>
      </c>
      <c r="CH51" s="141">
        <f t="shared" si="44"/>
        <v>0</v>
      </c>
      <c r="CI51" s="141">
        <f t="shared" si="45"/>
        <v>119600</v>
      </c>
    </row>
    <row r="52" spans="1:87" ht="12" customHeight="1">
      <c r="A52" s="142" t="s">
        <v>90</v>
      </c>
      <c r="B52" s="140" t="s">
        <v>370</v>
      </c>
      <c r="C52" s="142" t="s">
        <v>426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f t="shared" si="6"/>
        <v>34976</v>
      </c>
      <c r="M52" s="141">
        <f t="shared" si="7"/>
        <v>9508</v>
      </c>
      <c r="N52" s="141">
        <v>4533</v>
      </c>
      <c r="O52" s="141">
        <v>4975</v>
      </c>
      <c r="P52" s="141">
        <v>0</v>
      </c>
      <c r="Q52" s="141">
        <v>0</v>
      </c>
      <c r="R52" s="141">
        <f t="shared" si="8"/>
        <v>812</v>
      </c>
      <c r="S52" s="141">
        <v>812</v>
      </c>
      <c r="T52" s="141">
        <v>0</v>
      </c>
      <c r="U52" s="141">
        <v>0</v>
      </c>
      <c r="V52" s="141">
        <v>0</v>
      </c>
      <c r="W52" s="141">
        <f t="shared" si="9"/>
        <v>24656</v>
      </c>
      <c r="X52" s="141">
        <v>24656</v>
      </c>
      <c r="Y52" s="141">
        <v>0</v>
      </c>
      <c r="Z52" s="141">
        <v>0</v>
      </c>
      <c r="AA52" s="141">
        <v>0</v>
      </c>
      <c r="AB52" s="141">
        <v>121609</v>
      </c>
      <c r="AC52" s="141">
        <v>0</v>
      </c>
      <c r="AD52" s="141">
        <v>0</v>
      </c>
      <c r="AE52" s="141">
        <f t="shared" si="10"/>
        <v>34976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0</v>
      </c>
      <c r="AO52" s="141">
        <f t="shared" si="14"/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506</v>
      </c>
      <c r="BE52" s="141">
        <v>0</v>
      </c>
      <c r="BF52" s="141">
        <v>0</v>
      </c>
      <c r="BG52" s="141">
        <f t="shared" si="17"/>
        <v>0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34976</v>
      </c>
      <c r="BQ52" s="141">
        <f t="shared" si="27"/>
        <v>9508</v>
      </c>
      <c r="BR52" s="141">
        <f t="shared" si="28"/>
        <v>4533</v>
      </c>
      <c r="BS52" s="141">
        <f t="shared" si="29"/>
        <v>4975</v>
      </c>
      <c r="BT52" s="141">
        <f t="shared" si="30"/>
        <v>0</v>
      </c>
      <c r="BU52" s="141">
        <f t="shared" si="31"/>
        <v>0</v>
      </c>
      <c r="BV52" s="141">
        <f t="shared" si="32"/>
        <v>812</v>
      </c>
      <c r="BW52" s="141">
        <f t="shared" si="33"/>
        <v>812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24656</v>
      </c>
      <c r="CB52" s="141">
        <f t="shared" si="38"/>
        <v>24656</v>
      </c>
      <c r="CC52" s="141">
        <f t="shared" si="39"/>
        <v>0</v>
      </c>
      <c r="CD52" s="141">
        <f t="shared" si="40"/>
        <v>0</v>
      </c>
      <c r="CE52" s="141">
        <f t="shared" si="41"/>
        <v>0</v>
      </c>
      <c r="CF52" s="141">
        <f t="shared" si="42"/>
        <v>122115</v>
      </c>
      <c r="CG52" s="141">
        <f t="shared" si="43"/>
        <v>0</v>
      </c>
      <c r="CH52" s="141">
        <f t="shared" si="44"/>
        <v>0</v>
      </c>
      <c r="CI52" s="141">
        <f t="shared" si="45"/>
        <v>34976</v>
      </c>
    </row>
    <row r="53" spans="1:87" ht="12" customHeight="1">
      <c r="A53" s="142" t="s">
        <v>90</v>
      </c>
      <c r="B53" s="140" t="s">
        <v>371</v>
      </c>
      <c r="C53" s="142" t="s">
        <v>427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0</v>
      </c>
      <c r="M53" s="141">
        <f t="shared" si="7"/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184050</v>
      </c>
      <c r="AC53" s="141">
        <v>0</v>
      </c>
      <c r="AD53" s="141">
        <v>0</v>
      </c>
      <c r="AE53" s="141">
        <f t="shared" si="10"/>
        <v>0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0</v>
      </c>
      <c r="AO53" s="141">
        <f t="shared" si="14"/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>
        <v>291</v>
      </c>
      <c r="BE53" s="141">
        <v>0</v>
      </c>
      <c r="BF53" s="141">
        <v>0</v>
      </c>
      <c r="BG53" s="141">
        <f t="shared" si="17"/>
        <v>0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0</v>
      </c>
      <c r="BQ53" s="141">
        <f t="shared" si="27"/>
        <v>0</v>
      </c>
      <c r="BR53" s="141">
        <f t="shared" si="28"/>
        <v>0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0</v>
      </c>
      <c r="CB53" s="141">
        <f t="shared" si="38"/>
        <v>0</v>
      </c>
      <c r="CC53" s="141">
        <f t="shared" si="39"/>
        <v>0</v>
      </c>
      <c r="CD53" s="141">
        <f t="shared" si="40"/>
        <v>0</v>
      </c>
      <c r="CE53" s="141">
        <f t="shared" si="41"/>
        <v>0</v>
      </c>
      <c r="CF53" s="141">
        <f t="shared" si="42"/>
        <v>184341</v>
      </c>
      <c r="CG53" s="141">
        <f t="shared" si="43"/>
        <v>0</v>
      </c>
      <c r="CH53" s="141">
        <f t="shared" si="44"/>
        <v>0</v>
      </c>
      <c r="CI53" s="141">
        <f t="shared" si="45"/>
        <v>0</v>
      </c>
    </row>
    <row r="54" spans="1:87" ht="12" customHeight="1">
      <c r="A54" s="142" t="s">
        <v>90</v>
      </c>
      <c r="B54" s="140" t="s">
        <v>372</v>
      </c>
      <c r="C54" s="142" t="s">
        <v>428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f t="shared" si="6"/>
        <v>0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f t="shared" si="9"/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277343</v>
      </c>
      <c r="AC54" s="141">
        <v>0</v>
      </c>
      <c r="AD54" s="141">
        <v>0</v>
      </c>
      <c r="AE54" s="141">
        <f t="shared" si="10"/>
        <v>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14732</v>
      </c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0</v>
      </c>
      <c r="BQ54" s="141">
        <f t="shared" si="27"/>
        <v>0</v>
      </c>
      <c r="BR54" s="141">
        <f t="shared" si="28"/>
        <v>0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0</v>
      </c>
      <c r="BW54" s="141">
        <f t="shared" si="33"/>
        <v>0</v>
      </c>
      <c r="BX54" s="141">
        <f t="shared" si="34"/>
        <v>0</v>
      </c>
      <c r="BY54" s="141">
        <f t="shared" si="35"/>
        <v>0</v>
      </c>
      <c r="BZ54" s="141">
        <f t="shared" si="36"/>
        <v>0</v>
      </c>
      <c r="CA54" s="141">
        <f t="shared" si="37"/>
        <v>0</v>
      </c>
      <c r="CB54" s="141">
        <f t="shared" si="38"/>
        <v>0</v>
      </c>
      <c r="CC54" s="141">
        <f t="shared" si="39"/>
        <v>0</v>
      </c>
      <c r="CD54" s="141">
        <f t="shared" si="40"/>
        <v>0</v>
      </c>
      <c r="CE54" s="141">
        <f t="shared" si="41"/>
        <v>0</v>
      </c>
      <c r="CF54" s="141">
        <f t="shared" si="42"/>
        <v>292075</v>
      </c>
      <c r="CG54" s="141">
        <f t="shared" si="43"/>
        <v>0</v>
      </c>
      <c r="CH54" s="141">
        <f t="shared" si="44"/>
        <v>0</v>
      </c>
      <c r="CI54" s="141">
        <f t="shared" si="45"/>
        <v>0</v>
      </c>
    </row>
    <row r="55" spans="1:87" ht="12" customHeight="1">
      <c r="A55" s="142" t="s">
        <v>90</v>
      </c>
      <c r="B55" s="140" t="s">
        <v>373</v>
      </c>
      <c r="C55" s="142" t="s">
        <v>429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462</v>
      </c>
      <c r="L55" s="141">
        <f t="shared" si="6"/>
        <v>0</v>
      </c>
      <c r="M55" s="141">
        <f t="shared" si="7"/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f t="shared" si="8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9"/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47834</v>
      </c>
      <c r="AC55" s="141">
        <v>0</v>
      </c>
      <c r="AD55" s="141">
        <v>0</v>
      </c>
      <c r="AE55" s="141">
        <f t="shared" si="10"/>
        <v>0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>
        <v>0</v>
      </c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462</v>
      </c>
      <c r="BP55" s="141">
        <f t="shared" si="26"/>
        <v>0</v>
      </c>
      <c r="BQ55" s="141">
        <f t="shared" si="27"/>
        <v>0</v>
      </c>
      <c r="BR55" s="141">
        <f t="shared" si="28"/>
        <v>0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0</v>
      </c>
      <c r="BW55" s="141">
        <f t="shared" si="33"/>
        <v>0</v>
      </c>
      <c r="BX55" s="141">
        <f t="shared" si="34"/>
        <v>0</v>
      </c>
      <c r="BY55" s="141">
        <f t="shared" si="35"/>
        <v>0</v>
      </c>
      <c r="BZ55" s="141">
        <f t="shared" si="36"/>
        <v>0</v>
      </c>
      <c r="CA55" s="141">
        <f t="shared" si="37"/>
        <v>0</v>
      </c>
      <c r="CB55" s="141">
        <f t="shared" si="38"/>
        <v>0</v>
      </c>
      <c r="CC55" s="141">
        <f t="shared" si="39"/>
        <v>0</v>
      </c>
      <c r="CD55" s="141">
        <f t="shared" si="40"/>
        <v>0</v>
      </c>
      <c r="CE55" s="141">
        <f t="shared" si="41"/>
        <v>0</v>
      </c>
      <c r="CF55" s="141">
        <f t="shared" si="42"/>
        <v>47834</v>
      </c>
      <c r="CG55" s="141">
        <f t="shared" si="43"/>
        <v>0</v>
      </c>
      <c r="CH55" s="141">
        <f t="shared" si="44"/>
        <v>0</v>
      </c>
      <c r="CI55" s="141">
        <f t="shared" si="45"/>
        <v>0</v>
      </c>
    </row>
    <row r="56" spans="1:87" ht="12" customHeight="1">
      <c r="A56" s="142" t="s">
        <v>90</v>
      </c>
      <c r="B56" s="140" t="s">
        <v>374</v>
      </c>
      <c r="C56" s="142" t="s">
        <v>430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230</v>
      </c>
      <c r="L56" s="141">
        <f t="shared" si="6"/>
        <v>0</v>
      </c>
      <c r="M56" s="141">
        <f t="shared" si="7"/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25562</v>
      </c>
      <c r="AC56" s="141">
        <v>0</v>
      </c>
      <c r="AD56" s="141">
        <v>0</v>
      </c>
      <c r="AE56" s="141">
        <f t="shared" si="10"/>
        <v>0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f t="shared" si="13"/>
        <v>0</v>
      </c>
      <c r="AO56" s="141">
        <f t="shared" si="14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>
        <v>0</v>
      </c>
      <c r="BE56" s="141">
        <v>0</v>
      </c>
      <c r="BF56" s="141">
        <v>0</v>
      </c>
      <c r="BG56" s="141">
        <f t="shared" si="17"/>
        <v>0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230</v>
      </c>
      <c r="BP56" s="141">
        <f t="shared" si="26"/>
        <v>0</v>
      </c>
      <c r="BQ56" s="141">
        <f t="shared" si="27"/>
        <v>0</v>
      </c>
      <c r="BR56" s="141">
        <f t="shared" si="28"/>
        <v>0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0</v>
      </c>
      <c r="BW56" s="141">
        <f t="shared" si="33"/>
        <v>0</v>
      </c>
      <c r="BX56" s="141">
        <f t="shared" si="34"/>
        <v>0</v>
      </c>
      <c r="BY56" s="141">
        <f t="shared" si="35"/>
        <v>0</v>
      </c>
      <c r="BZ56" s="141">
        <f t="shared" si="36"/>
        <v>0</v>
      </c>
      <c r="CA56" s="141">
        <f t="shared" si="37"/>
        <v>0</v>
      </c>
      <c r="CB56" s="141">
        <f t="shared" si="38"/>
        <v>0</v>
      </c>
      <c r="CC56" s="141">
        <f t="shared" si="39"/>
        <v>0</v>
      </c>
      <c r="CD56" s="141">
        <f t="shared" si="40"/>
        <v>0</v>
      </c>
      <c r="CE56" s="141">
        <f t="shared" si="41"/>
        <v>0</v>
      </c>
      <c r="CF56" s="141">
        <f t="shared" si="42"/>
        <v>25562</v>
      </c>
      <c r="CG56" s="141">
        <f t="shared" si="43"/>
        <v>0</v>
      </c>
      <c r="CH56" s="141">
        <f t="shared" si="44"/>
        <v>0</v>
      </c>
      <c r="CI56" s="141">
        <f t="shared" si="45"/>
        <v>0</v>
      </c>
    </row>
    <row r="57" spans="1:87" ht="12" customHeight="1">
      <c r="A57" s="142" t="s">
        <v>90</v>
      </c>
      <c r="B57" s="140" t="s">
        <v>375</v>
      </c>
      <c r="C57" s="142" t="s">
        <v>431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451</v>
      </c>
      <c r="L57" s="141">
        <f t="shared" si="6"/>
        <v>0</v>
      </c>
      <c r="M57" s="141">
        <f t="shared" si="7"/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f t="shared" si="8"/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f t="shared" si="9"/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47333</v>
      </c>
      <c r="AC57" s="141">
        <v>0</v>
      </c>
      <c r="AD57" s="141">
        <v>0</v>
      </c>
      <c r="AE57" s="141">
        <f t="shared" si="10"/>
        <v>0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>
        <v>0</v>
      </c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451</v>
      </c>
      <c r="BP57" s="141">
        <f t="shared" si="26"/>
        <v>0</v>
      </c>
      <c r="BQ57" s="141">
        <f t="shared" si="27"/>
        <v>0</v>
      </c>
      <c r="BR57" s="141">
        <f t="shared" si="28"/>
        <v>0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0</v>
      </c>
      <c r="BW57" s="141">
        <f t="shared" si="33"/>
        <v>0</v>
      </c>
      <c r="BX57" s="141">
        <f t="shared" si="34"/>
        <v>0</v>
      </c>
      <c r="BY57" s="141">
        <f t="shared" si="35"/>
        <v>0</v>
      </c>
      <c r="BZ57" s="141">
        <f t="shared" si="36"/>
        <v>0</v>
      </c>
      <c r="CA57" s="141">
        <f t="shared" si="37"/>
        <v>0</v>
      </c>
      <c r="CB57" s="141">
        <f t="shared" si="38"/>
        <v>0</v>
      </c>
      <c r="CC57" s="141">
        <f t="shared" si="39"/>
        <v>0</v>
      </c>
      <c r="CD57" s="141">
        <f t="shared" si="40"/>
        <v>0</v>
      </c>
      <c r="CE57" s="141">
        <f t="shared" si="41"/>
        <v>0</v>
      </c>
      <c r="CF57" s="141">
        <f t="shared" si="42"/>
        <v>47333</v>
      </c>
      <c r="CG57" s="141">
        <f t="shared" si="43"/>
        <v>0</v>
      </c>
      <c r="CH57" s="141">
        <f t="shared" si="44"/>
        <v>0</v>
      </c>
      <c r="CI57" s="141">
        <f t="shared" si="45"/>
        <v>0</v>
      </c>
    </row>
    <row r="58" spans="1:87" ht="12" customHeight="1">
      <c r="A58" s="142" t="s">
        <v>90</v>
      </c>
      <c r="B58" s="140" t="s">
        <v>376</v>
      </c>
      <c r="C58" s="142" t="s">
        <v>432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466</v>
      </c>
      <c r="L58" s="141">
        <f t="shared" si="6"/>
        <v>0</v>
      </c>
      <c r="M58" s="141">
        <f t="shared" si="7"/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f t="shared" si="8"/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f t="shared" si="9"/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47469</v>
      </c>
      <c r="AC58" s="141">
        <v>0</v>
      </c>
      <c r="AD58" s="141">
        <v>0</v>
      </c>
      <c r="AE58" s="141">
        <f t="shared" si="10"/>
        <v>0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f t="shared" si="13"/>
        <v>63418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30005</v>
      </c>
      <c r="AU58" s="141">
        <v>0</v>
      </c>
      <c r="AV58" s="141">
        <v>30005</v>
      </c>
      <c r="AW58" s="141">
        <v>0</v>
      </c>
      <c r="AX58" s="141">
        <v>0</v>
      </c>
      <c r="AY58" s="141">
        <f t="shared" si="16"/>
        <v>33413</v>
      </c>
      <c r="AZ58" s="141">
        <v>0</v>
      </c>
      <c r="BA58" s="141">
        <v>33413</v>
      </c>
      <c r="BB58" s="141">
        <v>0</v>
      </c>
      <c r="BC58" s="141">
        <v>0</v>
      </c>
      <c r="BD58" s="141">
        <v>0</v>
      </c>
      <c r="BE58" s="141">
        <v>0</v>
      </c>
      <c r="BF58" s="141">
        <v>12155</v>
      </c>
      <c r="BG58" s="141">
        <f t="shared" si="17"/>
        <v>75573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466</v>
      </c>
      <c r="BP58" s="141">
        <f t="shared" si="26"/>
        <v>63418</v>
      </c>
      <c r="BQ58" s="141">
        <f t="shared" si="27"/>
        <v>0</v>
      </c>
      <c r="BR58" s="141">
        <f t="shared" si="28"/>
        <v>0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30005</v>
      </c>
      <c r="BW58" s="141">
        <f t="shared" si="33"/>
        <v>0</v>
      </c>
      <c r="BX58" s="141">
        <f t="shared" si="34"/>
        <v>30005</v>
      </c>
      <c r="BY58" s="141">
        <f t="shared" si="35"/>
        <v>0</v>
      </c>
      <c r="BZ58" s="141">
        <f t="shared" si="36"/>
        <v>0</v>
      </c>
      <c r="CA58" s="141">
        <f t="shared" si="37"/>
        <v>33413</v>
      </c>
      <c r="CB58" s="141">
        <f t="shared" si="38"/>
        <v>0</v>
      </c>
      <c r="CC58" s="141">
        <f t="shared" si="39"/>
        <v>33413</v>
      </c>
      <c r="CD58" s="141">
        <f t="shared" si="40"/>
        <v>0</v>
      </c>
      <c r="CE58" s="141">
        <f t="shared" si="41"/>
        <v>0</v>
      </c>
      <c r="CF58" s="141">
        <f t="shared" si="42"/>
        <v>47469</v>
      </c>
      <c r="CG58" s="141">
        <f t="shared" si="43"/>
        <v>0</v>
      </c>
      <c r="CH58" s="141">
        <f t="shared" si="44"/>
        <v>12155</v>
      </c>
      <c r="CI58" s="141">
        <f t="shared" si="45"/>
        <v>75573</v>
      </c>
    </row>
    <row r="59" spans="1:87" ht="12" customHeight="1">
      <c r="A59" s="142" t="s">
        <v>90</v>
      </c>
      <c r="B59" s="140" t="s">
        <v>377</v>
      </c>
      <c r="C59" s="142" t="s">
        <v>433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348</v>
      </c>
      <c r="L59" s="141">
        <f t="shared" si="6"/>
        <v>0</v>
      </c>
      <c r="M59" s="141">
        <f t="shared" si="7"/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f t="shared" si="8"/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f t="shared" si="9"/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36678</v>
      </c>
      <c r="AC59" s="141">
        <v>0</v>
      </c>
      <c r="AD59" s="141">
        <v>0</v>
      </c>
      <c r="AE59" s="141">
        <f t="shared" si="10"/>
        <v>0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f t="shared" si="13"/>
        <v>0</v>
      </c>
      <c r="AO59" s="141">
        <f t="shared" si="14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0</v>
      </c>
      <c r="AZ59" s="141">
        <v>0</v>
      </c>
      <c r="BA59" s="141">
        <v>0</v>
      </c>
      <c r="BB59" s="141">
        <v>0</v>
      </c>
      <c r="BC59" s="141">
        <v>0</v>
      </c>
      <c r="BD59" s="141">
        <v>0</v>
      </c>
      <c r="BE59" s="141">
        <v>0</v>
      </c>
      <c r="BF59" s="141">
        <v>0</v>
      </c>
      <c r="BG59" s="141">
        <f t="shared" si="17"/>
        <v>0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348</v>
      </c>
      <c r="BP59" s="141">
        <f t="shared" si="26"/>
        <v>0</v>
      </c>
      <c r="BQ59" s="141">
        <f t="shared" si="27"/>
        <v>0</v>
      </c>
      <c r="BR59" s="141">
        <f t="shared" si="28"/>
        <v>0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0</v>
      </c>
      <c r="BW59" s="141">
        <f t="shared" si="33"/>
        <v>0</v>
      </c>
      <c r="BX59" s="141">
        <f t="shared" si="34"/>
        <v>0</v>
      </c>
      <c r="BY59" s="141">
        <f t="shared" si="35"/>
        <v>0</v>
      </c>
      <c r="BZ59" s="141">
        <f t="shared" si="36"/>
        <v>0</v>
      </c>
      <c r="CA59" s="141">
        <f t="shared" si="37"/>
        <v>0</v>
      </c>
      <c r="CB59" s="141">
        <f t="shared" si="38"/>
        <v>0</v>
      </c>
      <c r="CC59" s="141">
        <f t="shared" si="39"/>
        <v>0</v>
      </c>
      <c r="CD59" s="141">
        <f t="shared" si="40"/>
        <v>0</v>
      </c>
      <c r="CE59" s="141">
        <f t="shared" si="41"/>
        <v>0</v>
      </c>
      <c r="CF59" s="141">
        <f t="shared" si="42"/>
        <v>36678</v>
      </c>
      <c r="CG59" s="141">
        <f t="shared" si="43"/>
        <v>0</v>
      </c>
      <c r="CH59" s="141">
        <f t="shared" si="44"/>
        <v>0</v>
      </c>
      <c r="CI59" s="141">
        <f t="shared" si="45"/>
        <v>0</v>
      </c>
    </row>
    <row r="60" spans="1:87" ht="12" customHeight="1">
      <c r="A60" s="142" t="s">
        <v>90</v>
      </c>
      <c r="B60" s="140" t="s">
        <v>378</v>
      </c>
      <c r="C60" s="142" t="s">
        <v>434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289</v>
      </c>
      <c r="L60" s="141">
        <f t="shared" si="6"/>
        <v>0</v>
      </c>
      <c r="M60" s="141">
        <f t="shared" si="7"/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f t="shared" si="8"/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f t="shared" si="9"/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32099</v>
      </c>
      <c r="AC60" s="141">
        <v>0</v>
      </c>
      <c r="AD60" s="141">
        <v>0</v>
      </c>
      <c r="AE60" s="141">
        <f t="shared" si="10"/>
        <v>0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f t="shared" si="13"/>
        <v>0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0</v>
      </c>
      <c r="BE60" s="141">
        <v>0</v>
      </c>
      <c r="BF60" s="141">
        <v>0</v>
      </c>
      <c r="BG60" s="141">
        <f t="shared" si="17"/>
        <v>0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289</v>
      </c>
      <c r="BP60" s="141">
        <f t="shared" si="26"/>
        <v>0</v>
      </c>
      <c r="BQ60" s="141">
        <f t="shared" si="27"/>
        <v>0</v>
      </c>
      <c r="BR60" s="141">
        <f t="shared" si="28"/>
        <v>0</v>
      </c>
      <c r="BS60" s="141">
        <f t="shared" si="29"/>
        <v>0</v>
      </c>
      <c r="BT60" s="141">
        <f t="shared" si="30"/>
        <v>0</v>
      </c>
      <c r="BU60" s="141">
        <f t="shared" si="31"/>
        <v>0</v>
      </c>
      <c r="BV60" s="141">
        <f t="shared" si="32"/>
        <v>0</v>
      </c>
      <c r="BW60" s="141">
        <f t="shared" si="33"/>
        <v>0</v>
      </c>
      <c r="BX60" s="141">
        <f t="shared" si="34"/>
        <v>0</v>
      </c>
      <c r="BY60" s="141">
        <f t="shared" si="35"/>
        <v>0</v>
      </c>
      <c r="BZ60" s="141">
        <f t="shared" si="36"/>
        <v>0</v>
      </c>
      <c r="CA60" s="141">
        <f t="shared" si="37"/>
        <v>0</v>
      </c>
      <c r="CB60" s="141">
        <f t="shared" si="38"/>
        <v>0</v>
      </c>
      <c r="CC60" s="141">
        <f t="shared" si="39"/>
        <v>0</v>
      </c>
      <c r="CD60" s="141">
        <f t="shared" si="40"/>
        <v>0</v>
      </c>
      <c r="CE60" s="141">
        <f t="shared" si="41"/>
        <v>0</v>
      </c>
      <c r="CF60" s="141">
        <f t="shared" si="42"/>
        <v>32099</v>
      </c>
      <c r="CG60" s="141">
        <f t="shared" si="43"/>
        <v>0</v>
      </c>
      <c r="CH60" s="141">
        <f t="shared" si="44"/>
        <v>0</v>
      </c>
      <c r="CI60" s="141">
        <f t="shared" si="45"/>
        <v>0</v>
      </c>
    </row>
    <row r="61" spans="1:87" ht="12" customHeight="1">
      <c r="A61" s="142" t="s">
        <v>90</v>
      </c>
      <c r="B61" s="140" t="s">
        <v>379</v>
      </c>
      <c r="C61" s="142" t="s">
        <v>435</v>
      </c>
      <c r="D61" s="141">
        <f t="shared" si="4"/>
        <v>4127</v>
      </c>
      <c r="E61" s="141">
        <f t="shared" si="5"/>
        <v>4127</v>
      </c>
      <c r="F61" s="141">
        <v>0</v>
      </c>
      <c r="G61" s="141">
        <v>0</v>
      </c>
      <c r="H61" s="141">
        <v>0</v>
      </c>
      <c r="I61" s="141">
        <v>4127</v>
      </c>
      <c r="J61" s="141">
        <v>0</v>
      </c>
      <c r="K61" s="141">
        <v>0</v>
      </c>
      <c r="L61" s="141">
        <f t="shared" si="6"/>
        <v>151472</v>
      </c>
      <c r="M61" s="141">
        <f t="shared" si="7"/>
        <v>14692</v>
      </c>
      <c r="N61" s="141">
        <v>13079</v>
      </c>
      <c r="O61" s="141">
        <v>0</v>
      </c>
      <c r="P61" s="141">
        <v>1613</v>
      </c>
      <c r="Q61" s="141">
        <v>0</v>
      </c>
      <c r="R61" s="141">
        <f t="shared" si="8"/>
        <v>30125</v>
      </c>
      <c r="S61" s="141">
        <v>0</v>
      </c>
      <c r="T61" s="141">
        <v>30125</v>
      </c>
      <c r="U61" s="141">
        <v>0</v>
      </c>
      <c r="V61" s="141">
        <v>0</v>
      </c>
      <c r="W61" s="141">
        <f t="shared" si="9"/>
        <v>106655</v>
      </c>
      <c r="X61" s="141">
        <v>32697</v>
      </c>
      <c r="Y61" s="141">
        <v>72218</v>
      </c>
      <c r="Z61" s="141">
        <v>1740</v>
      </c>
      <c r="AA61" s="141">
        <v>0</v>
      </c>
      <c r="AB61" s="141">
        <v>0</v>
      </c>
      <c r="AC61" s="141">
        <v>0</v>
      </c>
      <c r="AD61" s="141">
        <v>28649</v>
      </c>
      <c r="AE61" s="141">
        <f t="shared" si="10"/>
        <v>184248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22781</v>
      </c>
      <c r="BE61" s="141">
        <v>0</v>
      </c>
      <c r="BF61" s="141">
        <v>0</v>
      </c>
      <c r="BG61" s="141">
        <f t="shared" si="17"/>
        <v>0</v>
      </c>
      <c r="BH61" s="141">
        <f t="shared" si="18"/>
        <v>4127</v>
      </c>
      <c r="BI61" s="141">
        <f t="shared" si="19"/>
        <v>4127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4127</v>
      </c>
      <c r="BN61" s="141">
        <f t="shared" si="24"/>
        <v>0</v>
      </c>
      <c r="BO61" s="141">
        <f t="shared" si="25"/>
        <v>0</v>
      </c>
      <c r="BP61" s="141">
        <f t="shared" si="26"/>
        <v>151472</v>
      </c>
      <c r="BQ61" s="141">
        <f t="shared" si="27"/>
        <v>14692</v>
      </c>
      <c r="BR61" s="141">
        <f t="shared" si="28"/>
        <v>13079</v>
      </c>
      <c r="BS61" s="141">
        <f t="shared" si="29"/>
        <v>0</v>
      </c>
      <c r="BT61" s="141">
        <f t="shared" si="30"/>
        <v>1613</v>
      </c>
      <c r="BU61" s="141">
        <f t="shared" si="31"/>
        <v>0</v>
      </c>
      <c r="BV61" s="141">
        <f t="shared" si="32"/>
        <v>30125</v>
      </c>
      <c r="BW61" s="141">
        <f t="shared" si="33"/>
        <v>0</v>
      </c>
      <c r="BX61" s="141">
        <f t="shared" si="34"/>
        <v>30125</v>
      </c>
      <c r="BY61" s="141">
        <f t="shared" si="35"/>
        <v>0</v>
      </c>
      <c r="BZ61" s="141">
        <f t="shared" si="36"/>
        <v>0</v>
      </c>
      <c r="CA61" s="141">
        <f t="shared" si="37"/>
        <v>106655</v>
      </c>
      <c r="CB61" s="141">
        <f t="shared" si="38"/>
        <v>32697</v>
      </c>
      <c r="CC61" s="141">
        <f t="shared" si="39"/>
        <v>72218</v>
      </c>
      <c r="CD61" s="141">
        <f t="shared" si="40"/>
        <v>1740</v>
      </c>
      <c r="CE61" s="141">
        <f t="shared" si="41"/>
        <v>0</v>
      </c>
      <c r="CF61" s="141">
        <f t="shared" si="42"/>
        <v>22781</v>
      </c>
      <c r="CG61" s="141">
        <f t="shared" si="43"/>
        <v>0</v>
      </c>
      <c r="CH61" s="141">
        <f t="shared" si="44"/>
        <v>28649</v>
      </c>
      <c r="CI61" s="141">
        <f t="shared" si="45"/>
        <v>184248</v>
      </c>
    </row>
    <row r="62" spans="1:87" ht="12" customHeight="1">
      <c r="A62" s="142" t="s">
        <v>90</v>
      </c>
      <c r="B62" s="140" t="s">
        <v>380</v>
      </c>
      <c r="C62" s="142" t="s">
        <v>436</v>
      </c>
      <c r="D62" s="141">
        <f t="shared" si="4"/>
        <v>9995</v>
      </c>
      <c r="E62" s="141">
        <f t="shared" si="5"/>
        <v>9995</v>
      </c>
      <c r="F62" s="141">
        <v>0</v>
      </c>
      <c r="G62" s="141">
        <v>0</v>
      </c>
      <c r="H62" s="141">
        <v>9995</v>
      </c>
      <c r="I62" s="141">
        <v>0</v>
      </c>
      <c r="J62" s="141">
        <v>0</v>
      </c>
      <c r="K62" s="141">
        <v>0</v>
      </c>
      <c r="L62" s="141">
        <f t="shared" si="6"/>
        <v>306942</v>
      </c>
      <c r="M62" s="141">
        <f t="shared" si="7"/>
        <v>49451</v>
      </c>
      <c r="N62" s="141">
        <v>6534</v>
      </c>
      <c r="O62" s="141">
        <v>22329</v>
      </c>
      <c r="P62" s="141">
        <v>20588</v>
      </c>
      <c r="Q62" s="141">
        <v>0</v>
      </c>
      <c r="R62" s="141">
        <f t="shared" si="8"/>
        <v>73604</v>
      </c>
      <c r="S62" s="141">
        <v>3216</v>
      </c>
      <c r="T62" s="141">
        <v>70388</v>
      </c>
      <c r="U62" s="141">
        <v>0</v>
      </c>
      <c r="V62" s="141">
        <v>0</v>
      </c>
      <c r="W62" s="141">
        <f t="shared" si="9"/>
        <v>180306</v>
      </c>
      <c r="X62" s="141">
        <v>3178</v>
      </c>
      <c r="Y62" s="141">
        <v>177128</v>
      </c>
      <c r="Z62" s="141">
        <v>0</v>
      </c>
      <c r="AA62" s="141">
        <v>0</v>
      </c>
      <c r="AB62" s="141">
        <v>0</v>
      </c>
      <c r="AC62" s="141">
        <v>3581</v>
      </c>
      <c r="AD62" s="141">
        <v>0</v>
      </c>
      <c r="AE62" s="141">
        <f t="shared" si="10"/>
        <v>316937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f t="shared" si="13"/>
        <v>0</v>
      </c>
      <c r="AO62" s="141">
        <f t="shared" si="14"/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f t="shared" si="15"/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f t="shared" si="16"/>
        <v>0</v>
      </c>
      <c r="AZ62" s="141">
        <v>0</v>
      </c>
      <c r="BA62" s="141">
        <v>0</v>
      </c>
      <c r="BB62" s="141">
        <v>0</v>
      </c>
      <c r="BC62" s="141">
        <v>0</v>
      </c>
      <c r="BD62" s="141">
        <v>20293</v>
      </c>
      <c r="BE62" s="141">
        <v>0</v>
      </c>
      <c r="BF62" s="141">
        <v>0</v>
      </c>
      <c r="BG62" s="141">
        <f t="shared" si="17"/>
        <v>0</v>
      </c>
      <c r="BH62" s="141">
        <f t="shared" si="18"/>
        <v>9995</v>
      </c>
      <c r="BI62" s="141">
        <f t="shared" si="19"/>
        <v>9995</v>
      </c>
      <c r="BJ62" s="141">
        <f t="shared" si="20"/>
        <v>0</v>
      </c>
      <c r="BK62" s="141">
        <f t="shared" si="21"/>
        <v>0</v>
      </c>
      <c r="BL62" s="141">
        <f t="shared" si="22"/>
        <v>9995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306942</v>
      </c>
      <c r="BQ62" s="141">
        <f t="shared" si="27"/>
        <v>49451</v>
      </c>
      <c r="BR62" s="141">
        <f t="shared" si="28"/>
        <v>6534</v>
      </c>
      <c r="BS62" s="141">
        <f t="shared" si="29"/>
        <v>22329</v>
      </c>
      <c r="BT62" s="141">
        <f t="shared" si="30"/>
        <v>20588</v>
      </c>
      <c r="BU62" s="141">
        <f t="shared" si="31"/>
        <v>0</v>
      </c>
      <c r="BV62" s="141">
        <f t="shared" si="32"/>
        <v>73604</v>
      </c>
      <c r="BW62" s="141">
        <f t="shared" si="33"/>
        <v>3216</v>
      </c>
      <c r="BX62" s="141">
        <f t="shared" si="34"/>
        <v>70388</v>
      </c>
      <c r="BY62" s="141">
        <f t="shared" si="35"/>
        <v>0</v>
      </c>
      <c r="BZ62" s="141">
        <f t="shared" si="36"/>
        <v>0</v>
      </c>
      <c r="CA62" s="141">
        <f t="shared" si="37"/>
        <v>180306</v>
      </c>
      <c r="CB62" s="141">
        <f t="shared" si="38"/>
        <v>3178</v>
      </c>
      <c r="CC62" s="141">
        <f t="shared" si="39"/>
        <v>177128</v>
      </c>
      <c r="CD62" s="141">
        <f t="shared" si="40"/>
        <v>0</v>
      </c>
      <c r="CE62" s="141">
        <f t="shared" si="41"/>
        <v>0</v>
      </c>
      <c r="CF62" s="141">
        <f t="shared" si="42"/>
        <v>20293</v>
      </c>
      <c r="CG62" s="141">
        <f t="shared" si="43"/>
        <v>3581</v>
      </c>
      <c r="CH62" s="141">
        <f t="shared" si="44"/>
        <v>0</v>
      </c>
      <c r="CI62" s="141">
        <f t="shared" si="45"/>
        <v>316937</v>
      </c>
    </row>
    <row r="63" spans="1:87" ht="12" customHeight="1">
      <c r="A63" s="142" t="s">
        <v>90</v>
      </c>
      <c r="B63" s="140" t="s">
        <v>381</v>
      </c>
      <c r="C63" s="142" t="s">
        <v>437</v>
      </c>
      <c r="D63" s="141">
        <f t="shared" si="4"/>
        <v>0</v>
      </c>
      <c r="E63" s="141">
        <f t="shared" si="5"/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f t="shared" si="6"/>
        <v>0</v>
      </c>
      <c r="M63" s="141">
        <f t="shared" si="7"/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f t="shared" si="8"/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f t="shared" si="9"/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87640</v>
      </c>
      <c r="AC63" s="141">
        <v>0</v>
      </c>
      <c r="AD63" s="141">
        <v>0</v>
      </c>
      <c r="AE63" s="141">
        <f t="shared" si="10"/>
        <v>0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f t="shared" si="13"/>
        <v>0</v>
      </c>
      <c r="AO63" s="141">
        <f t="shared" si="14"/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>
        <v>22436</v>
      </c>
      <c r="BE63" s="141">
        <v>0</v>
      </c>
      <c r="BF63" s="141">
        <v>0</v>
      </c>
      <c r="BG63" s="141">
        <f t="shared" si="17"/>
        <v>0</v>
      </c>
      <c r="BH63" s="141">
        <f t="shared" si="18"/>
        <v>0</v>
      </c>
      <c r="BI63" s="141">
        <f t="shared" si="19"/>
        <v>0</v>
      </c>
      <c r="BJ63" s="141">
        <f t="shared" si="20"/>
        <v>0</v>
      </c>
      <c r="BK63" s="141">
        <f t="shared" si="21"/>
        <v>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0</v>
      </c>
      <c r="BQ63" s="141">
        <f t="shared" si="27"/>
        <v>0</v>
      </c>
      <c r="BR63" s="141">
        <f t="shared" si="28"/>
        <v>0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0</v>
      </c>
      <c r="BW63" s="141">
        <f t="shared" si="33"/>
        <v>0</v>
      </c>
      <c r="BX63" s="141">
        <f t="shared" si="34"/>
        <v>0</v>
      </c>
      <c r="BY63" s="141">
        <f t="shared" si="35"/>
        <v>0</v>
      </c>
      <c r="BZ63" s="141">
        <f t="shared" si="36"/>
        <v>0</v>
      </c>
      <c r="CA63" s="141">
        <f t="shared" si="37"/>
        <v>0</v>
      </c>
      <c r="CB63" s="141">
        <f t="shared" si="38"/>
        <v>0</v>
      </c>
      <c r="CC63" s="141">
        <f t="shared" si="39"/>
        <v>0</v>
      </c>
      <c r="CD63" s="141">
        <f t="shared" si="40"/>
        <v>0</v>
      </c>
      <c r="CE63" s="141">
        <f t="shared" si="41"/>
        <v>0</v>
      </c>
      <c r="CF63" s="141">
        <f t="shared" si="42"/>
        <v>110076</v>
      </c>
      <c r="CG63" s="141">
        <f t="shared" si="43"/>
        <v>0</v>
      </c>
      <c r="CH63" s="141">
        <f t="shared" si="44"/>
        <v>0</v>
      </c>
      <c r="CI63" s="141">
        <f t="shared" si="45"/>
        <v>0</v>
      </c>
    </row>
    <row r="64" spans="1:87" ht="12" customHeight="1">
      <c r="A64" s="142" t="s">
        <v>90</v>
      </c>
      <c r="B64" s="140" t="s">
        <v>441</v>
      </c>
      <c r="C64" s="142" t="s">
        <v>458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/>
      <c r="L64" s="141">
        <f t="shared" si="6"/>
        <v>244566</v>
      </c>
      <c r="M64" s="141">
        <f t="shared" si="7"/>
        <v>134720</v>
      </c>
      <c r="N64" s="141">
        <v>134720</v>
      </c>
      <c r="O64" s="141">
        <v>0</v>
      </c>
      <c r="P64" s="141">
        <v>0</v>
      </c>
      <c r="Q64" s="141">
        <v>0</v>
      </c>
      <c r="R64" s="141">
        <f t="shared" si="8"/>
        <v>68240</v>
      </c>
      <c r="S64" s="141">
        <v>24850</v>
      </c>
      <c r="T64" s="141">
        <v>34252</v>
      </c>
      <c r="U64" s="141">
        <v>9138</v>
      </c>
      <c r="V64" s="141">
        <v>0</v>
      </c>
      <c r="W64" s="141">
        <f t="shared" si="9"/>
        <v>41606</v>
      </c>
      <c r="X64" s="141">
        <v>16496</v>
      </c>
      <c r="Y64" s="141">
        <v>18934</v>
      </c>
      <c r="Z64" s="141">
        <v>6176</v>
      </c>
      <c r="AA64" s="141">
        <v>0</v>
      </c>
      <c r="AB64" s="141"/>
      <c r="AC64" s="141">
        <v>0</v>
      </c>
      <c r="AD64" s="141">
        <v>26356</v>
      </c>
      <c r="AE64" s="141">
        <f t="shared" si="10"/>
        <v>270922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/>
      <c r="AN64" s="141">
        <f t="shared" si="13"/>
        <v>199650</v>
      </c>
      <c r="AO64" s="141">
        <f t="shared" si="14"/>
        <v>113990</v>
      </c>
      <c r="AP64" s="141">
        <v>113990</v>
      </c>
      <c r="AQ64" s="141">
        <v>0</v>
      </c>
      <c r="AR64" s="141">
        <v>0</v>
      </c>
      <c r="AS64" s="141">
        <v>0</v>
      </c>
      <c r="AT64" s="141">
        <f t="shared" si="15"/>
        <v>56288</v>
      </c>
      <c r="AU64" s="141">
        <v>11240</v>
      </c>
      <c r="AV64" s="141">
        <v>45048</v>
      </c>
      <c r="AW64" s="141">
        <v>0</v>
      </c>
      <c r="AX64" s="141">
        <v>0</v>
      </c>
      <c r="AY64" s="141">
        <f t="shared" si="16"/>
        <v>29372</v>
      </c>
      <c r="AZ64" s="141">
        <v>0</v>
      </c>
      <c r="BA64" s="141">
        <v>29372</v>
      </c>
      <c r="BB64" s="141">
        <v>0</v>
      </c>
      <c r="BC64" s="141">
        <v>0</v>
      </c>
      <c r="BD64" s="141"/>
      <c r="BE64" s="141">
        <v>0</v>
      </c>
      <c r="BF64" s="141">
        <v>0</v>
      </c>
      <c r="BG64" s="141">
        <f t="shared" si="17"/>
        <v>199650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444216</v>
      </c>
      <c r="BQ64" s="141">
        <f t="shared" si="27"/>
        <v>248710</v>
      </c>
      <c r="BR64" s="141">
        <f t="shared" si="28"/>
        <v>248710</v>
      </c>
      <c r="BS64" s="141">
        <f t="shared" si="29"/>
        <v>0</v>
      </c>
      <c r="BT64" s="141">
        <f t="shared" si="30"/>
        <v>0</v>
      </c>
      <c r="BU64" s="141">
        <f t="shared" si="31"/>
        <v>0</v>
      </c>
      <c r="BV64" s="141">
        <f t="shared" si="32"/>
        <v>124528</v>
      </c>
      <c r="BW64" s="141">
        <f t="shared" si="33"/>
        <v>36090</v>
      </c>
      <c r="BX64" s="141">
        <f t="shared" si="34"/>
        <v>79300</v>
      </c>
      <c r="BY64" s="141">
        <f t="shared" si="35"/>
        <v>9138</v>
      </c>
      <c r="BZ64" s="141">
        <f t="shared" si="36"/>
        <v>0</v>
      </c>
      <c r="CA64" s="141">
        <f t="shared" si="37"/>
        <v>70978</v>
      </c>
      <c r="CB64" s="141">
        <f t="shared" si="38"/>
        <v>16496</v>
      </c>
      <c r="CC64" s="141">
        <f t="shared" si="39"/>
        <v>48306</v>
      </c>
      <c r="CD64" s="141">
        <f t="shared" si="40"/>
        <v>6176</v>
      </c>
      <c r="CE64" s="141">
        <f t="shared" si="41"/>
        <v>0</v>
      </c>
      <c r="CF64" s="141">
        <f t="shared" si="42"/>
        <v>0</v>
      </c>
      <c r="CG64" s="141">
        <f t="shared" si="43"/>
        <v>0</v>
      </c>
      <c r="CH64" s="141">
        <f t="shared" si="44"/>
        <v>26356</v>
      </c>
      <c r="CI64" s="141">
        <f t="shared" si="45"/>
        <v>470572</v>
      </c>
    </row>
    <row r="65" spans="1:87" ht="12" customHeight="1">
      <c r="A65" s="142" t="s">
        <v>90</v>
      </c>
      <c r="B65" s="140" t="s">
        <v>442</v>
      </c>
      <c r="C65" s="142" t="s">
        <v>459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/>
      <c r="L65" s="141">
        <f t="shared" si="6"/>
        <v>1107060</v>
      </c>
      <c r="M65" s="141">
        <f t="shared" si="7"/>
        <v>181566</v>
      </c>
      <c r="N65" s="141">
        <v>115542</v>
      </c>
      <c r="O65" s="141">
        <v>0</v>
      </c>
      <c r="P65" s="141">
        <v>41265</v>
      </c>
      <c r="Q65" s="141">
        <v>24759</v>
      </c>
      <c r="R65" s="141">
        <f t="shared" si="8"/>
        <v>136293</v>
      </c>
      <c r="S65" s="141">
        <v>0</v>
      </c>
      <c r="T65" s="141">
        <v>125168</v>
      </c>
      <c r="U65" s="141">
        <v>11125</v>
      </c>
      <c r="V65" s="141">
        <v>0</v>
      </c>
      <c r="W65" s="141">
        <f t="shared" si="9"/>
        <v>789201</v>
      </c>
      <c r="X65" s="141">
        <v>0</v>
      </c>
      <c r="Y65" s="141">
        <v>769546</v>
      </c>
      <c r="Z65" s="141">
        <v>15553</v>
      </c>
      <c r="AA65" s="141">
        <v>4102</v>
      </c>
      <c r="AB65" s="141"/>
      <c r="AC65" s="141">
        <v>0</v>
      </c>
      <c r="AD65" s="141">
        <v>132927</v>
      </c>
      <c r="AE65" s="141">
        <f t="shared" si="10"/>
        <v>1239987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/>
      <c r="AN65" s="141">
        <f t="shared" si="13"/>
        <v>0</v>
      </c>
      <c r="AO65" s="141">
        <f t="shared" si="14"/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f t="shared" si="15"/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f t="shared" si="16"/>
        <v>0</v>
      </c>
      <c r="AZ65" s="141">
        <v>0</v>
      </c>
      <c r="BA65" s="141">
        <v>0</v>
      </c>
      <c r="BB65" s="141">
        <v>0</v>
      </c>
      <c r="BC65" s="141">
        <v>0</v>
      </c>
      <c r="BD65" s="141"/>
      <c r="BE65" s="141">
        <v>0</v>
      </c>
      <c r="BF65" s="141">
        <v>0</v>
      </c>
      <c r="BG65" s="141">
        <f t="shared" si="17"/>
        <v>0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0</v>
      </c>
      <c r="BP65" s="141">
        <f t="shared" si="26"/>
        <v>1107060</v>
      </c>
      <c r="BQ65" s="141">
        <f t="shared" si="27"/>
        <v>181566</v>
      </c>
      <c r="BR65" s="141">
        <f t="shared" si="28"/>
        <v>115542</v>
      </c>
      <c r="BS65" s="141">
        <f t="shared" si="29"/>
        <v>0</v>
      </c>
      <c r="BT65" s="141">
        <f t="shared" si="30"/>
        <v>41265</v>
      </c>
      <c r="BU65" s="141">
        <f t="shared" si="31"/>
        <v>24759</v>
      </c>
      <c r="BV65" s="141">
        <f t="shared" si="32"/>
        <v>136293</v>
      </c>
      <c r="BW65" s="141">
        <f t="shared" si="33"/>
        <v>0</v>
      </c>
      <c r="BX65" s="141">
        <f t="shared" si="34"/>
        <v>125168</v>
      </c>
      <c r="BY65" s="141">
        <f t="shared" si="35"/>
        <v>11125</v>
      </c>
      <c r="BZ65" s="141">
        <f t="shared" si="36"/>
        <v>0</v>
      </c>
      <c r="CA65" s="141">
        <f t="shared" si="37"/>
        <v>789201</v>
      </c>
      <c r="CB65" s="141">
        <f t="shared" si="38"/>
        <v>0</v>
      </c>
      <c r="CC65" s="141">
        <f t="shared" si="39"/>
        <v>769546</v>
      </c>
      <c r="CD65" s="141">
        <f t="shared" si="40"/>
        <v>15553</v>
      </c>
      <c r="CE65" s="141">
        <f t="shared" si="41"/>
        <v>4102</v>
      </c>
      <c r="CF65" s="141">
        <f t="shared" si="42"/>
        <v>0</v>
      </c>
      <c r="CG65" s="141">
        <f t="shared" si="43"/>
        <v>0</v>
      </c>
      <c r="CH65" s="141">
        <f t="shared" si="44"/>
        <v>132927</v>
      </c>
      <c r="CI65" s="141">
        <f t="shared" si="45"/>
        <v>1239987</v>
      </c>
    </row>
    <row r="66" spans="1:87" ht="12" customHeight="1">
      <c r="A66" s="142" t="s">
        <v>90</v>
      </c>
      <c r="B66" s="140" t="s">
        <v>443</v>
      </c>
      <c r="C66" s="142" t="s">
        <v>460</v>
      </c>
      <c r="D66" s="141">
        <f t="shared" si="4"/>
        <v>0</v>
      </c>
      <c r="E66" s="141">
        <f t="shared" si="5"/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/>
      <c r="L66" s="141">
        <f t="shared" si="6"/>
        <v>1128025</v>
      </c>
      <c r="M66" s="141">
        <f t="shared" si="7"/>
        <v>150993</v>
      </c>
      <c r="N66" s="141">
        <v>150993</v>
      </c>
      <c r="O66" s="141">
        <v>0</v>
      </c>
      <c r="P66" s="141">
        <v>0</v>
      </c>
      <c r="Q66" s="141">
        <v>0</v>
      </c>
      <c r="R66" s="141">
        <f t="shared" si="8"/>
        <v>532510</v>
      </c>
      <c r="S66" s="141">
        <v>0</v>
      </c>
      <c r="T66" s="141">
        <v>528390</v>
      </c>
      <c r="U66" s="141">
        <v>4120</v>
      </c>
      <c r="V66" s="141">
        <v>0</v>
      </c>
      <c r="W66" s="141">
        <f t="shared" si="9"/>
        <v>444522</v>
      </c>
      <c r="X66" s="141">
        <v>16721</v>
      </c>
      <c r="Y66" s="141">
        <v>416445</v>
      </c>
      <c r="Z66" s="141">
        <v>11356</v>
      </c>
      <c r="AA66" s="141">
        <v>0</v>
      </c>
      <c r="AB66" s="141"/>
      <c r="AC66" s="141">
        <v>0</v>
      </c>
      <c r="AD66" s="141">
        <v>41992</v>
      </c>
      <c r="AE66" s="141">
        <f t="shared" si="10"/>
        <v>1170017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/>
      <c r="AN66" s="141">
        <f t="shared" si="13"/>
        <v>0</v>
      </c>
      <c r="AO66" s="141">
        <f t="shared" si="14"/>
        <v>0</v>
      </c>
      <c r="AP66" s="141">
        <v>0</v>
      </c>
      <c r="AQ66" s="141">
        <v>0</v>
      </c>
      <c r="AR66" s="141">
        <v>0</v>
      </c>
      <c r="AS66" s="141">
        <v>0</v>
      </c>
      <c r="AT66" s="141">
        <f t="shared" si="15"/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/>
      <c r="BE66" s="141">
        <v>0</v>
      </c>
      <c r="BF66" s="141">
        <v>0</v>
      </c>
      <c r="BG66" s="141">
        <f t="shared" si="17"/>
        <v>0</v>
      </c>
      <c r="BH66" s="141">
        <f t="shared" si="18"/>
        <v>0</v>
      </c>
      <c r="BI66" s="141">
        <f t="shared" si="19"/>
        <v>0</v>
      </c>
      <c r="BJ66" s="141">
        <f t="shared" si="20"/>
        <v>0</v>
      </c>
      <c r="BK66" s="141">
        <f t="shared" si="21"/>
        <v>0</v>
      </c>
      <c r="BL66" s="141">
        <f t="shared" si="22"/>
        <v>0</v>
      </c>
      <c r="BM66" s="141">
        <f t="shared" si="23"/>
        <v>0</v>
      </c>
      <c r="BN66" s="141">
        <f t="shared" si="24"/>
        <v>0</v>
      </c>
      <c r="BO66" s="141">
        <f t="shared" si="25"/>
        <v>0</v>
      </c>
      <c r="BP66" s="141">
        <f t="shared" si="26"/>
        <v>1128025</v>
      </c>
      <c r="BQ66" s="141">
        <f t="shared" si="27"/>
        <v>150993</v>
      </c>
      <c r="BR66" s="141">
        <f t="shared" si="28"/>
        <v>150993</v>
      </c>
      <c r="BS66" s="141">
        <f t="shared" si="29"/>
        <v>0</v>
      </c>
      <c r="BT66" s="141">
        <f t="shared" si="30"/>
        <v>0</v>
      </c>
      <c r="BU66" s="141">
        <f t="shared" si="31"/>
        <v>0</v>
      </c>
      <c r="BV66" s="141">
        <f t="shared" si="32"/>
        <v>532510</v>
      </c>
      <c r="BW66" s="141">
        <f t="shared" si="33"/>
        <v>0</v>
      </c>
      <c r="BX66" s="141">
        <f t="shared" si="34"/>
        <v>528390</v>
      </c>
      <c r="BY66" s="141">
        <f t="shared" si="35"/>
        <v>4120</v>
      </c>
      <c r="BZ66" s="141">
        <f t="shared" si="36"/>
        <v>0</v>
      </c>
      <c r="CA66" s="141">
        <f t="shared" si="37"/>
        <v>444522</v>
      </c>
      <c r="CB66" s="141">
        <f t="shared" si="38"/>
        <v>16721</v>
      </c>
      <c r="CC66" s="141">
        <f t="shared" si="39"/>
        <v>416445</v>
      </c>
      <c r="CD66" s="141">
        <f t="shared" si="40"/>
        <v>11356</v>
      </c>
      <c r="CE66" s="141">
        <f t="shared" si="41"/>
        <v>0</v>
      </c>
      <c r="CF66" s="141">
        <f t="shared" si="42"/>
        <v>0</v>
      </c>
      <c r="CG66" s="141">
        <f t="shared" si="43"/>
        <v>0</v>
      </c>
      <c r="CH66" s="141">
        <f t="shared" si="44"/>
        <v>41992</v>
      </c>
      <c r="CI66" s="141">
        <f t="shared" si="45"/>
        <v>1170017</v>
      </c>
    </row>
    <row r="67" spans="1:87" ht="12" customHeight="1">
      <c r="A67" s="142" t="s">
        <v>90</v>
      </c>
      <c r="B67" s="140" t="s">
        <v>444</v>
      </c>
      <c r="C67" s="142" t="s">
        <v>461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/>
      <c r="L67" s="141">
        <f t="shared" si="6"/>
        <v>411998</v>
      </c>
      <c r="M67" s="141">
        <f t="shared" si="7"/>
        <v>80989</v>
      </c>
      <c r="N67" s="141">
        <v>80989</v>
      </c>
      <c r="O67" s="141">
        <v>0</v>
      </c>
      <c r="P67" s="141">
        <v>0</v>
      </c>
      <c r="Q67" s="141">
        <v>0</v>
      </c>
      <c r="R67" s="141">
        <f t="shared" si="8"/>
        <v>104477</v>
      </c>
      <c r="S67" s="141">
        <v>1860</v>
      </c>
      <c r="T67" s="141">
        <v>98210</v>
      </c>
      <c r="U67" s="141">
        <v>4407</v>
      </c>
      <c r="V67" s="141">
        <v>0</v>
      </c>
      <c r="W67" s="141">
        <f t="shared" si="9"/>
        <v>226532</v>
      </c>
      <c r="X67" s="141">
        <v>63938</v>
      </c>
      <c r="Y67" s="141">
        <v>114164</v>
      </c>
      <c r="Z67" s="141">
        <v>2032</v>
      </c>
      <c r="AA67" s="141">
        <v>46398</v>
      </c>
      <c r="AB67" s="141"/>
      <c r="AC67" s="141">
        <v>0</v>
      </c>
      <c r="AD67" s="141">
        <v>681947</v>
      </c>
      <c r="AE67" s="141">
        <f t="shared" si="10"/>
        <v>1093945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/>
      <c r="AN67" s="141">
        <f t="shared" si="13"/>
        <v>0</v>
      </c>
      <c r="AO67" s="141">
        <f t="shared" si="14"/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f t="shared" si="15"/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f t="shared" si="16"/>
        <v>0</v>
      </c>
      <c r="AZ67" s="141">
        <v>0</v>
      </c>
      <c r="BA67" s="141">
        <v>0</v>
      </c>
      <c r="BB67" s="141">
        <v>0</v>
      </c>
      <c r="BC67" s="141">
        <v>0</v>
      </c>
      <c r="BD67" s="141"/>
      <c r="BE67" s="141">
        <v>0</v>
      </c>
      <c r="BF67" s="141">
        <v>0</v>
      </c>
      <c r="BG67" s="141">
        <f t="shared" si="17"/>
        <v>0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0</v>
      </c>
      <c r="BP67" s="141">
        <f t="shared" si="26"/>
        <v>411998</v>
      </c>
      <c r="BQ67" s="141">
        <f t="shared" si="27"/>
        <v>80989</v>
      </c>
      <c r="BR67" s="141">
        <f t="shared" si="28"/>
        <v>80989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104477</v>
      </c>
      <c r="BW67" s="141">
        <f t="shared" si="33"/>
        <v>1860</v>
      </c>
      <c r="BX67" s="141">
        <f t="shared" si="34"/>
        <v>98210</v>
      </c>
      <c r="BY67" s="141">
        <f t="shared" si="35"/>
        <v>4407</v>
      </c>
      <c r="BZ67" s="141">
        <f t="shared" si="36"/>
        <v>0</v>
      </c>
      <c r="CA67" s="141">
        <f t="shared" si="37"/>
        <v>226532</v>
      </c>
      <c r="CB67" s="141">
        <f t="shared" si="38"/>
        <v>63938</v>
      </c>
      <c r="CC67" s="141">
        <f t="shared" si="39"/>
        <v>114164</v>
      </c>
      <c r="CD67" s="141">
        <f t="shared" si="40"/>
        <v>2032</v>
      </c>
      <c r="CE67" s="141">
        <f t="shared" si="41"/>
        <v>46398</v>
      </c>
      <c r="CF67" s="141">
        <f t="shared" si="42"/>
        <v>0</v>
      </c>
      <c r="CG67" s="141">
        <f t="shared" si="43"/>
        <v>0</v>
      </c>
      <c r="CH67" s="141">
        <f t="shared" si="44"/>
        <v>681947</v>
      </c>
      <c r="CI67" s="141">
        <f t="shared" si="45"/>
        <v>1093945</v>
      </c>
    </row>
    <row r="68" spans="1:87" ht="12" customHeight="1">
      <c r="A68" s="142" t="s">
        <v>90</v>
      </c>
      <c r="B68" s="140" t="s">
        <v>445</v>
      </c>
      <c r="C68" s="142" t="s">
        <v>462</v>
      </c>
      <c r="D68" s="141">
        <f t="shared" si="4"/>
        <v>0</v>
      </c>
      <c r="E68" s="141">
        <f t="shared" si="5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/>
      <c r="L68" s="141">
        <f t="shared" si="6"/>
        <v>1689067</v>
      </c>
      <c r="M68" s="141">
        <f t="shared" si="7"/>
        <v>68364</v>
      </c>
      <c r="N68" s="141">
        <v>68364</v>
      </c>
      <c r="O68" s="141">
        <v>0</v>
      </c>
      <c r="P68" s="141">
        <v>0</v>
      </c>
      <c r="Q68" s="141">
        <v>0</v>
      </c>
      <c r="R68" s="141">
        <f t="shared" si="8"/>
        <v>392618</v>
      </c>
      <c r="S68" s="141">
        <v>0</v>
      </c>
      <c r="T68" s="141">
        <v>392618</v>
      </c>
      <c r="U68" s="141">
        <v>0</v>
      </c>
      <c r="V68" s="141">
        <v>0</v>
      </c>
      <c r="W68" s="141">
        <f t="shared" si="9"/>
        <v>1228085</v>
      </c>
      <c r="X68" s="141">
        <v>537593</v>
      </c>
      <c r="Y68" s="141">
        <v>562968</v>
      </c>
      <c r="Z68" s="141">
        <v>121012</v>
      </c>
      <c r="AA68" s="141">
        <v>6512</v>
      </c>
      <c r="AB68" s="141"/>
      <c r="AC68" s="141">
        <v>0</v>
      </c>
      <c r="AD68" s="141">
        <v>16607</v>
      </c>
      <c r="AE68" s="141">
        <f t="shared" si="10"/>
        <v>1705674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/>
      <c r="AN68" s="141">
        <f t="shared" si="13"/>
        <v>257412</v>
      </c>
      <c r="AO68" s="141">
        <f t="shared" si="14"/>
        <v>22430</v>
      </c>
      <c r="AP68" s="141">
        <v>22430</v>
      </c>
      <c r="AQ68" s="141">
        <v>0</v>
      </c>
      <c r="AR68" s="141">
        <v>0</v>
      </c>
      <c r="AS68" s="141">
        <v>0</v>
      </c>
      <c r="AT68" s="141">
        <f t="shared" si="15"/>
        <v>160429</v>
      </c>
      <c r="AU68" s="141">
        <v>0</v>
      </c>
      <c r="AV68" s="141">
        <v>160429</v>
      </c>
      <c r="AW68" s="141">
        <v>0</v>
      </c>
      <c r="AX68" s="141">
        <v>0</v>
      </c>
      <c r="AY68" s="141">
        <f t="shared" si="16"/>
        <v>74553</v>
      </c>
      <c r="AZ68" s="141">
        <v>0</v>
      </c>
      <c r="BA68" s="141">
        <v>61230</v>
      </c>
      <c r="BB68" s="141">
        <v>5973</v>
      </c>
      <c r="BC68" s="141">
        <v>7350</v>
      </c>
      <c r="BD68" s="141"/>
      <c r="BE68" s="141">
        <v>0</v>
      </c>
      <c r="BF68" s="141">
        <v>316</v>
      </c>
      <c r="BG68" s="141">
        <f t="shared" si="17"/>
        <v>257728</v>
      </c>
      <c r="BH68" s="141">
        <f t="shared" si="18"/>
        <v>0</v>
      </c>
      <c r="BI68" s="141">
        <f t="shared" si="19"/>
        <v>0</v>
      </c>
      <c r="BJ68" s="141">
        <f t="shared" si="20"/>
        <v>0</v>
      </c>
      <c r="BK68" s="141">
        <f t="shared" si="21"/>
        <v>0</v>
      </c>
      <c r="BL68" s="141">
        <f t="shared" si="22"/>
        <v>0</v>
      </c>
      <c r="BM68" s="141">
        <f t="shared" si="23"/>
        <v>0</v>
      </c>
      <c r="BN68" s="141">
        <f t="shared" si="24"/>
        <v>0</v>
      </c>
      <c r="BO68" s="141">
        <f t="shared" si="25"/>
        <v>0</v>
      </c>
      <c r="BP68" s="141">
        <f t="shared" si="26"/>
        <v>1946479</v>
      </c>
      <c r="BQ68" s="141">
        <f t="shared" si="27"/>
        <v>90794</v>
      </c>
      <c r="BR68" s="141">
        <f t="shared" si="28"/>
        <v>90794</v>
      </c>
      <c r="BS68" s="141">
        <f t="shared" si="29"/>
        <v>0</v>
      </c>
      <c r="BT68" s="141">
        <f t="shared" si="30"/>
        <v>0</v>
      </c>
      <c r="BU68" s="141">
        <f t="shared" si="31"/>
        <v>0</v>
      </c>
      <c r="BV68" s="141">
        <f t="shared" si="32"/>
        <v>553047</v>
      </c>
      <c r="BW68" s="141">
        <f t="shared" si="33"/>
        <v>0</v>
      </c>
      <c r="BX68" s="141">
        <f t="shared" si="34"/>
        <v>553047</v>
      </c>
      <c r="BY68" s="141">
        <f t="shared" si="35"/>
        <v>0</v>
      </c>
      <c r="BZ68" s="141">
        <f t="shared" si="36"/>
        <v>0</v>
      </c>
      <c r="CA68" s="141">
        <f t="shared" si="37"/>
        <v>1302638</v>
      </c>
      <c r="CB68" s="141">
        <f t="shared" si="38"/>
        <v>537593</v>
      </c>
      <c r="CC68" s="141">
        <f t="shared" si="39"/>
        <v>624198</v>
      </c>
      <c r="CD68" s="141">
        <f t="shared" si="40"/>
        <v>126985</v>
      </c>
      <c r="CE68" s="141">
        <f t="shared" si="41"/>
        <v>13862</v>
      </c>
      <c r="CF68" s="141">
        <f t="shared" si="42"/>
        <v>0</v>
      </c>
      <c r="CG68" s="141">
        <f t="shared" si="43"/>
        <v>0</v>
      </c>
      <c r="CH68" s="141">
        <f t="shared" si="44"/>
        <v>16923</v>
      </c>
      <c r="CI68" s="141">
        <f t="shared" si="45"/>
        <v>1963402</v>
      </c>
    </row>
    <row r="69" spans="1:87" ht="12" customHeight="1">
      <c r="A69" s="142" t="s">
        <v>90</v>
      </c>
      <c r="B69" s="140" t="s">
        <v>446</v>
      </c>
      <c r="C69" s="142" t="s">
        <v>463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/>
      <c r="L69" s="141">
        <f t="shared" si="6"/>
        <v>0</v>
      </c>
      <c r="M69" s="141">
        <f t="shared" si="7"/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f t="shared" si="8"/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f t="shared" si="9"/>
        <v>0</v>
      </c>
      <c r="X69" s="141">
        <v>0</v>
      </c>
      <c r="Y69" s="141">
        <v>0</v>
      </c>
      <c r="Z69" s="141">
        <v>0</v>
      </c>
      <c r="AA69" s="141">
        <v>0</v>
      </c>
      <c r="AB69" s="141"/>
      <c r="AC69" s="141">
        <v>0</v>
      </c>
      <c r="AD69" s="141">
        <v>0</v>
      </c>
      <c r="AE69" s="141">
        <f t="shared" si="10"/>
        <v>0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/>
      <c r="AN69" s="141">
        <f t="shared" si="13"/>
        <v>341668</v>
      </c>
      <c r="AO69" s="141">
        <f t="shared" si="14"/>
        <v>73967</v>
      </c>
      <c r="AP69" s="141">
        <v>73967</v>
      </c>
      <c r="AQ69" s="141">
        <v>0</v>
      </c>
      <c r="AR69" s="141">
        <v>0</v>
      </c>
      <c r="AS69" s="141">
        <v>0</v>
      </c>
      <c r="AT69" s="141">
        <f t="shared" si="15"/>
        <v>172545</v>
      </c>
      <c r="AU69" s="141">
        <v>0</v>
      </c>
      <c r="AV69" s="141">
        <v>172545</v>
      </c>
      <c r="AW69" s="141">
        <v>0</v>
      </c>
      <c r="AX69" s="141">
        <v>0</v>
      </c>
      <c r="AY69" s="141">
        <f t="shared" si="16"/>
        <v>95156</v>
      </c>
      <c r="AZ69" s="141">
        <v>0</v>
      </c>
      <c r="BA69" s="141">
        <v>95156</v>
      </c>
      <c r="BB69" s="141">
        <v>0</v>
      </c>
      <c r="BC69" s="141">
        <v>0</v>
      </c>
      <c r="BD69" s="141"/>
      <c r="BE69" s="141">
        <v>0</v>
      </c>
      <c r="BF69" s="141">
        <v>15180</v>
      </c>
      <c r="BG69" s="141">
        <f t="shared" si="17"/>
        <v>356848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341668</v>
      </c>
      <c r="BQ69" s="141">
        <f t="shared" si="27"/>
        <v>73967</v>
      </c>
      <c r="BR69" s="141">
        <f t="shared" si="28"/>
        <v>73967</v>
      </c>
      <c r="BS69" s="141">
        <f t="shared" si="29"/>
        <v>0</v>
      </c>
      <c r="BT69" s="141">
        <f t="shared" si="30"/>
        <v>0</v>
      </c>
      <c r="BU69" s="141">
        <f t="shared" si="31"/>
        <v>0</v>
      </c>
      <c r="BV69" s="141">
        <f t="shared" si="32"/>
        <v>172545</v>
      </c>
      <c r="BW69" s="141">
        <f t="shared" si="33"/>
        <v>0</v>
      </c>
      <c r="BX69" s="141">
        <f t="shared" si="34"/>
        <v>172545</v>
      </c>
      <c r="BY69" s="141">
        <f t="shared" si="35"/>
        <v>0</v>
      </c>
      <c r="BZ69" s="141">
        <f t="shared" si="36"/>
        <v>0</v>
      </c>
      <c r="CA69" s="141">
        <f t="shared" si="37"/>
        <v>95156</v>
      </c>
      <c r="CB69" s="141">
        <f t="shared" si="38"/>
        <v>0</v>
      </c>
      <c r="CC69" s="141">
        <f t="shared" si="39"/>
        <v>95156</v>
      </c>
      <c r="CD69" s="141">
        <f t="shared" si="40"/>
        <v>0</v>
      </c>
      <c r="CE69" s="141">
        <f t="shared" si="41"/>
        <v>0</v>
      </c>
      <c r="CF69" s="141">
        <f t="shared" si="42"/>
        <v>0</v>
      </c>
      <c r="CG69" s="141">
        <f t="shared" si="43"/>
        <v>0</v>
      </c>
      <c r="CH69" s="141">
        <f t="shared" si="44"/>
        <v>15180</v>
      </c>
      <c r="CI69" s="141">
        <f t="shared" si="45"/>
        <v>356848</v>
      </c>
    </row>
    <row r="70" spans="1:87" ht="12" customHeight="1">
      <c r="A70" s="142" t="s">
        <v>90</v>
      </c>
      <c r="B70" s="140" t="s">
        <v>447</v>
      </c>
      <c r="C70" s="142" t="s">
        <v>464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/>
      <c r="L70" s="141">
        <f t="shared" si="6"/>
        <v>0</v>
      </c>
      <c r="M70" s="141">
        <f t="shared" si="7"/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f t="shared" si="8"/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f t="shared" si="9"/>
        <v>0</v>
      </c>
      <c r="X70" s="141">
        <v>0</v>
      </c>
      <c r="Y70" s="141">
        <v>0</v>
      </c>
      <c r="Z70" s="141">
        <v>0</v>
      </c>
      <c r="AA70" s="141">
        <v>0</v>
      </c>
      <c r="AB70" s="141"/>
      <c r="AC70" s="141">
        <v>0</v>
      </c>
      <c r="AD70" s="141">
        <v>0</v>
      </c>
      <c r="AE70" s="141">
        <f t="shared" si="10"/>
        <v>0</v>
      </c>
      <c r="AF70" s="141">
        <f t="shared" si="11"/>
        <v>253851</v>
      </c>
      <c r="AG70" s="141">
        <f t="shared" si="12"/>
        <v>253851</v>
      </c>
      <c r="AH70" s="141">
        <v>0</v>
      </c>
      <c r="AI70" s="141">
        <v>253851</v>
      </c>
      <c r="AJ70" s="141">
        <v>0</v>
      </c>
      <c r="AK70" s="141">
        <v>0</v>
      </c>
      <c r="AL70" s="141">
        <v>0</v>
      </c>
      <c r="AM70" s="141"/>
      <c r="AN70" s="141">
        <f t="shared" si="13"/>
        <v>113599</v>
      </c>
      <c r="AO70" s="141">
        <f t="shared" si="14"/>
        <v>56261</v>
      </c>
      <c r="AP70" s="141">
        <v>56261</v>
      </c>
      <c r="AQ70" s="141">
        <v>0</v>
      </c>
      <c r="AR70" s="141">
        <v>0</v>
      </c>
      <c r="AS70" s="141">
        <v>0</v>
      </c>
      <c r="AT70" s="141">
        <f t="shared" si="15"/>
        <v>36510</v>
      </c>
      <c r="AU70" s="141">
        <v>0</v>
      </c>
      <c r="AV70" s="141">
        <v>36510</v>
      </c>
      <c r="AW70" s="141">
        <v>0</v>
      </c>
      <c r="AX70" s="141">
        <v>0</v>
      </c>
      <c r="AY70" s="141">
        <f t="shared" si="16"/>
        <v>20828</v>
      </c>
      <c r="AZ70" s="141">
        <v>0</v>
      </c>
      <c r="BA70" s="141">
        <v>20828</v>
      </c>
      <c r="BB70" s="141">
        <v>0</v>
      </c>
      <c r="BC70" s="141">
        <v>0</v>
      </c>
      <c r="BD70" s="141"/>
      <c r="BE70" s="141">
        <v>0</v>
      </c>
      <c r="BF70" s="141">
        <v>10115</v>
      </c>
      <c r="BG70" s="141">
        <f t="shared" si="17"/>
        <v>377565</v>
      </c>
      <c r="BH70" s="141">
        <f t="shared" si="18"/>
        <v>253851</v>
      </c>
      <c r="BI70" s="141">
        <f t="shared" si="19"/>
        <v>253851</v>
      </c>
      <c r="BJ70" s="141">
        <f t="shared" si="20"/>
        <v>0</v>
      </c>
      <c r="BK70" s="141">
        <f t="shared" si="21"/>
        <v>253851</v>
      </c>
      <c r="BL70" s="141">
        <f t="shared" si="22"/>
        <v>0</v>
      </c>
      <c r="BM70" s="141">
        <f t="shared" si="23"/>
        <v>0</v>
      </c>
      <c r="BN70" s="141">
        <f t="shared" si="24"/>
        <v>0</v>
      </c>
      <c r="BO70" s="141">
        <f t="shared" si="25"/>
        <v>0</v>
      </c>
      <c r="BP70" s="141">
        <f t="shared" si="26"/>
        <v>113599</v>
      </c>
      <c r="BQ70" s="141">
        <f t="shared" si="27"/>
        <v>56261</v>
      </c>
      <c r="BR70" s="141">
        <f t="shared" si="28"/>
        <v>56261</v>
      </c>
      <c r="BS70" s="141">
        <f t="shared" si="29"/>
        <v>0</v>
      </c>
      <c r="BT70" s="141">
        <f t="shared" si="30"/>
        <v>0</v>
      </c>
      <c r="BU70" s="141">
        <f t="shared" si="31"/>
        <v>0</v>
      </c>
      <c r="BV70" s="141">
        <f t="shared" si="32"/>
        <v>36510</v>
      </c>
      <c r="BW70" s="141">
        <f t="shared" si="33"/>
        <v>0</v>
      </c>
      <c r="BX70" s="141">
        <f t="shared" si="34"/>
        <v>36510</v>
      </c>
      <c r="BY70" s="141">
        <f t="shared" si="35"/>
        <v>0</v>
      </c>
      <c r="BZ70" s="141">
        <f t="shared" si="36"/>
        <v>0</v>
      </c>
      <c r="CA70" s="141">
        <f t="shared" si="37"/>
        <v>20828</v>
      </c>
      <c r="CB70" s="141">
        <f t="shared" si="38"/>
        <v>0</v>
      </c>
      <c r="CC70" s="141">
        <f t="shared" si="39"/>
        <v>20828</v>
      </c>
      <c r="CD70" s="141">
        <f t="shared" si="40"/>
        <v>0</v>
      </c>
      <c r="CE70" s="141">
        <f t="shared" si="41"/>
        <v>0</v>
      </c>
      <c r="CF70" s="141">
        <f t="shared" si="42"/>
        <v>0</v>
      </c>
      <c r="CG70" s="141">
        <f t="shared" si="43"/>
        <v>0</v>
      </c>
      <c r="CH70" s="141">
        <f t="shared" si="44"/>
        <v>10115</v>
      </c>
      <c r="CI70" s="141">
        <f t="shared" si="45"/>
        <v>377565</v>
      </c>
    </row>
    <row r="71" spans="1:87" ht="12" customHeight="1">
      <c r="A71" s="142" t="s">
        <v>90</v>
      </c>
      <c r="B71" s="140" t="s">
        <v>448</v>
      </c>
      <c r="C71" s="142" t="s">
        <v>465</v>
      </c>
      <c r="D71" s="141">
        <f t="shared" si="4"/>
        <v>46357</v>
      </c>
      <c r="E71" s="141">
        <f t="shared" si="5"/>
        <v>46357</v>
      </c>
      <c r="F71" s="141">
        <v>0</v>
      </c>
      <c r="G71" s="141">
        <v>46357</v>
      </c>
      <c r="H71" s="141">
        <v>0</v>
      </c>
      <c r="I71" s="141">
        <v>0</v>
      </c>
      <c r="J71" s="141">
        <v>0</v>
      </c>
      <c r="K71" s="141"/>
      <c r="L71" s="141">
        <f t="shared" si="6"/>
        <v>404332</v>
      </c>
      <c r="M71" s="141">
        <f t="shared" si="7"/>
        <v>181280</v>
      </c>
      <c r="N71" s="141">
        <v>181280</v>
      </c>
      <c r="O71" s="141">
        <v>0</v>
      </c>
      <c r="P71" s="141">
        <v>0</v>
      </c>
      <c r="Q71" s="141">
        <v>0</v>
      </c>
      <c r="R71" s="141">
        <f t="shared" si="8"/>
        <v>81276</v>
      </c>
      <c r="S71" s="141">
        <v>190</v>
      </c>
      <c r="T71" s="141">
        <v>76758</v>
      </c>
      <c r="U71" s="141">
        <v>4328</v>
      </c>
      <c r="V71" s="141">
        <v>0</v>
      </c>
      <c r="W71" s="141">
        <f t="shared" si="9"/>
        <v>141776</v>
      </c>
      <c r="X71" s="141">
        <v>93648</v>
      </c>
      <c r="Y71" s="141">
        <v>44377</v>
      </c>
      <c r="Z71" s="141">
        <v>1637</v>
      </c>
      <c r="AA71" s="141">
        <v>2114</v>
      </c>
      <c r="AB71" s="141"/>
      <c r="AC71" s="141">
        <v>0</v>
      </c>
      <c r="AD71" s="141">
        <v>0</v>
      </c>
      <c r="AE71" s="141">
        <f t="shared" si="10"/>
        <v>450689</v>
      </c>
      <c r="AF71" s="141">
        <f t="shared" si="11"/>
        <v>19897</v>
      </c>
      <c r="AG71" s="141">
        <f t="shared" si="12"/>
        <v>19897</v>
      </c>
      <c r="AH71" s="141">
        <v>0</v>
      </c>
      <c r="AI71" s="141">
        <v>19897</v>
      </c>
      <c r="AJ71" s="141">
        <v>0</v>
      </c>
      <c r="AK71" s="141">
        <v>0</v>
      </c>
      <c r="AL71" s="141">
        <v>0</v>
      </c>
      <c r="AM71" s="141"/>
      <c r="AN71" s="141">
        <f t="shared" si="13"/>
        <v>173199</v>
      </c>
      <c r="AO71" s="141">
        <f t="shared" si="14"/>
        <v>40920</v>
      </c>
      <c r="AP71" s="141">
        <v>40920</v>
      </c>
      <c r="AQ71" s="141">
        <v>0</v>
      </c>
      <c r="AR71" s="141">
        <v>0</v>
      </c>
      <c r="AS71" s="141">
        <v>0</v>
      </c>
      <c r="AT71" s="141">
        <f t="shared" si="15"/>
        <v>26553</v>
      </c>
      <c r="AU71" s="141">
        <v>0</v>
      </c>
      <c r="AV71" s="141">
        <v>26553</v>
      </c>
      <c r="AW71" s="141">
        <v>0</v>
      </c>
      <c r="AX71" s="141">
        <v>0</v>
      </c>
      <c r="AY71" s="141">
        <f t="shared" si="16"/>
        <v>105726</v>
      </c>
      <c r="AZ71" s="141">
        <v>103206</v>
      </c>
      <c r="BA71" s="141">
        <v>1991</v>
      </c>
      <c r="BB71" s="141">
        <v>0</v>
      </c>
      <c r="BC71" s="141">
        <v>529</v>
      </c>
      <c r="BD71" s="141"/>
      <c r="BE71" s="141">
        <v>0</v>
      </c>
      <c r="BF71" s="141">
        <v>0</v>
      </c>
      <c r="BG71" s="141">
        <f t="shared" si="17"/>
        <v>193096</v>
      </c>
      <c r="BH71" s="141">
        <f t="shared" si="18"/>
        <v>66254</v>
      </c>
      <c r="BI71" s="141">
        <f t="shared" si="19"/>
        <v>66254</v>
      </c>
      <c r="BJ71" s="141">
        <f t="shared" si="20"/>
        <v>0</v>
      </c>
      <c r="BK71" s="141">
        <f t="shared" si="21"/>
        <v>66254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577531</v>
      </c>
      <c r="BQ71" s="141">
        <f t="shared" si="27"/>
        <v>222200</v>
      </c>
      <c r="BR71" s="141">
        <f t="shared" si="28"/>
        <v>222200</v>
      </c>
      <c r="BS71" s="141">
        <f t="shared" si="29"/>
        <v>0</v>
      </c>
      <c r="BT71" s="141">
        <f t="shared" si="30"/>
        <v>0</v>
      </c>
      <c r="BU71" s="141">
        <f t="shared" si="31"/>
        <v>0</v>
      </c>
      <c r="BV71" s="141">
        <f t="shared" si="32"/>
        <v>107829</v>
      </c>
      <c r="BW71" s="141">
        <f t="shared" si="33"/>
        <v>190</v>
      </c>
      <c r="BX71" s="141">
        <f t="shared" si="34"/>
        <v>103311</v>
      </c>
      <c r="BY71" s="141">
        <f t="shared" si="35"/>
        <v>4328</v>
      </c>
      <c r="BZ71" s="141">
        <f t="shared" si="36"/>
        <v>0</v>
      </c>
      <c r="CA71" s="141">
        <f t="shared" si="37"/>
        <v>247502</v>
      </c>
      <c r="CB71" s="141">
        <f t="shared" si="38"/>
        <v>196854</v>
      </c>
      <c r="CC71" s="141">
        <f t="shared" si="39"/>
        <v>46368</v>
      </c>
      <c r="CD71" s="141">
        <f t="shared" si="40"/>
        <v>1637</v>
      </c>
      <c r="CE71" s="141">
        <f t="shared" si="41"/>
        <v>2643</v>
      </c>
      <c r="CF71" s="141">
        <f t="shared" si="42"/>
        <v>0</v>
      </c>
      <c r="CG71" s="141">
        <f t="shared" si="43"/>
        <v>0</v>
      </c>
      <c r="CH71" s="141">
        <f t="shared" si="44"/>
        <v>0</v>
      </c>
      <c r="CI71" s="141">
        <f t="shared" si="45"/>
        <v>643785</v>
      </c>
    </row>
    <row r="72" spans="1:87" ht="12" customHeight="1">
      <c r="A72" s="142" t="s">
        <v>90</v>
      </c>
      <c r="B72" s="140" t="s">
        <v>449</v>
      </c>
      <c r="C72" s="142" t="s">
        <v>466</v>
      </c>
      <c r="D72" s="141">
        <f t="shared" si="4"/>
        <v>0</v>
      </c>
      <c r="E72" s="141">
        <f t="shared" si="5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/>
      <c r="L72" s="141">
        <f t="shared" si="6"/>
        <v>0</v>
      </c>
      <c r="M72" s="141">
        <f t="shared" si="7"/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f t="shared" si="8"/>
        <v>0</v>
      </c>
      <c r="S72" s="141">
        <v>0</v>
      </c>
      <c r="T72" s="141">
        <v>0</v>
      </c>
      <c r="U72" s="141">
        <v>0</v>
      </c>
      <c r="V72" s="141">
        <v>0</v>
      </c>
      <c r="W72" s="141">
        <f t="shared" si="9"/>
        <v>0</v>
      </c>
      <c r="X72" s="141">
        <v>0</v>
      </c>
      <c r="Y72" s="141">
        <v>0</v>
      </c>
      <c r="Z72" s="141">
        <v>0</v>
      </c>
      <c r="AA72" s="141">
        <v>0</v>
      </c>
      <c r="AB72" s="141"/>
      <c r="AC72" s="141">
        <v>0</v>
      </c>
      <c r="AD72" s="141">
        <v>0</v>
      </c>
      <c r="AE72" s="141">
        <f t="shared" si="10"/>
        <v>0</v>
      </c>
      <c r="AF72" s="141">
        <f t="shared" si="11"/>
        <v>12929</v>
      </c>
      <c r="AG72" s="141">
        <f t="shared" si="12"/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12929</v>
      </c>
      <c r="AM72" s="141"/>
      <c r="AN72" s="141">
        <f t="shared" si="13"/>
        <v>438403</v>
      </c>
      <c r="AO72" s="141">
        <f t="shared" si="14"/>
        <v>147878</v>
      </c>
      <c r="AP72" s="141">
        <v>147878</v>
      </c>
      <c r="AQ72" s="141">
        <v>0</v>
      </c>
      <c r="AR72" s="141">
        <v>0</v>
      </c>
      <c r="AS72" s="141">
        <v>0</v>
      </c>
      <c r="AT72" s="141">
        <f t="shared" si="15"/>
        <v>155028</v>
      </c>
      <c r="AU72" s="141">
        <v>1254</v>
      </c>
      <c r="AV72" s="141">
        <v>153774</v>
      </c>
      <c r="AW72" s="141">
        <v>0</v>
      </c>
      <c r="AX72" s="141">
        <v>0</v>
      </c>
      <c r="AY72" s="141">
        <f t="shared" si="16"/>
        <v>135497</v>
      </c>
      <c r="AZ72" s="141">
        <v>77829</v>
      </c>
      <c r="BA72" s="141">
        <v>54343</v>
      </c>
      <c r="BB72" s="141">
        <v>3325</v>
      </c>
      <c r="BC72" s="141">
        <v>0</v>
      </c>
      <c r="BD72" s="141"/>
      <c r="BE72" s="141">
        <v>0</v>
      </c>
      <c r="BF72" s="141">
        <v>15151</v>
      </c>
      <c r="BG72" s="141">
        <f t="shared" si="17"/>
        <v>466483</v>
      </c>
      <c r="BH72" s="141">
        <f t="shared" si="18"/>
        <v>12929</v>
      </c>
      <c r="BI72" s="141">
        <f t="shared" si="19"/>
        <v>0</v>
      </c>
      <c r="BJ72" s="141">
        <f t="shared" si="20"/>
        <v>0</v>
      </c>
      <c r="BK72" s="141">
        <f t="shared" si="21"/>
        <v>0</v>
      </c>
      <c r="BL72" s="141">
        <f t="shared" si="22"/>
        <v>0</v>
      </c>
      <c r="BM72" s="141">
        <f t="shared" si="23"/>
        <v>0</v>
      </c>
      <c r="BN72" s="141">
        <f t="shared" si="24"/>
        <v>12929</v>
      </c>
      <c r="BO72" s="141">
        <f t="shared" si="25"/>
        <v>0</v>
      </c>
      <c r="BP72" s="141">
        <f t="shared" si="26"/>
        <v>438403</v>
      </c>
      <c r="BQ72" s="141">
        <f t="shared" si="27"/>
        <v>147878</v>
      </c>
      <c r="BR72" s="141">
        <f t="shared" si="28"/>
        <v>147878</v>
      </c>
      <c r="BS72" s="141">
        <f t="shared" si="29"/>
        <v>0</v>
      </c>
      <c r="BT72" s="141">
        <f t="shared" si="30"/>
        <v>0</v>
      </c>
      <c r="BU72" s="141">
        <f t="shared" si="31"/>
        <v>0</v>
      </c>
      <c r="BV72" s="141">
        <f t="shared" si="32"/>
        <v>155028</v>
      </c>
      <c r="BW72" s="141">
        <f t="shared" si="33"/>
        <v>1254</v>
      </c>
      <c r="BX72" s="141">
        <f t="shared" si="34"/>
        <v>153774</v>
      </c>
      <c r="BY72" s="141">
        <f t="shared" si="35"/>
        <v>0</v>
      </c>
      <c r="BZ72" s="141">
        <f t="shared" si="36"/>
        <v>0</v>
      </c>
      <c r="CA72" s="141">
        <f t="shared" si="37"/>
        <v>135497</v>
      </c>
      <c r="CB72" s="141">
        <f t="shared" si="38"/>
        <v>77829</v>
      </c>
      <c r="CC72" s="141">
        <f t="shared" si="39"/>
        <v>54343</v>
      </c>
      <c r="CD72" s="141">
        <f t="shared" si="40"/>
        <v>3325</v>
      </c>
      <c r="CE72" s="141">
        <f t="shared" si="41"/>
        <v>0</v>
      </c>
      <c r="CF72" s="141">
        <f t="shared" si="42"/>
        <v>0</v>
      </c>
      <c r="CG72" s="141">
        <f t="shared" si="43"/>
        <v>0</v>
      </c>
      <c r="CH72" s="141">
        <f t="shared" si="44"/>
        <v>15151</v>
      </c>
      <c r="CI72" s="141">
        <f t="shared" si="45"/>
        <v>466483</v>
      </c>
    </row>
    <row r="73" spans="1:87" ht="12" customHeight="1">
      <c r="A73" s="142" t="s">
        <v>90</v>
      </c>
      <c r="B73" s="140" t="s">
        <v>450</v>
      </c>
      <c r="C73" s="142" t="s">
        <v>467</v>
      </c>
      <c r="D73" s="141">
        <f aca="true" t="shared" si="46" ref="D73:D80">+SUM(E73,J73)</f>
        <v>0</v>
      </c>
      <c r="E73" s="141">
        <f aca="true" t="shared" si="47" ref="E73:E80">+SUM(F73:I73)</f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/>
      <c r="L73" s="141">
        <f aca="true" t="shared" si="48" ref="L73:L80">+SUM(M73,R73,V73,W73,AC73)</f>
        <v>0</v>
      </c>
      <c r="M73" s="141">
        <f aca="true" t="shared" si="49" ref="M73:M80">+SUM(N73:Q73)</f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f aca="true" t="shared" si="50" ref="R73:R80">+SUM(S73:U73)</f>
        <v>0</v>
      </c>
      <c r="S73" s="141">
        <v>0</v>
      </c>
      <c r="T73" s="141">
        <v>0</v>
      </c>
      <c r="U73" s="141">
        <v>0</v>
      </c>
      <c r="V73" s="141">
        <v>0</v>
      </c>
      <c r="W73" s="141">
        <f aca="true" t="shared" si="51" ref="W73:W80">+SUM(X73:AA73)</f>
        <v>0</v>
      </c>
      <c r="X73" s="141">
        <v>0</v>
      </c>
      <c r="Y73" s="141">
        <v>0</v>
      </c>
      <c r="Z73" s="141">
        <v>0</v>
      </c>
      <c r="AA73" s="141">
        <v>0</v>
      </c>
      <c r="AB73" s="141"/>
      <c r="AC73" s="141">
        <v>0</v>
      </c>
      <c r="AD73" s="141">
        <v>0</v>
      </c>
      <c r="AE73" s="141">
        <f aca="true" t="shared" si="52" ref="AE73:AE80">+SUM(D73,L73,AD73)</f>
        <v>0</v>
      </c>
      <c r="AF73" s="141">
        <f aca="true" t="shared" si="53" ref="AF73:AF80">+SUM(AG73,AL73)</f>
        <v>0</v>
      </c>
      <c r="AG73" s="141">
        <f aca="true" t="shared" si="54" ref="AG73:AG80">+SUM(AH73:AK73)</f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/>
      <c r="AN73" s="141">
        <f aca="true" t="shared" si="55" ref="AN73:AN80">+SUM(AO73,AT73,AX73,AY73,BE73)</f>
        <v>577436</v>
      </c>
      <c r="AO73" s="141">
        <f aca="true" t="shared" si="56" ref="AO73:AO80">+SUM(AP73:AS73)</f>
        <v>278217</v>
      </c>
      <c r="AP73" s="141">
        <v>100901</v>
      </c>
      <c r="AQ73" s="141">
        <v>129446</v>
      </c>
      <c r="AR73" s="141">
        <v>47870</v>
      </c>
      <c r="AS73" s="141">
        <v>0</v>
      </c>
      <c r="AT73" s="141">
        <f aca="true" t="shared" si="57" ref="AT73:AT80">+SUM(AU73:AW73)</f>
        <v>203437</v>
      </c>
      <c r="AU73" s="141">
        <v>35214</v>
      </c>
      <c r="AV73" s="141">
        <v>168223</v>
      </c>
      <c r="AW73" s="141">
        <v>0</v>
      </c>
      <c r="AX73" s="141">
        <v>4322</v>
      </c>
      <c r="AY73" s="141">
        <f aca="true" t="shared" si="58" ref="AY73:AY80">+SUM(AZ73:BC73)</f>
        <v>91460</v>
      </c>
      <c r="AZ73" s="141">
        <v>87192</v>
      </c>
      <c r="BA73" s="141">
        <v>4268</v>
      </c>
      <c r="BB73" s="141">
        <v>0</v>
      </c>
      <c r="BC73" s="141">
        <v>0</v>
      </c>
      <c r="BD73" s="141"/>
      <c r="BE73" s="141">
        <v>0</v>
      </c>
      <c r="BF73" s="141">
        <v>63</v>
      </c>
      <c r="BG73" s="141">
        <f aca="true" t="shared" si="59" ref="BG73:BG80">+SUM(BF73,AN73,AF73)</f>
        <v>577499</v>
      </c>
      <c r="BH73" s="141">
        <f aca="true" t="shared" si="60" ref="BH73:BH80">SUM(D73,AF73)</f>
        <v>0</v>
      </c>
      <c r="BI73" s="141">
        <f aca="true" t="shared" si="61" ref="BI73:BI80">SUM(E73,AG73)</f>
        <v>0</v>
      </c>
      <c r="BJ73" s="141">
        <f aca="true" t="shared" si="62" ref="BJ73:BJ80">SUM(F73,AH73)</f>
        <v>0</v>
      </c>
      <c r="BK73" s="141">
        <f aca="true" t="shared" si="63" ref="BK73:BK80">SUM(G73,AI73)</f>
        <v>0</v>
      </c>
      <c r="BL73" s="141">
        <f aca="true" t="shared" si="64" ref="BL73:BL80">SUM(H73,AJ73)</f>
        <v>0</v>
      </c>
      <c r="BM73" s="141">
        <f aca="true" t="shared" si="65" ref="BM73:BM80">SUM(I73,AK73)</f>
        <v>0</v>
      </c>
      <c r="BN73" s="141">
        <f aca="true" t="shared" si="66" ref="BN73:BN80">SUM(J73,AL73)</f>
        <v>0</v>
      </c>
      <c r="BO73" s="141">
        <f aca="true" t="shared" si="67" ref="BO73:BO80">SUM(K73,AM73)</f>
        <v>0</v>
      </c>
      <c r="BP73" s="141">
        <f aca="true" t="shared" si="68" ref="BP73:BP80">SUM(L73,AN73)</f>
        <v>577436</v>
      </c>
      <c r="BQ73" s="141">
        <f aca="true" t="shared" si="69" ref="BQ73:BQ80">SUM(M73,AO73)</f>
        <v>278217</v>
      </c>
      <c r="BR73" s="141">
        <f aca="true" t="shared" si="70" ref="BR73:BR80">SUM(N73,AP73)</f>
        <v>100901</v>
      </c>
      <c r="BS73" s="141">
        <f aca="true" t="shared" si="71" ref="BS73:BS80">SUM(O73,AQ73)</f>
        <v>129446</v>
      </c>
      <c r="BT73" s="141">
        <f aca="true" t="shared" si="72" ref="BT73:BT80">SUM(P73,AR73)</f>
        <v>47870</v>
      </c>
      <c r="BU73" s="141">
        <f aca="true" t="shared" si="73" ref="BU73:BU80">SUM(Q73,AS73)</f>
        <v>0</v>
      </c>
      <c r="BV73" s="141">
        <f aca="true" t="shared" si="74" ref="BV73:BV80">SUM(R73,AT73)</f>
        <v>203437</v>
      </c>
      <c r="BW73" s="141">
        <f aca="true" t="shared" si="75" ref="BW73:BW80">SUM(S73,AU73)</f>
        <v>35214</v>
      </c>
      <c r="BX73" s="141">
        <f aca="true" t="shared" si="76" ref="BX73:BX80">SUM(T73,AV73)</f>
        <v>168223</v>
      </c>
      <c r="BY73" s="141">
        <f aca="true" t="shared" si="77" ref="BY73:BY80">SUM(U73,AW73)</f>
        <v>0</v>
      </c>
      <c r="BZ73" s="141">
        <f aca="true" t="shared" si="78" ref="BZ73:BZ80">SUM(V73,AX73)</f>
        <v>4322</v>
      </c>
      <c r="CA73" s="141">
        <f aca="true" t="shared" si="79" ref="CA73:CA80">SUM(W73,AY73)</f>
        <v>91460</v>
      </c>
      <c r="CB73" s="141">
        <f aca="true" t="shared" si="80" ref="CB73:CB80">SUM(X73,AZ73)</f>
        <v>87192</v>
      </c>
      <c r="CC73" s="141">
        <f aca="true" t="shared" si="81" ref="CC73:CC80">SUM(Y73,BA73)</f>
        <v>4268</v>
      </c>
      <c r="CD73" s="141">
        <f aca="true" t="shared" si="82" ref="CD73:CD80">SUM(Z73,BB73)</f>
        <v>0</v>
      </c>
      <c r="CE73" s="141">
        <f aca="true" t="shared" si="83" ref="CE73:CE80">SUM(AA73,BC73)</f>
        <v>0</v>
      </c>
      <c r="CF73" s="141">
        <f aca="true" t="shared" si="84" ref="CF73:CF80">SUM(AB73,BD73)</f>
        <v>0</v>
      </c>
      <c r="CG73" s="141">
        <f aca="true" t="shared" si="85" ref="CG73:CG80">SUM(AC73,BE73)</f>
        <v>0</v>
      </c>
      <c r="CH73" s="141">
        <f aca="true" t="shared" si="86" ref="CH73:CH80">SUM(AD73,BF73)</f>
        <v>63</v>
      </c>
      <c r="CI73" s="141">
        <f aca="true" t="shared" si="87" ref="CI73:CI80">SUM(AE73,BG73)</f>
        <v>577499</v>
      </c>
    </row>
    <row r="74" spans="1:87" ht="12" customHeight="1">
      <c r="A74" s="142" t="s">
        <v>90</v>
      </c>
      <c r="B74" s="140" t="s">
        <v>451</v>
      </c>
      <c r="C74" s="142" t="s">
        <v>468</v>
      </c>
      <c r="D74" s="141">
        <f t="shared" si="46"/>
        <v>0</v>
      </c>
      <c r="E74" s="141">
        <f t="shared" si="47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/>
      <c r="L74" s="141">
        <f t="shared" si="48"/>
        <v>519921</v>
      </c>
      <c r="M74" s="141">
        <f t="shared" si="49"/>
        <v>137478</v>
      </c>
      <c r="N74" s="141">
        <v>38188</v>
      </c>
      <c r="O74" s="141">
        <v>30551</v>
      </c>
      <c r="P74" s="141">
        <v>45826</v>
      </c>
      <c r="Q74" s="141">
        <v>22913</v>
      </c>
      <c r="R74" s="141">
        <f t="shared" si="50"/>
        <v>252006</v>
      </c>
      <c r="S74" s="141">
        <v>16622</v>
      </c>
      <c r="T74" s="141">
        <v>227794</v>
      </c>
      <c r="U74" s="141">
        <v>7590</v>
      </c>
      <c r="V74" s="141">
        <v>0</v>
      </c>
      <c r="W74" s="141">
        <f t="shared" si="51"/>
        <v>130437</v>
      </c>
      <c r="X74" s="141">
        <v>74773</v>
      </c>
      <c r="Y74" s="141">
        <v>47705</v>
      </c>
      <c r="Z74" s="141">
        <v>0</v>
      </c>
      <c r="AA74" s="141">
        <v>7959</v>
      </c>
      <c r="AB74" s="141"/>
      <c r="AC74" s="141">
        <v>0</v>
      </c>
      <c r="AD74" s="141">
        <v>0</v>
      </c>
      <c r="AE74" s="141">
        <f t="shared" si="52"/>
        <v>519921</v>
      </c>
      <c r="AF74" s="141">
        <f t="shared" si="53"/>
        <v>0</v>
      </c>
      <c r="AG74" s="141">
        <f t="shared" si="54"/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/>
      <c r="AN74" s="141">
        <f t="shared" si="55"/>
        <v>0</v>
      </c>
      <c r="AO74" s="141">
        <f t="shared" si="56"/>
        <v>0</v>
      </c>
      <c r="AP74" s="141">
        <v>0</v>
      </c>
      <c r="AQ74" s="141">
        <v>0</v>
      </c>
      <c r="AR74" s="141">
        <v>0</v>
      </c>
      <c r="AS74" s="141">
        <v>0</v>
      </c>
      <c r="AT74" s="141">
        <f t="shared" si="57"/>
        <v>0</v>
      </c>
      <c r="AU74" s="141">
        <v>0</v>
      </c>
      <c r="AV74" s="141">
        <v>0</v>
      </c>
      <c r="AW74" s="141">
        <v>0</v>
      </c>
      <c r="AX74" s="141">
        <v>0</v>
      </c>
      <c r="AY74" s="141">
        <f t="shared" si="58"/>
        <v>0</v>
      </c>
      <c r="AZ74" s="141">
        <v>0</v>
      </c>
      <c r="BA74" s="141">
        <v>0</v>
      </c>
      <c r="BB74" s="141">
        <v>0</v>
      </c>
      <c r="BC74" s="141">
        <v>0</v>
      </c>
      <c r="BD74" s="141"/>
      <c r="BE74" s="141">
        <v>0</v>
      </c>
      <c r="BF74" s="141">
        <v>0</v>
      </c>
      <c r="BG74" s="141">
        <f t="shared" si="59"/>
        <v>0</v>
      </c>
      <c r="BH74" s="141">
        <f t="shared" si="60"/>
        <v>0</v>
      </c>
      <c r="BI74" s="141">
        <f t="shared" si="61"/>
        <v>0</v>
      </c>
      <c r="BJ74" s="141">
        <f t="shared" si="62"/>
        <v>0</v>
      </c>
      <c r="BK74" s="141">
        <f t="shared" si="63"/>
        <v>0</v>
      </c>
      <c r="BL74" s="141">
        <f t="shared" si="64"/>
        <v>0</v>
      </c>
      <c r="BM74" s="141">
        <f t="shared" si="65"/>
        <v>0</v>
      </c>
      <c r="BN74" s="141">
        <f t="shared" si="66"/>
        <v>0</v>
      </c>
      <c r="BO74" s="141">
        <f t="shared" si="67"/>
        <v>0</v>
      </c>
      <c r="BP74" s="141">
        <f t="shared" si="68"/>
        <v>519921</v>
      </c>
      <c r="BQ74" s="141">
        <f t="shared" si="69"/>
        <v>137478</v>
      </c>
      <c r="BR74" s="141">
        <f t="shared" si="70"/>
        <v>38188</v>
      </c>
      <c r="BS74" s="141">
        <f t="shared" si="71"/>
        <v>30551</v>
      </c>
      <c r="BT74" s="141">
        <f t="shared" si="72"/>
        <v>45826</v>
      </c>
      <c r="BU74" s="141">
        <f t="shared" si="73"/>
        <v>22913</v>
      </c>
      <c r="BV74" s="141">
        <f t="shared" si="74"/>
        <v>252006</v>
      </c>
      <c r="BW74" s="141">
        <f t="shared" si="75"/>
        <v>16622</v>
      </c>
      <c r="BX74" s="141">
        <f t="shared" si="76"/>
        <v>227794</v>
      </c>
      <c r="BY74" s="141">
        <f t="shared" si="77"/>
        <v>7590</v>
      </c>
      <c r="BZ74" s="141">
        <f t="shared" si="78"/>
        <v>0</v>
      </c>
      <c r="CA74" s="141">
        <f t="shared" si="79"/>
        <v>130437</v>
      </c>
      <c r="CB74" s="141">
        <f t="shared" si="80"/>
        <v>74773</v>
      </c>
      <c r="CC74" s="141">
        <f t="shared" si="81"/>
        <v>47705</v>
      </c>
      <c r="CD74" s="141">
        <f t="shared" si="82"/>
        <v>0</v>
      </c>
      <c r="CE74" s="141">
        <f t="shared" si="83"/>
        <v>7959</v>
      </c>
      <c r="CF74" s="141">
        <f t="shared" si="84"/>
        <v>0</v>
      </c>
      <c r="CG74" s="141">
        <f t="shared" si="85"/>
        <v>0</v>
      </c>
      <c r="CH74" s="141">
        <f t="shared" si="86"/>
        <v>0</v>
      </c>
      <c r="CI74" s="141">
        <f t="shared" si="87"/>
        <v>519921</v>
      </c>
    </row>
    <row r="75" spans="1:87" ht="12" customHeight="1">
      <c r="A75" s="142" t="s">
        <v>90</v>
      </c>
      <c r="B75" s="140" t="s">
        <v>452</v>
      </c>
      <c r="C75" s="142" t="s">
        <v>469</v>
      </c>
      <c r="D75" s="141">
        <f t="shared" si="46"/>
        <v>0</v>
      </c>
      <c r="E75" s="141">
        <f t="shared" si="47"/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/>
      <c r="L75" s="141">
        <f t="shared" si="48"/>
        <v>73721</v>
      </c>
      <c r="M75" s="141">
        <f t="shared" si="49"/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f t="shared" si="50"/>
        <v>36855</v>
      </c>
      <c r="S75" s="141">
        <v>0</v>
      </c>
      <c r="T75" s="141">
        <v>36855</v>
      </c>
      <c r="U75" s="141">
        <v>0</v>
      </c>
      <c r="V75" s="141">
        <v>0</v>
      </c>
      <c r="W75" s="141">
        <f t="shared" si="51"/>
        <v>36866</v>
      </c>
      <c r="X75" s="141">
        <v>0</v>
      </c>
      <c r="Y75" s="141">
        <v>36866</v>
      </c>
      <c r="Z75" s="141">
        <v>0</v>
      </c>
      <c r="AA75" s="141">
        <v>0</v>
      </c>
      <c r="AB75" s="141"/>
      <c r="AC75" s="141">
        <v>0</v>
      </c>
      <c r="AD75" s="141">
        <v>10240</v>
      </c>
      <c r="AE75" s="141">
        <f t="shared" si="52"/>
        <v>83961</v>
      </c>
      <c r="AF75" s="141">
        <f t="shared" si="53"/>
        <v>0</v>
      </c>
      <c r="AG75" s="141">
        <f t="shared" si="54"/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/>
      <c r="AN75" s="141">
        <f t="shared" si="55"/>
        <v>0</v>
      </c>
      <c r="AO75" s="141">
        <f t="shared" si="56"/>
        <v>0</v>
      </c>
      <c r="AP75" s="141">
        <v>0</v>
      </c>
      <c r="AQ75" s="141">
        <v>0</v>
      </c>
      <c r="AR75" s="141">
        <v>0</v>
      </c>
      <c r="AS75" s="141">
        <v>0</v>
      </c>
      <c r="AT75" s="141">
        <f t="shared" si="57"/>
        <v>0</v>
      </c>
      <c r="AU75" s="141">
        <v>0</v>
      </c>
      <c r="AV75" s="141">
        <v>0</v>
      </c>
      <c r="AW75" s="141">
        <v>0</v>
      </c>
      <c r="AX75" s="141">
        <v>0</v>
      </c>
      <c r="AY75" s="141">
        <f t="shared" si="58"/>
        <v>0</v>
      </c>
      <c r="AZ75" s="141">
        <v>0</v>
      </c>
      <c r="BA75" s="141">
        <v>0</v>
      </c>
      <c r="BB75" s="141">
        <v>0</v>
      </c>
      <c r="BC75" s="141">
        <v>0</v>
      </c>
      <c r="BD75" s="141"/>
      <c r="BE75" s="141">
        <v>0</v>
      </c>
      <c r="BF75" s="141">
        <v>0</v>
      </c>
      <c r="BG75" s="141">
        <f t="shared" si="59"/>
        <v>0</v>
      </c>
      <c r="BH75" s="141">
        <f t="shared" si="60"/>
        <v>0</v>
      </c>
      <c r="BI75" s="141">
        <f t="shared" si="61"/>
        <v>0</v>
      </c>
      <c r="BJ75" s="141">
        <f t="shared" si="62"/>
        <v>0</v>
      </c>
      <c r="BK75" s="141">
        <f t="shared" si="63"/>
        <v>0</v>
      </c>
      <c r="BL75" s="141">
        <f t="shared" si="64"/>
        <v>0</v>
      </c>
      <c r="BM75" s="141">
        <f t="shared" si="65"/>
        <v>0</v>
      </c>
      <c r="BN75" s="141">
        <f t="shared" si="66"/>
        <v>0</v>
      </c>
      <c r="BO75" s="141">
        <f t="shared" si="67"/>
        <v>0</v>
      </c>
      <c r="BP75" s="141">
        <f t="shared" si="68"/>
        <v>73721</v>
      </c>
      <c r="BQ75" s="141">
        <f t="shared" si="69"/>
        <v>0</v>
      </c>
      <c r="BR75" s="141">
        <f t="shared" si="70"/>
        <v>0</v>
      </c>
      <c r="BS75" s="141">
        <f t="shared" si="71"/>
        <v>0</v>
      </c>
      <c r="BT75" s="141">
        <f t="shared" si="72"/>
        <v>0</v>
      </c>
      <c r="BU75" s="141">
        <f t="shared" si="73"/>
        <v>0</v>
      </c>
      <c r="BV75" s="141">
        <f t="shared" si="74"/>
        <v>36855</v>
      </c>
      <c r="BW75" s="141">
        <f t="shared" si="75"/>
        <v>0</v>
      </c>
      <c r="BX75" s="141">
        <f t="shared" si="76"/>
        <v>36855</v>
      </c>
      <c r="BY75" s="141">
        <f t="shared" si="77"/>
        <v>0</v>
      </c>
      <c r="BZ75" s="141">
        <f t="shared" si="78"/>
        <v>0</v>
      </c>
      <c r="CA75" s="141">
        <f t="shared" si="79"/>
        <v>36866</v>
      </c>
      <c r="CB75" s="141">
        <f t="shared" si="80"/>
        <v>0</v>
      </c>
      <c r="CC75" s="141">
        <f t="shared" si="81"/>
        <v>36866</v>
      </c>
      <c r="CD75" s="141">
        <f t="shared" si="82"/>
        <v>0</v>
      </c>
      <c r="CE75" s="141">
        <f t="shared" si="83"/>
        <v>0</v>
      </c>
      <c r="CF75" s="141">
        <f t="shared" si="84"/>
        <v>0</v>
      </c>
      <c r="CG75" s="141">
        <f t="shared" si="85"/>
        <v>0</v>
      </c>
      <c r="CH75" s="141">
        <f t="shared" si="86"/>
        <v>10240</v>
      </c>
      <c r="CI75" s="141">
        <f t="shared" si="87"/>
        <v>83961</v>
      </c>
    </row>
    <row r="76" spans="1:87" ht="12" customHeight="1">
      <c r="A76" s="142" t="s">
        <v>90</v>
      </c>
      <c r="B76" s="140" t="s">
        <v>453</v>
      </c>
      <c r="C76" s="142" t="s">
        <v>470</v>
      </c>
      <c r="D76" s="141">
        <f t="shared" si="46"/>
        <v>0</v>
      </c>
      <c r="E76" s="141">
        <f t="shared" si="47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/>
      <c r="L76" s="141">
        <f t="shared" si="48"/>
        <v>96020</v>
      </c>
      <c r="M76" s="141">
        <f t="shared" si="49"/>
        <v>55810</v>
      </c>
      <c r="N76" s="141">
        <v>36377</v>
      </c>
      <c r="O76" s="141">
        <v>0</v>
      </c>
      <c r="P76" s="141">
        <v>19433</v>
      </c>
      <c r="Q76" s="141">
        <v>0</v>
      </c>
      <c r="R76" s="141">
        <f t="shared" si="50"/>
        <v>40210</v>
      </c>
      <c r="S76" s="141">
        <v>0</v>
      </c>
      <c r="T76" s="141">
        <v>33192</v>
      </c>
      <c r="U76" s="141">
        <v>7018</v>
      </c>
      <c r="V76" s="141">
        <v>0</v>
      </c>
      <c r="W76" s="141">
        <f t="shared" si="51"/>
        <v>0</v>
      </c>
      <c r="X76" s="141">
        <v>0</v>
      </c>
      <c r="Y76" s="141">
        <v>0</v>
      </c>
      <c r="Z76" s="141">
        <v>0</v>
      </c>
      <c r="AA76" s="141">
        <v>0</v>
      </c>
      <c r="AB76" s="141"/>
      <c r="AC76" s="141">
        <v>0</v>
      </c>
      <c r="AD76" s="141">
        <v>42969</v>
      </c>
      <c r="AE76" s="141">
        <f t="shared" si="52"/>
        <v>138989</v>
      </c>
      <c r="AF76" s="141">
        <f t="shared" si="53"/>
        <v>0</v>
      </c>
      <c r="AG76" s="141">
        <f t="shared" si="54"/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/>
      <c r="AN76" s="141">
        <f t="shared" si="55"/>
        <v>0</v>
      </c>
      <c r="AO76" s="141">
        <f t="shared" si="56"/>
        <v>0</v>
      </c>
      <c r="AP76" s="141">
        <v>0</v>
      </c>
      <c r="AQ76" s="141">
        <v>0</v>
      </c>
      <c r="AR76" s="141">
        <v>0</v>
      </c>
      <c r="AS76" s="141">
        <v>0</v>
      </c>
      <c r="AT76" s="141">
        <f t="shared" si="57"/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f t="shared" si="58"/>
        <v>0</v>
      </c>
      <c r="AZ76" s="141">
        <v>0</v>
      </c>
      <c r="BA76" s="141">
        <v>0</v>
      </c>
      <c r="BB76" s="141">
        <v>0</v>
      </c>
      <c r="BC76" s="141">
        <v>0</v>
      </c>
      <c r="BD76" s="141"/>
      <c r="BE76" s="141">
        <v>0</v>
      </c>
      <c r="BF76" s="141">
        <v>0</v>
      </c>
      <c r="BG76" s="141">
        <f t="shared" si="59"/>
        <v>0</v>
      </c>
      <c r="BH76" s="141">
        <f t="shared" si="60"/>
        <v>0</v>
      </c>
      <c r="BI76" s="141">
        <f t="shared" si="61"/>
        <v>0</v>
      </c>
      <c r="BJ76" s="141">
        <f t="shared" si="62"/>
        <v>0</v>
      </c>
      <c r="BK76" s="141">
        <f t="shared" si="63"/>
        <v>0</v>
      </c>
      <c r="BL76" s="141">
        <f t="shared" si="64"/>
        <v>0</v>
      </c>
      <c r="BM76" s="141">
        <f t="shared" si="65"/>
        <v>0</v>
      </c>
      <c r="BN76" s="141">
        <f t="shared" si="66"/>
        <v>0</v>
      </c>
      <c r="BO76" s="141">
        <f t="shared" si="67"/>
        <v>0</v>
      </c>
      <c r="BP76" s="141">
        <f t="shared" si="68"/>
        <v>96020</v>
      </c>
      <c r="BQ76" s="141">
        <f t="shared" si="69"/>
        <v>55810</v>
      </c>
      <c r="BR76" s="141">
        <f t="shared" si="70"/>
        <v>36377</v>
      </c>
      <c r="BS76" s="141">
        <f t="shared" si="71"/>
        <v>0</v>
      </c>
      <c r="BT76" s="141">
        <f t="shared" si="72"/>
        <v>19433</v>
      </c>
      <c r="BU76" s="141">
        <f t="shared" si="73"/>
        <v>0</v>
      </c>
      <c r="BV76" s="141">
        <f t="shared" si="74"/>
        <v>40210</v>
      </c>
      <c r="BW76" s="141">
        <f t="shared" si="75"/>
        <v>0</v>
      </c>
      <c r="BX76" s="141">
        <f t="shared" si="76"/>
        <v>33192</v>
      </c>
      <c r="BY76" s="141">
        <f t="shared" si="77"/>
        <v>7018</v>
      </c>
      <c r="BZ76" s="141">
        <f t="shared" si="78"/>
        <v>0</v>
      </c>
      <c r="CA76" s="141">
        <f t="shared" si="79"/>
        <v>0</v>
      </c>
      <c r="CB76" s="141">
        <f t="shared" si="80"/>
        <v>0</v>
      </c>
      <c r="CC76" s="141">
        <f t="shared" si="81"/>
        <v>0</v>
      </c>
      <c r="CD76" s="141">
        <f t="shared" si="82"/>
        <v>0</v>
      </c>
      <c r="CE76" s="141">
        <f t="shared" si="83"/>
        <v>0</v>
      </c>
      <c r="CF76" s="141">
        <f t="shared" si="84"/>
        <v>0</v>
      </c>
      <c r="CG76" s="141">
        <f t="shared" si="85"/>
        <v>0</v>
      </c>
      <c r="CH76" s="141">
        <f t="shared" si="86"/>
        <v>42969</v>
      </c>
      <c r="CI76" s="141">
        <f t="shared" si="87"/>
        <v>138989</v>
      </c>
    </row>
    <row r="77" spans="1:87" ht="12" customHeight="1">
      <c r="A77" s="142" t="s">
        <v>90</v>
      </c>
      <c r="B77" s="140" t="s">
        <v>454</v>
      </c>
      <c r="C77" s="142" t="s">
        <v>471</v>
      </c>
      <c r="D77" s="141">
        <f t="shared" si="46"/>
        <v>6300</v>
      </c>
      <c r="E77" s="141">
        <f t="shared" si="47"/>
        <v>6300</v>
      </c>
      <c r="F77" s="141">
        <v>0</v>
      </c>
      <c r="G77" s="141">
        <v>0</v>
      </c>
      <c r="H77" s="141">
        <v>6300</v>
      </c>
      <c r="I77" s="141">
        <v>0</v>
      </c>
      <c r="J77" s="141">
        <v>0</v>
      </c>
      <c r="K77" s="141"/>
      <c r="L77" s="141">
        <f t="shared" si="48"/>
        <v>1378991</v>
      </c>
      <c r="M77" s="141">
        <f t="shared" si="49"/>
        <v>173525</v>
      </c>
      <c r="N77" s="141">
        <v>143101</v>
      </c>
      <c r="O77" s="141">
        <v>0</v>
      </c>
      <c r="P77" s="141">
        <v>30424</v>
      </c>
      <c r="Q77" s="141">
        <v>0</v>
      </c>
      <c r="R77" s="141">
        <f t="shared" si="50"/>
        <v>217405</v>
      </c>
      <c r="S77" s="141">
        <v>0</v>
      </c>
      <c r="T77" s="141">
        <v>173477</v>
      </c>
      <c r="U77" s="141">
        <v>43928</v>
      </c>
      <c r="V77" s="141">
        <v>0</v>
      </c>
      <c r="W77" s="141">
        <f t="shared" si="51"/>
        <v>988061</v>
      </c>
      <c r="X77" s="141">
        <v>425093</v>
      </c>
      <c r="Y77" s="141">
        <v>532120</v>
      </c>
      <c r="Z77" s="141">
        <v>30848</v>
      </c>
      <c r="AA77" s="141">
        <v>0</v>
      </c>
      <c r="AB77" s="141"/>
      <c r="AC77" s="141">
        <v>0</v>
      </c>
      <c r="AD77" s="141">
        <v>80909</v>
      </c>
      <c r="AE77" s="141">
        <f t="shared" si="52"/>
        <v>1466200</v>
      </c>
      <c r="AF77" s="141">
        <f t="shared" si="53"/>
        <v>0</v>
      </c>
      <c r="AG77" s="141">
        <f t="shared" si="54"/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/>
      <c r="AN77" s="141">
        <f t="shared" si="55"/>
        <v>194456</v>
      </c>
      <c r="AO77" s="141">
        <f t="shared" si="56"/>
        <v>67562</v>
      </c>
      <c r="AP77" s="141">
        <v>67562</v>
      </c>
      <c r="AQ77" s="141">
        <v>0</v>
      </c>
      <c r="AR77" s="141">
        <v>0</v>
      </c>
      <c r="AS77" s="141">
        <v>0</v>
      </c>
      <c r="AT77" s="141">
        <f t="shared" si="57"/>
        <v>86859</v>
      </c>
      <c r="AU77" s="141">
        <v>0</v>
      </c>
      <c r="AV77" s="141">
        <v>86859</v>
      </c>
      <c r="AW77" s="141">
        <v>0</v>
      </c>
      <c r="AX77" s="141">
        <v>0</v>
      </c>
      <c r="AY77" s="141">
        <f t="shared" si="58"/>
        <v>40035</v>
      </c>
      <c r="AZ77" s="141">
        <v>0</v>
      </c>
      <c r="BA77" s="141">
        <v>40035</v>
      </c>
      <c r="BB77" s="141">
        <v>0</v>
      </c>
      <c r="BC77" s="141">
        <v>0</v>
      </c>
      <c r="BD77" s="141"/>
      <c r="BE77" s="141">
        <v>0</v>
      </c>
      <c r="BF77" s="141">
        <v>2778</v>
      </c>
      <c r="BG77" s="141">
        <f t="shared" si="59"/>
        <v>197234</v>
      </c>
      <c r="BH77" s="141">
        <f t="shared" si="60"/>
        <v>6300</v>
      </c>
      <c r="BI77" s="141">
        <f t="shared" si="61"/>
        <v>6300</v>
      </c>
      <c r="BJ77" s="141">
        <f t="shared" si="62"/>
        <v>0</v>
      </c>
      <c r="BK77" s="141">
        <f t="shared" si="63"/>
        <v>0</v>
      </c>
      <c r="BL77" s="141">
        <f t="shared" si="64"/>
        <v>6300</v>
      </c>
      <c r="BM77" s="141">
        <f t="shared" si="65"/>
        <v>0</v>
      </c>
      <c r="BN77" s="141">
        <f t="shared" si="66"/>
        <v>0</v>
      </c>
      <c r="BO77" s="141">
        <f t="shared" si="67"/>
        <v>0</v>
      </c>
      <c r="BP77" s="141">
        <f t="shared" si="68"/>
        <v>1573447</v>
      </c>
      <c r="BQ77" s="141">
        <f t="shared" si="69"/>
        <v>241087</v>
      </c>
      <c r="BR77" s="141">
        <f t="shared" si="70"/>
        <v>210663</v>
      </c>
      <c r="BS77" s="141">
        <f t="shared" si="71"/>
        <v>0</v>
      </c>
      <c r="BT77" s="141">
        <f t="shared" si="72"/>
        <v>30424</v>
      </c>
      <c r="BU77" s="141">
        <f t="shared" si="73"/>
        <v>0</v>
      </c>
      <c r="BV77" s="141">
        <f t="shared" si="74"/>
        <v>304264</v>
      </c>
      <c r="BW77" s="141">
        <f t="shared" si="75"/>
        <v>0</v>
      </c>
      <c r="BX77" s="141">
        <f t="shared" si="76"/>
        <v>260336</v>
      </c>
      <c r="BY77" s="141">
        <f t="shared" si="77"/>
        <v>43928</v>
      </c>
      <c r="BZ77" s="141">
        <f t="shared" si="78"/>
        <v>0</v>
      </c>
      <c r="CA77" s="141">
        <f t="shared" si="79"/>
        <v>1028096</v>
      </c>
      <c r="CB77" s="141">
        <f t="shared" si="80"/>
        <v>425093</v>
      </c>
      <c r="CC77" s="141">
        <f t="shared" si="81"/>
        <v>572155</v>
      </c>
      <c r="CD77" s="141">
        <f t="shared" si="82"/>
        <v>30848</v>
      </c>
      <c r="CE77" s="141">
        <f t="shared" si="83"/>
        <v>0</v>
      </c>
      <c r="CF77" s="141">
        <f t="shared" si="84"/>
        <v>0</v>
      </c>
      <c r="CG77" s="141">
        <f t="shared" si="85"/>
        <v>0</v>
      </c>
      <c r="CH77" s="141">
        <f t="shared" si="86"/>
        <v>83687</v>
      </c>
      <c r="CI77" s="141">
        <f t="shared" si="87"/>
        <v>1663434</v>
      </c>
    </row>
    <row r="78" spans="1:87" ht="12" customHeight="1">
      <c r="A78" s="142" t="s">
        <v>90</v>
      </c>
      <c r="B78" s="140" t="s">
        <v>455</v>
      </c>
      <c r="C78" s="142" t="s">
        <v>472</v>
      </c>
      <c r="D78" s="141">
        <f t="shared" si="46"/>
        <v>0</v>
      </c>
      <c r="E78" s="141">
        <f t="shared" si="47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/>
      <c r="L78" s="141">
        <f t="shared" si="48"/>
        <v>0</v>
      </c>
      <c r="M78" s="141">
        <f t="shared" si="49"/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f t="shared" si="50"/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f t="shared" si="51"/>
        <v>0</v>
      </c>
      <c r="X78" s="141">
        <v>0</v>
      </c>
      <c r="Y78" s="141">
        <v>0</v>
      </c>
      <c r="Z78" s="141">
        <v>0</v>
      </c>
      <c r="AA78" s="141">
        <v>0</v>
      </c>
      <c r="AB78" s="141"/>
      <c r="AC78" s="141">
        <v>0</v>
      </c>
      <c r="AD78" s="141">
        <v>0</v>
      </c>
      <c r="AE78" s="141">
        <f t="shared" si="52"/>
        <v>0</v>
      </c>
      <c r="AF78" s="141">
        <f t="shared" si="53"/>
        <v>0</v>
      </c>
      <c r="AG78" s="141">
        <f t="shared" si="54"/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/>
      <c r="AN78" s="141">
        <f t="shared" si="55"/>
        <v>503038</v>
      </c>
      <c r="AO78" s="141">
        <f t="shared" si="56"/>
        <v>123128</v>
      </c>
      <c r="AP78" s="141">
        <v>65332</v>
      </c>
      <c r="AQ78" s="141">
        <v>38851</v>
      </c>
      <c r="AR78" s="141">
        <v>18945</v>
      </c>
      <c r="AS78" s="141">
        <v>0</v>
      </c>
      <c r="AT78" s="141">
        <f t="shared" si="57"/>
        <v>122448</v>
      </c>
      <c r="AU78" s="141">
        <v>4925</v>
      </c>
      <c r="AV78" s="141">
        <v>117457</v>
      </c>
      <c r="AW78" s="141">
        <v>66</v>
      </c>
      <c r="AX78" s="141">
        <v>0</v>
      </c>
      <c r="AY78" s="141">
        <f t="shared" si="58"/>
        <v>257462</v>
      </c>
      <c r="AZ78" s="141">
        <v>131453</v>
      </c>
      <c r="BA78" s="141">
        <v>119675</v>
      </c>
      <c r="BB78" s="141">
        <v>5448</v>
      </c>
      <c r="BC78" s="141">
        <v>886</v>
      </c>
      <c r="BD78" s="141"/>
      <c r="BE78" s="141">
        <v>0</v>
      </c>
      <c r="BF78" s="141">
        <v>7990</v>
      </c>
      <c r="BG78" s="141">
        <f t="shared" si="59"/>
        <v>511028</v>
      </c>
      <c r="BH78" s="141">
        <f t="shared" si="60"/>
        <v>0</v>
      </c>
      <c r="BI78" s="141">
        <f t="shared" si="61"/>
        <v>0</v>
      </c>
      <c r="BJ78" s="141">
        <f t="shared" si="62"/>
        <v>0</v>
      </c>
      <c r="BK78" s="141">
        <f t="shared" si="63"/>
        <v>0</v>
      </c>
      <c r="BL78" s="141">
        <f t="shared" si="64"/>
        <v>0</v>
      </c>
      <c r="BM78" s="141">
        <f t="shared" si="65"/>
        <v>0</v>
      </c>
      <c r="BN78" s="141">
        <f t="shared" si="66"/>
        <v>0</v>
      </c>
      <c r="BO78" s="141">
        <f t="shared" si="67"/>
        <v>0</v>
      </c>
      <c r="BP78" s="141">
        <f t="shared" si="68"/>
        <v>503038</v>
      </c>
      <c r="BQ78" s="141">
        <f t="shared" si="69"/>
        <v>123128</v>
      </c>
      <c r="BR78" s="141">
        <f t="shared" si="70"/>
        <v>65332</v>
      </c>
      <c r="BS78" s="141">
        <f t="shared" si="71"/>
        <v>38851</v>
      </c>
      <c r="BT78" s="141">
        <f t="shared" si="72"/>
        <v>18945</v>
      </c>
      <c r="BU78" s="141">
        <f t="shared" si="73"/>
        <v>0</v>
      </c>
      <c r="BV78" s="141">
        <f t="shared" si="74"/>
        <v>122448</v>
      </c>
      <c r="BW78" s="141">
        <f t="shared" si="75"/>
        <v>4925</v>
      </c>
      <c r="BX78" s="141">
        <f t="shared" si="76"/>
        <v>117457</v>
      </c>
      <c r="BY78" s="141">
        <f t="shared" si="77"/>
        <v>66</v>
      </c>
      <c r="BZ78" s="141">
        <f t="shared" si="78"/>
        <v>0</v>
      </c>
      <c r="CA78" s="141">
        <f t="shared" si="79"/>
        <v>257462</v>
      </c>
      <c r="CB78" s="141">
        <f t="shared" si="80"/>
        <v>131453</v>
      </c>
      <c r="CC78" s="141">
        <f t="shared" si="81"/>
        <v>119675</v>
      </c>
      <c r="CD78" s="141">
        <f t="shared" si="82"/>
        <v>5448</v>
      </c>
      <c r="CE78" s="141">
        <f t="shared" si="83"/>
        <v>886</v>
      </c>
      <c r="CF78" s="141">
        <f t="shared" si="84"/>
        <v>0</v>
      </c>
      <c r="CG78" s="141">
        <f t="shared" si="85"/>
        <v>0</v>
      </c>
      <c r="CH78" s="141">
        <f t="shared" si="86"/>
        <v>7990</v>
      </c>
      <c r="CI78" s="141">
        <f t="shared" si="87"/>
        <v>511028</v>
      </c>
    </row>
    <row r="79" spans="1:87" ht="12" customHeight="1">
      <c r="A79" s="142" t="s">
        <v>90</v>
      </c>
      <c r="B79" s="140" t="s">
        <v>456</v>
      </c>
      <c r="C79" s="142" t="s">
        <v>473</v>
      </c>
      <c r="D79" s="141">
        <f t="shared" si="46"/>
        <v>54748</v>
      </c>
      <c r="E79" s="141">
        <f t="shared" si="47"/>
        <v>54748</v>
      </c>
      <c r="F79" s="141">
        <v>0</v>
      </c>
      <c r="G79" s="141">
        <v>32106</v>
      </c>
      <c r="H79" s="141">
        <v>22642</v>
      </c>
      <c r="I79" s="141">
        <v>0</v>
      </c>
      <c r="J79" s="141">
        <v>0</v>
      </c>
      <c r="K79" s="141"/>
      <c r="L79" s="141">
        <f t="shared" si="48"/>
        <v>570730</v>
      </c>
      <c r="M79" s="141">
        <f t="shared" si="49"/>
        <v>198813</v>
      </c>
      <c r="N79" s="141">
        <v>198813</v>
      </c>
      <c r="O79" s="141">
        <v>0</v>
      </c>
      <c r="P79" s="141">
        <v>0</v>
      </c>
      <c r="Q79" s="141">
        <v>0</v>
      </c>
      <c r="R79" s="141">
        <f t="shared" si="50"/>
        <v>340797</v>
      </c>
      <c r="S79" s="141">
        <v>0</v>
      </c>
      <c r="T79" s="141">
        <v>322068</v>
      </c>
      <c r="U79" s="141">
        <v>18729</v>
      </c>
      <c r="V79" s="141">
        <v>0</v>
      </c>
      <c r="W79" s="141">
        <f t="shared" si="51"/>
        <v>31120</v>
      </c>
      <c r="X79" s="141">
        <v>0</v>
      </c>
      <c r="Y79" s="141">
        <v>15606</v>
      </c>
      <c r="Z79" s="141">
        <v>15514</v>
      </c>
      <c r="AA79" s="141">
        <v>0</v>
      </c>
      <c r="AB79" s="141"/>
      <c r="AC79" s="141">
        <v>0</v>
      </c>
      <c r="AD79" s="141">
        <v>0</v>
      </c>
      <c r="AE79" s="141">
        <f t="shared" si="52"/>
        <v>625478</v>
      </c>
      <c r="AF79" s="141">
        <f t="shared" si="53"/>
        <v>0</v>
      </c>
      <c r="AG79" s="141">
        <f t="shared" si="54"/>
        <v>0</v>
      </c>
      <c r="AH79" s="141">
        <v>0</v>
      </c>
      <c r="AI79" s="141">
        <v>0</v>
      </c>
      <c r="AJ79" s="141">
        <v>0</v>
      </c>
      <c r="AK79" s="141">
        <v>0</v>
      </c>
      <c r="AL79" s="141">
        <v>0</v>
      </c>
      <c r="AM79" s="141"/>
      <c r="AN79" s="141">
        <f t="shared" si="55"/>
        <v>275163</v>
      </c>
      <c r="AO79" s="141">
        <f t="shared" si="56"/>
        <v>142473</v>
      </c>
      <c r="AP79" s="141">
        <v>142473</v>
      </c>
      <c r="AQ79" s="141">
        <v>0</v>
      </c>
      <c r="AR79" s="141">
        <v>0</v>
      </c>
      <c r="AS79" s="141">
        <v>0</v>
      </c>
      <c r="AT79" s="141">
        <f t="shared" si="57"/>
        <v>45368</v>
      </c>
      <c r="AU79" s="141">
        <v>34480</v>
      </c>
      <c r="AV79" s="141">
        <v>10888</v>
      </c>
      <c r="AW79" s="141">
        <v>0</v>
      </c>
      <c r="AX79" s="141">
        <v>0</v>
      </c>
      <c r="AY79" s="141">
        <f t="shared" si="58"/>
        <v>87322</v>
      </c>
      <c r="AZ79" s="141">
        <v>75340</v>
      </c>
      <c r="BA79" s="141">
        <v>0</v>
      </c>
      <c r="BB79" s="141">
        <v>0</v>
      </c>
      <c r="BC79" s="141">
        <v>11982</v>
      </c>
      <c r="BD79" s="141"/>
      <c r="BE79" s="141">
        <v>0</v>
      </c>
      <c r="BF79" s="141">
        <v>0</v>
      </c>
      <c r="BG79" s="141">
        <f t="shared" si="59"/>
        <v>275163</v>
      </c>
      <c r="BH79" s="141">
        <f t="shared" si="60"/>
        <v>54748</v>
      </c>
      <c r="BI79" s="141">
        <f t="shared" si="61"/>
        <v>54748</v>
      </c>
      <c r="BJ79" s="141">
        <f t="shared" si="62"/>
        <v>0</v>
      </c>
      <c r="BK79" s="141">
        <f t="shared" si="63"/>
        <v>32106</v>
      </c>
      <c r="BL79" s="141">
        <f t="shared" si="64"/>
        <v>22642</v>
      </c>
      <c r="BM79" s="141">
        <f t="shared" si="65"/>
        <v>0</v>
      </c>
      <c r="BN79" s="141">
        <f t="shared" si="66"/>
        <v>0</v>
      </c>
      <c r="BO79" s="141">
        <f t="shared" si="67"/>
        <v>0</v>
      </c>
      <c r="BP79" s="141">
        <f t="shared" si="68"/>
        <v>845893</v>
      </c>
      <c r="BQ79" s="141">
        <f t="shared" si="69"/>
        <v>341286</v>
      </c>
      <c r="BR79" s="141">
        <f t="shared" si="70"/>
        <v>341286</v>
      </c>
      <c r="BS79" s="141">
        <f t="shared" si="71"/>
        <v>0</v>
      </c>
      <c r="BT79" s="141">
        <f t="shared" si="72"/>
        <v>0</v>
      </c>
      <c r="BU79" s="141">
        <f t="shared" si="73"/>
        <v>0</v>
      </c>
      <c r="BV79" s="141">
        <f t="shared" si="74"/>
        <v>386165</v>
      </c>
      <c r="BW79" s="141">
        <f t="shared" si="75"/>
        <v>34480</v>
      </c>
      <c r="BX79" s="141">
        <f t="shared" si="76"/>
        <v>332956</v>
      </c>
      <c r="BY79" s="141">
        <f t="shared" si="77"/>
        <v>18729</v>
      </c>
      <c r="BZ79" s="141">
        <f t="shared" si="78"/>
        <v>0</v>
      </c>
      <c r="CA79" s="141">
        <f t="shared" si="79"/>
        <v>118442</v>
      </c>
      <c r="CB79" s="141">
        <f t="shared" si="80"/>
        <v>75340</v>
      </c>
      <c r="CC79" s="141">
        <f t="shared" si="81"/>
        <v>15606</v>
      </c>
      <c r="CD79" s="141">
        <f t="shared" si="82"/>
        <v>15514</v>
      </c>
      <c r="CE79" s="141">
        <f t="shared" si="83"/>
        <v>11982</v>
      </c>
      <c r="CF79" s="141">
        <f t="shared" si="84"/>
        <v>0</v>
      </c>
      <c r="CG79" s="141">
        <f t="shared" si="85"/>
        <v>0</v>
      </c>
      <c r="CH79" s="141">
        <f t="shared" si="86"/>
        <v>0</v>
      </c>
      <c r="CI79" s="141">
        <f t="shared" si="87"/>
        <v>900641</v>
      </c>
    </row>
    <row r="80" spans="1:87" ht="12" customHeight="1">
      <c r="A80" s="142" t="s">
        <v>90</v>
      </c>
      <c r="B80" s="140" t="s">
        <v>457</v>
      </c>
      <c r="C80" s="142" t="s">
        <v>474</v>
      </c>
      <c r="D80" s="141">
        <f t="shared" si="46"/>
        <v>90444</v>
      </c>
      <c r="E80" s="141">
        <f t="shared" si="47"/>
        <v>90444</v>
      </c>
      <c r="F80" s="141">
        <v>0</v>
      </c>
      <c r="G80" s="141">
        <v>13049</v>
      </c>
      <c r="H80" s="141">
        <v>77395</v>
      </c>
      <c r="I80" s="141">
        <v>0</v>
      </c>
      <c r="J80" s="141">
        <v>0</v>
      </c>
      <c r="K80" s="141"/>
      <c r="L80" s="141">
        <f t="shared" si="48"/>
        <v>1702584</v>
      </c>
      <c r="M80" s="141">
        <f t="shared" si="49"/>
        <v>147890</v>
      </c>
      <c r="N80" s="141">
        <v>147890</v>
      </c>
      <c r="O80" s="141">
        <v>0</v>
      </c>
      <c r="P80" s="141">
        <v>0</v>
      </c>
      <c r="Q80" s="141">
        <v>0</v>
      </c>
      <c r="R80" s="141">
        <f t="shared" si="50"/>
        <v>402839</v>
      </c>
      <c r="S80" s="141">
        <v>0</v>
      </c>
      <c r="T80" s="141">
        <v>310706</v>
      </c>
      <c r="U80" s="141">
        <v>92133</v>
      </c>
      <c r="V80" s="141">
        <v>0</v>
      </c>
      <c r="W80" s="141">
        <f t="shared" si="51"/>
        <v>1151855</v>
      </c>
      <c r="X80" s="141">
        <v>561383</v>
      </c>
      <c r="Y80" s="141">
        <v>540266</v>
      </c>
      <c r="Z80" s="141">
        <v>38421</v>
      </c>
      <c r="AA80" s="141">
        <v>11785</v>
      </c>
      <c r="AB80" s="141"/>
      <c r="AC80" s="141">
        <v>0</v>
      </c>
      <c r="AD80" s="141">
        <v>0</v>
      </c>
      <c r="AE80" s="141">
        <f t="shared" si="52"/>
        <v>1793028</v>
      </c>
      <c r="AF80" s="141">
        <f t="shared" si="53"/>
        <v>0</v>
      </c>
      <c r="AG80" s="141">
        <f t="shared" si="54"/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/>
      <c r="AN80" s="141">
        <f t="shared" si="55"/>
        <v>0</v>
      </c>
      <c r="AO80" s="141">
        <f t="shared" si="56"/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f t="shared" si="57"/>
        <v>0</v>
      </c>
      <c r="AU80" s="141">
        <v>0</v>
      </c>
      <c r="AV80" s="141">
        <v>0</v>
      </c>
      <c r="AW80" s="141">
        <v>0</v>
      </c>
      <c r="AX80" s="141">
        <v>0</v>
      </c>
      <c r="AY80" s="141">
        <f t="shared" si="58"/>
        <v>0</v>
      </c>
      <c r="AZ80" s="141">
        <v>0</v>
      </c>
      <c r="BA80" s="141">
        <v>0</v>
      </c>
      <c r="BB80" s="141">
        <v>0</v>
      </c>
      <c r="BC80" s="141">
        <v>0</v>
      </c>
      <c r="BD80" s="141"/>
      <c r="BE80" s="141">
        <v>0</v>
      </c>
      <c r="BF80" s="141">
        <v>0</v>
      </c>
      <c r="BG80" s="141">
        <f t="shared" si="59"/>
        <v>0</v>
      </c>
      <c r="BH80" s="141">
        <f t="shared" si="60"/>
        <v>90444</v>
      </c>
      <c r="BI80" s="141">
        <f t="shared" si="61"/>
        <v>90444</v>
      </c>
      <c r="BJ80" s="141">
        <f t="shared" si="62"/>
        <v>0</v>
      </c>
      <c r="BK80" s="141">
        <f t="shared" si="63"/>
        <v>13049</v>
      </c>
      <c r="BL80" s="141">
        <f t="shared" si="64"/>
        <v>77395</v>
      </c>
      <c r="BM80" s="141">
        <f t="shared" si="65"/>
        <v>0</v>
      </c>
      <c r="BN80" s="141">
        <f t="shared" si="66"/>
        <v>0</v>
      </c>
      <c r="BO80" s="141">
        <f t="shared" si="67"/>
        <v>0</v>
      </c>
      <c r="BP80" s="141">
        <f t="shared" si="68"/>
        <v>1702584</v>
      </c>
      <c r="BQ80" s="141">
        <f t="shared" si="69"/>
        <v>147890</v>
      </c>
      <c r="BR80" s="141">
        <f t="shared" si="70"/>
        <v>147890</v>
      </c>
      <c r="BS80" s="141">
        <f t="shared" si="71"/>
        <v>0</v>
      </c>
      <c r="BT80" s="141">
        <f t="shared" si="72"/>
        <v>0</v>
      </c>
      <c r="BU80" s="141">
        <f t="shared" si="73"/>
        <v>0</v>
      </c>
      <c r="BV80" s="141">
        <f t="shared" si="74"/>
        <v>402839</v>
      </c>
      <c r="BW80" s="141">
        <f t="shared" si="75"/>
        <v>0</v>
      </c>
      <c r="BX80" s="141">
        <f t="shared" si="76"/>
        <v>310706</v>
      </c>
      <c r="BY80" s="141">
        <f t="shared" si="77"/>
        <v>92133</v>
      </c>
      <c r="BZ80" s="141">
        <f t="shared" si="78"/>
        <v>0</v>
      </c>
      <c r="CA80" s="141">
        <f t="shared" si="79"/>
        <v>1151855</v>
      </c>
      <c r="CB80" s="141">
        <f t="shared" si="80"/>
        <v>561383</v>
      </c>
      <c r="CC80" s="141">
        <f t="shared" si="81"/>
        <v>540266</v>
      </c>
      <c r="CD80" s="141">
        <f t="shared" si="82"/>
        <v>38421</v>
      </c>
      <c r="CE80" s="141">
        <f t="shared" si="83"/>
        <v>11785</v>
      </c>
      <c r="CF80" s="141">
        <f t="shared" si="84"/>
        <v>0</v>
      </c>
      <c r="CG80" s="141">
        <f t="shared" si="85"/>
        <v>0</v>
      </c>
      <c r="CH80" s="141">
        <f t="shared" si="86"/>
        <v>0</v>
      </c>
      <c r="CI80" s="141">
        <f t="shared" si="87"/>
        <v>1793028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482</v>
      </c>
      <c r="B7" s="140" t="s">
        <v>439</v>
      </c>
      <c r="C7" s="139" t="s">
        <v>440</v>
      </c>
      <c r="D7" s="141">
        <f aca="true" t="shared" si="0" ref="D7:I7">SUM(D8:D63)</f>
        <v>196063</v>
      </c>
      <c r="E7" s="141">
        <f t="shared" si="0"/>
        <v>7262764</v>
      </c>
      <c r="F7" s="141">
        <f t="shared" si="0"/>
        <v>7458827</v>
      </c>
      <c r="G7" s="141">
        <f t="shared" si="0"/>
        <v>39341</v>
      </c>
      <c r="H7" s="141">
        <f t="shared" si="0"/>
        <v>1193726</v>
      </c>
      <c r="I7" s="141">
        <f t="shared" si="0"/>
        <v>1233067</v>
      </c>
      <c r="J7" s="143" t="s">
        <v>480</v>
      </c>
      <c r="K7" s="143" t="s">
        <v>480</v>
      </c>
      <c r="L7" s="141">
        <f aca="true" t="shared" si="1" ref="L7:Q7">SUM(L8:L63)</f>
        <v>134085</v>
      </c>
      <c r="M7" s="141">
        <f t="shared" si="1"/>
        <v>5050103</v>
      </c>
      <c r="N7" s="141">
        <f t="shared" si="1"/>
        <v>5184188</v>
      </c>
      <c r="O7" s="141">
        <f t="shared" si="1"/>
        <v>27588</v>
      </c>
      <c r="P7" s="141">
        <f t="shared" si="1"/>
        <v>809494</v>
      </c>
      <c r="Q7" s="141">
        <f t="shared" si="1"/>
        <v>837082</v>
      </c>
      <c r="R7" s="143" t="s">
        <v>480</v>
      </c>
      <c r="S7" s="143" t="s">
        <v>480</v>
      </c>
      <c r="T7" s="141">
        <f aca="true" t="shared" si="2" ref="T7:Y7">SUM(T8:T63)</f>
        <v>61978</v>
      </c>
      <c r="U7" s="141">
        <f t="shared" si="2"/>
        <v>2144266</v>
      </c>
      <c r="V7" s="141">
        <f t="shared" si="2"/>
        <v>2206244</v>
      </c>
      <c r="W7" s="141">
        <f t="shared" si="2"/>
        <v>11753</v>
      </c>
      <c r="X7" s="141">
        <f t="shared" si="2"/>
        <v>368013</v>
      </c>
      <c r="Y7" s="141">
        <f t="shared" si="2"/>
        <v>379766</v>
      </c>
      <c r="Z7" s="143" t="s">
        <v>480</v>
      </c>
      <c r="AA7" s="143" t="s">
        <v>480</v>
      </c>
      <c r="AB7" s="141">
        <f>SUM(AB8:AB63)</f>
        <v>0</v>
      </c>
      <c r="AC7" s="141">
        <f>SUM(AC8:AC63)</f>
        <v>68395</v>
      </c>
      <c r="AD7" s="141">
        <f>SUM(AD8:AD63)</f>
        <v>68395</v>
      </c>
      <c r="AE7" s="141"/>
      <c r="AF7" s="141"/>
      <c r="AG7" s="141"/>
      <c r="AH7" s="143" t="s">
        <v>480</v>
      </c>
      <c r="AI7" s="143" t="s">
        <v>480</v>
      </c>
      <c r="AJ7" s="141">
        <f aca="true" t="shared" si="3" ref="AJ7:AO7">SUM(AJ8:AJ63)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14382</v>
      </c>
      <c r="AO7" s="141">
        <f t="shared" si="3"/>
        <v>14382</v>
      </c>
      <c r="AP7" s="143" t="s">
        <v>480</v>
      </c>
      <c r="AQ7" s="143" t="s">
        <v>480</v>
      </c>
      <c r="AR7" s="141">
        <f aca="true" t="shared" si="4" ref="AR7:AW7">SUM(AR8:AR63)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480</v>
      </c>
      <c r="AY7" s="143" t="s">
        <v>480</v>
      </c>
      <c r="AZ7" s="141">
        <f aca="true" t="shared" si="5" ref="AZ7:BE7">SUM(AZ8:AZ63)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90</v>
      </c>
      <c r="B8" s="140" t="s">
        <v>326</v>
      </c>
      <c r="C8" s="142" t="s">
        <v>382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90</v>
      </c>
      <c r="B9" s="140" t="s">
        <v>327</v>
      </c>
      <c r="C9" s="142" t="s">
        <v>383</v>
      </c>
      <c r="D9" s="141">
        <f aca="true" t="shared" si="6" ref="D9:D63">SUM(L9,T9,AB9,AJ9,AR9,AZ9)</f>
        <v>0</v>
      </c>
      <c r="E9" s="141">
        <f aca="true" t="shared" si="7" ref="E9:E63">SUM(M9,U9,AC9,AK9,AS9,BA9)</f>
        <v>0</v>
      </c>
      <c r="F9" s="141">
        <f aca="true" t="shared" si="8" ref="F9:F63">SUM(D9:E9)</f>
        <v>0</v>
      </c>
      <c r="G9" s="141">
        <f aca="true" t="shared" si="9" ref="G9:G63">SUM(O9,W9,AE9,AM9,AU9,BC9)</f>
        <v>0</v>
      </c>
      <c r="H9" s="141">
        <f aca="true" t="shared" si="10" ref="H9:H63">SUM(P9,X9,AF9,AN9,AV9,BD9)</f>
        <v>0</v>
      </c>
      <c r="I9" s="141">
        <f aca="true" t="shared" si="11" ref="I9:I63">SUM(G9:H9)</f>
        <v>0</v>
      </c>
      <c r="J9" s="143"/>
      <c r="K9" s="143"/>
      <c r="L9" s="141">
        <v>0</v>
      </c>
      <c r="M9" s="141">
        <v>0</v>
      </c>
      <c r="N9" s="141">
        <f aca="true" t="shared" si="12" ref="N9:N63">SUM(L9,+M9)</f>
        <v>0</v>
      </c>
      <c r="O9" s="141">
        <v>0</v>
      </c>
      <c r="P9" s="141">
        <v>0</v>
      </c>
      <c r="Q9" s="141">
        <f aca="true" t="shared" si="13" ref="Q9:Q63">SUM(O9,+P9)</f>
        <v>0</v>
      </c>
      <c r="R9" s="143"/>
      <c r="S9" s="143"/>
      <c r="T9" s="141">
        <v>0</v>
      </c>
      <c r="U9" s="141">
        <v>0</v>
      </c>
      <c r="V9" s="141">
        <f aca="true" t="shared" si="14" ref="V9:V63">+SUM(T9,U9)</f>
        <v>0</v>
      </c>
      <c r="W9" s="141">
        <v>0</v>
      </c>
      <c r="X9" s="141">
        <v>0</v>
      </c>
      <c r="Y9" s="141">
        <f aca="true" t="shared" si="15" ref="Y9:Y63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63">+SUM(AB9,AC9)</f>
        <v>0</v>
      </c>
      <c r="AE9" s="141">
        <v>0</v>
      </c>
      <c r="AF9" s="141">
        <v>0</v>
      </c>
      <c r="AG9" s="141">
        <f aca="true" t="shared" si="17" ref="AG9:AG63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63">SUM(AJ9,+AK9)</f>
        <v>0</v>
      </c>
      <c r="AM9" s="141">
        <v>0</v>
      </c>
      <c r="AN9" s="141">
        <v>0</v>
      </c>
      <c r="AO9" s="141">
        <f aca="true" t="shared" si="19" ref="AO9:AO63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63">SUM(AR9,+AS9)</f>
        <v>0</v>
      </c>
      <c r="AU9" s="141">
        <v>0</v>
      </c>
      <c r="AV9" s="141">
        <v>0</v>
      </c>
      <c r="AW9" s="141">
        <f aca="true" t="shared" si="21" ref="AW9:AW63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63">SUM(AZ9,BA9)</f>
        <v>0</v>
      </c>
      <c r="BC9" s="141">
        <v>0</v>
      </c>
      <c r="BD9" s="141">
        <v>0</v>
      </c>
      <c r="BE9" s="141">
        <f aca="true" t="shared" si="23" ref="BE9:BE63">SUM(BC9,+BD9)</f>
        <v>0</v>
      </c>
    </row>
    <row r="10" spans="1:57" ht="12" customHeight="1">
      <c r="A10" s="142" t="s">
        <v>90</v>
      </c>
      <c r="B10" s="140" t="s">
        <v>328</v>
      </c>
      <c r="C10" s="142" t="s">
        <v>384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90</v>
      </c>
      <c r="B11" s="140" t="s">
        <v>329</v>
      </c>
      <c r="C11" s="142" t="s">
        <v>385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90</v>
      </c>
      <c r="B12" s="140" t="s">
        <v>330</v>
      </c>
      <c r="C12" s="142" t="s">
        <v>386</v>
      </c>
      <c r="D12" s="141">
        <f t="shared" si="6"/>
        <v>0</v>
      </c>
      <c r="E12" s="141">
        <f t="shared" si="7"/>
        <v>40846</v>
      </c>
      <c r="F12" s="141">
        <f t="shared" si="8"/>
        <v>40846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 t="s">
        <v>452</v>
      </c>
      <c r="K12" s="143" t="s">
        <v>469</v>
      </c>
      <c r="L12" s="141">
        <v>0</v>
      </c>
      <c r="M12" s="141">
        <v>40846</v>
      </c>
      <c r="N12" s="141">
        <f t="shared" si="12"/>
        <v>40846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90</v>
      </c>
      <c r="B13" s="140" t="s">
        <v>331</v>
      </c>
      <c r="C13" s="142" t="s">
        <v>387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90</v>
      </c>
      <c r="B14" s="140" t="s">
        <v>332</v>
      </c>
      <c r="C14" s="142" t="s">
        <v>388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90</v>
      </c>
      <c r="B15" s="140" t="s">
        <v>333</v>
      </c>
      <c r="C15" s="142" t="s">
        <v>389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90</v>
      </c>
      <c r="B16" s="140" t="s">
        <v>334</v>
      </c>
      <c r="C16" s="142" t="s">
        <v>390</v>
      </c>
      <c r="D16" s="141">
        <f t="shared" si="6"/>
        <v>4054</v>
      </c>
      <c r="E16" s="141">
        <f t="shared" si="7"/>
        <v>468577</v>
      </c>
      <c r="F16" s="141">
        <f t="shared" si="8"/>
        <v>472631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 t="s">
        <v>454</v>
      </c>
      <c r="K16" s="143" t="s">
        <v>471</v>
      </c>
      <c r="L16" s="141">
        <v>4054</v>
      </c>
      <c r="M16" s="141">
        <v>468577</v>
      </c>
      <c r="N16" s="141">
        <f t="shared" si="12"/>
        <v>472631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90</v>
      </c>
      <c r="B17" s="140" t="s">
        <v>335</v>
      </c>
      <c r="C17" s="142" t="s">
        <v>391</v>
      </c>
      <c r="D17" s="141">
        <f t="shared" si="6"/>
        <v>13399</v>
      </c>
      <c r="E17" s="141">
        <f t="shared" si="7"/>
        <v>104405</v>
      </c>
      <c r="F17" s="141">
        <f t="shared" si="8"/>
        <v>117804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 t="s">
        <v>456</v>
      </c>
      <c r="K17" s="143" t="s">
        <v>477</v>
      </c>
      <c r="L17" s="141">
        <v>13399</v>
      </c>
      <c r="M17" s="141">
        <v>104405</v>
      </c>
      <c r="N17" s="141">
        <f t="shared" si="12"/>
        <v>117804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90</v>
      </c>
      <c r="B18" s="140" t="s">
        <v>336</v>
      </c>
      <c r="C18" s="142" t="s">
        <v>392</v>
      </c>
      <c r="D18" s="141">
        <f t="shared" si="6"/>
        <v>0</v>
      </c>
      <c r="E18" s="141">
        <f t="shared" si="7"/>
        <v>395668</v>
      </c>
      <c r="F18" s="141">
        <f t="shared" si="8"/>
        <v>395668</v>
      </c>
      <c r="G18" s="141">
        <f t="shared" si="9"/>
        <v>0</v>
      </c>
      <c r="H18" s="141">
        <f t="shared" si="10"/>
        <v>59727</v>
      </c>
      <c r="I18" s="141">
        <f t="shared" si="11"/>
        <v>59727</v>
      </c>
      <c r="J18" s="143" t="s">
        <v>442</v>
      </c>
      <c r="K18" s="143" t="s">
        <v>478</v>
      </c>
      <c r="L18" s="141">
        <v>0</v>
      </c>
      <c r="M18" s="141">
        <v>395668</v>
      </c>
      <c r="N18" s="141">
        <f t="shared" si="12"/>
        <v>395668</v>
      </c>
      <c r="O18" s="141">
        <v>0</v>
      </c>
      <c r="P18" s="141">
        <v>0</v>
      </c>
      <c r="Q18" s="141">
        <f t="shared" si="13"/>
        <v>0</v>
      </c>
      <c r="R18" s="143" t="s">
        <v>446</v>
      </c>
      <c r="S18" s="143" t="s">
        <v>463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59727</v>
      </c>
      <c r="Y18" s="141">
        <f t="shared" si="15"/>
        <v>59727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90</v>
      </c>
      <c r="B19" s="140" t="s">
        <v>337</v>
      </c>
      <c r="C19" s="142" t="s">
        <v>393</v>
      </c>
      <c r="D19" s="141">
        <f t="shared" si="6"/>
        <v>0</v>
      </c>
      <c r="E19" s="141">
        <f t="shared" si="7"/>
        <v>429308</v>
      </c>
      <c r="F19" s="141">
        <f t="shared" si="8"/>
        <v>429308</v>
      </c>
      <c r="G19" s="141">
        <f t="shared" si="9"/>
        <v>0</v>
      </c>
      <c r="H19" s="141">
        <f t="shared" si="10"/>
        <v>1030</v>
      </c>
      <c r="I19" s="141">
        <f t="shared" si="11"/>
        <v>1030</v>
      </c>
      <c r="J19" s="143" t="s">
        <v>455</v>
      </c>
      <c r="K19" s="143" t="s">
        <v>472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1030</v>
      </c>
      <c r="Q19" s="141">
        <f t="shared" si="13"/>
        <v>1030</v>
      </c>
      <c r="R19" s="143" t="s">
        <v>443</v>
      </c>
      <c r="S19" s="143" t="s">
        <v>460</v>
      </c>
      <c r="T19" s="141">
        <v>0</v>
      </c>
      <c r="U19" s="141">
        <v>429308</v>
      </c>
      <c r="V19" s="141">
        <f t="shared" si="14"/>
        <v>429308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90</v>
      </c>
      <c r="B20" s="140" t="s">
        <v>338</v>
      </c>
      <c r="C20" s="142" t="s">
        <v>394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6044</v>
      </c>
      <c r="H20" s="141">
        <f t="shared" si="10"/>
        <v>66172</v>
      </c>
      <c r="I20" s="141">
        <f t="shared" si="11"/>
        <v>72216</v>
      </c>
      <c r="J20" s="143" t="s">
        <v>449</v>
      </c>
      <c r="K20" s="143" t="s">
        <v>466</v>
      </c>
      <c r="L20" s="141">
        <v>0</v>
      </c>
      <c r="M20" s="141">
        <v>0</v>
      </c>
      <c r="N20" s="141">
        <f t="shared" si="12"/>
        <v>0</v>
      </c>
      <c r="O20" s="141">
        <v>6044</v>
      </c>
      <c r="P20" s="141">
        <v>66172</v>
      </c>
      <c r="Q20" s="141">
        <f t="shared" si="13"/>
        <v>72216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90</v>
      </c>
      <c r="B21" s="140" t="s">
        <v>339</v>
      </c>
      <c r="C21" s="142" t="s">
        <v>395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90</v>
      </c>
      <c r="B22" s="140" t="s">
        <v>340</v>
      </c>
      <c r="C22" s="142" t="s">
        <v>396</v>
      </c>
      <c r="D22" s="141">
        <f t="shared" si="6"/>
        <v>0</v>
      </c>
      <c r="E22" s="141">
        <f t="shared" si="7"/>
        <v>493707</v>
      </c>
      <c r="F22" s="141">
        <f t="shared" si="8"/>
        <v>493707</v>
      </c>
      <c r="G22" s="141">
        <f t="shared" si="9"/>
        <v>0</v>
      </c>
      <c r="H22" s="141">
        <f t="shared" si="10"/>
        <v>59863</v>
      </c>
      <c r="I22" s="141">
        <f t="shared" si="11"/>
        <v>59863</v>
      </c>
      <c r="J22" s="143" t="s">
        <v>445</v>
      </c>
      <c r="K22" s="143" t="s">
        <v>462</v>
      </c>
      <c r="L22" s="141">
        <v>0</v>
      </c>
      <c r="M22" s="141">
        <v>493707</v>
      </c>
      <c r="N22" s="141">
        <f t="shared" si="12"/>
        <v>493707</v>
      </c>
      <c r="O22" s="141">
        <v>0</v>
      </c>
      <c r="P22" s="141">
        <v>59863</v>
      </c>
      <c r="Q22" s="141">
        <f t="shared" si="13"/>
        <v>59863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90</v>
      </c>
      <c r="B23" s="140" t="s">
        <v>341</v>
      </c>
      <c r="C23" s="142" t="s">
        <v>397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/>
      <c r="K23" s="143"/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90</v>
      </c>
      <c r="B24" s="140" t="s">
        <v>342</v>
      </c>
      <c r="C24" s="142" t="s">
        <v>398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/>
      <c r="K24" s="143"/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90</v>
      </c>
      <c r="B25" s="140" t="s">
        <v>343</v>
      </c>
      <c r="C25" s="142" t="s">
        <v>399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/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90</v>
      </c>
      <c r="B26" s="140" t="s">
        <v>344</v>
      </c>
      <c r="C26" s="142" t="s">
        <v>400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90</v>
      </c>
      <c r="B27" s="140" t="s">
        <v>345</v>
      </c>
      <c r="C27" s="142" t="s">
        <v>401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90</v>
      </c>
      <c r="B28" s="140" t="s">
        <v>346</v>
      </c>
      <c r="C28" s="142" t="s">
        <v>402</v>
      </c>
      <c r="D28" s="141">
        <f t="shared" si="6"/>
        <v>0</v>
      </c>
      <c r="E28" s="141">
        <f t="shared" si="7"/>
        <v>69143</v>
      </c>
      <c r="F28" s="141">
        <f t="shared" si="8"/>
        <v>69143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 t="s">
        <v>453</v>
      </c>
      <c r="K28" s="143" t="s">
        <v>470</v>
      </c>
      <c r="L28" s="141">
        <v>0</v>
      </c>
      <c r="M28" s="141">
        <v>66389</v>
      </c>
      <c r="N28" s="141">
        <f t="shared" si="12"/>
        <v>66389</v>
      </c>
      <c r="O28" s="141">
        <v>0</v>
      </c>
      <c r="P28" s="141">
        <v>0</v>
      </c>
      <c r="Q28" s="141">
        <f t="shared" si="13"/>
        <v>0</v>
      </c>
      <c r="R28" s="143" t="s">
        <v>452</v>
      </c>
      <c r="S28" s="143" t="s">
        <v>469</v>
      </c>
      <c r="T28" s="141">
        <v>0</v>
      </c>
      <c r="U28" s="141">
        <v>2754</v>
      </c>
      <c r="V28" s="141">
        <f t="shared" si="14"/>
        <v>2754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90</v>
      </c>
      <c r="B29" s="140" t="s">
        <v>347</v>
      </c>
      <c r="C29" s="142" t="s">
        <v>403</v>
      </c>
      <c r="D29" s="141">
        <f t="shared" si="6"/>
        <v>0</v>
      </c>
      <c r="E29" s="141">
        <f t="shared" si="7"/>
        <v>957320</v>
      </c>
      <c r="F29" s="141">
        <f t="shared" si="8"/>
        <v>957320</v>
      </c>
      <c r="G29" s="141">
        <f t="shared" si="9"/>
        <v>0</v>
      </c>
      <c r="H29" s="141">
        <f t="shared" si="10"/>
        <v>122693</v>
      </c>
      <c r="I29" s="141">
        <f t="shared" si="11"/>
        <v>122693</v>
      </c>
      <c r="J29" s="143" t="s">
        <v>445</v>
      </c>
      <c r="K29" s="143" t="s">
        <v>479</v>
      </c>
      <c r="L29" s="141">
        <v>0</v>
      </c>
      <c r="M29" s="141">
        <v>957320</v>
      </c>
      <c r="N29" s="141">
        <f t="shared" si="12"/>
        <v>957320</v>
      </c>
      <c r="O29" s="141">
        <v>0</v>
      </c>
      <c r="P29" s="141">
        <v>122693</v>
      </c>
      <c r="Q29" s="141">
        <f t="shared" si="13"/>
        <v>122693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90</v>
      </c>
      <c r="B30" s="140" t="s">
        <v>348</v>
      </c>
      <c r="C30" s="142" t="s">
        <v>404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0</v>
      </c>
      <c r="H30" s="141">
        <f t="shared" si="10"/>
        <v>0</v>
      </c>
      <c r="I30" s="141">
        <f t="shared" si="11"/>
        <v>0</v>
      </c>
      <c r="J30" s="143"/>
      <c r="K30" s="143"/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0</v>
      </c>
      <c r="Q30" s="141">
        <f t="shared" si="13"/>
        <v>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90</v>
      </c>
      <c r="B31" s="140" t="s">
        <v>349</v>
      </c>
      <c r="C31" s="142" t="s">
        <v>405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0</v>
      </c>
      <c r="I31" s="141">
        <f t="shared" si="11"/>
        <v>0</v>
      </c>
      <c r="J31" s="143"/>
      <c r="K31" s="143"/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0</v>
      </c>
      <c r="Q31" s="141">
        <f t="shared" si="13"/>
        <v>0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90</v>
      </c>
      <c r="B32" s="140" t="s">
        <v>350</v>
      </c>
      <c r="C32" s="142" t="s">
        <v>406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3"/>
      <c r="K32" s="143"/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0</v>
      </c>
      <c r="Q32" s="141">
        <f t="shared" si="13"/>
        <v>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90</v>
      </c>
      <c r="B33" s="140" t="s">
        <v>351</v>
      </c>
      <c r="C33" s="142" t="s">
        <v>407</v>
      </c>
      <c r="D33" s="141">
        <f t="shared" si="6"/>
        <v>0</v>
      </c>
      <c r="E33" s="141">
        <f t="shared" si="7"/>
        <v>0</v>
      </c>
      <c r="F33" s="141">
        <f t="shared" si="8"/>
        <v>0</v>
      </c>
      <c r="G33" s="141">
        <f t="shared" si="9"/>
        <v>0</v>
      </c>
      <c r="H33" s="141">
        <f t="shared" si="10"/>
        <v>42129</v>
      </c>
      <c r="I33" s="141">
        <f t="shared" si="11"/>
        <v>42129</v>
      </c>
      <c r="J33" s="143" t="s">
        <v>446</v>
      </c>
      <c r="K33" s="143" t="s">
        <v>463</v>
      </c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42129</v>
      </c>
      <c r="Q33" s="141">
        <f t="shared" si="13"/>
        <v>42129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90</v>
      </c>
      <c r="B34" s="140" t="s">
        <v>352</v>
      </c>
      <c r="C34" s="142" t="s">
        <v>408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/>
      <c r="K34" s="143"/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0</v>
      </c>
      <c r="Q34" s="141">
        <f t="shared" si="13"/>
        <v>0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90</v>
      </c>
      <c r="B35" s="140" t="s">
        <v>353</v>
      </c>
      <c r="C35" s="142" t="s">
        <v>409</v>
      </c>
      <c r="D35" s="141">
        <f t="shared" si="6"/>
        <v>0</v>
      </c>
      <c r="E35" s="141">
        <f t="shared" si="7"/>
        <v>0</v>
      </c>
      <c r="F35" s="141">
        <f t="shared" si="8"/>
        <v>0</v>
      </c>
      <c r="G35" s="141">
        <f t="shared" si="9"/>
        <v>0</v>
      </c>
      <c r="H35" s="141">
        <f t="shared" si="10"/>
        <v>128932</v>
      </c>
      <c r="I35" s="141">
        <f t="shared" si="11"/>
        <v>128932</v>
      </c>
      <c r="J35" s="143" t="s">
        <v>446</v>
      </c>
      <c r="K35" s="143" t="s">
        <v>463</v>
      </c>
      <c r="L35" s="141">
        <v>0</v>
      </c>
      <c r="M35" s="141">
        <v>0</v>
      </c>
      <c r="N35" s="141">
        <f t="shared" si="12"/>
        <v>0</v>
      </c>
      <c r="O35" s="141">
        <v>0</v>
      </c>
      <c r="P35" s="141">
        <v>128932</v>
      </c>
      <c r="Q35" s="141">
        <f t="shared" si="13"/>
        <v>128932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90</v>
      </c>
      <c r="B36" s="140" t="s">
        <v>354</v>
      </c>
      <c r="C36" s="142" t="s">
        <v>410</v>
      </c>
      <c r="D36" s="141">
        <f t="shared" si="6"/>
        <v>41204</v>
      </c>
      <c r="E36" s="141">
        <f t="shared" si="7"/>
        <v>509888</v>
      </c>
      <c r="F36" s="141">
        <f t="shared" si="8"/>
        <v>551092</v>
      </c>
      <c r="G36" s="141">
        <f t="shared" si="9"/>
        <v>6981</v>
      </c>
      <c r="H36" s="141">
        <f t="shared" si="10"/>
        <v>43299</v>
      </c>
      <c r="I36" s="141">
        <f t="shared" si="11"/>
        <v>50280</v>
      </c>
      <c r="J36" s="143" t="s">
        <v>475</v>
      </c>
      <c r="K36" s="143" t="s">
        <v>474</v>
      </c>
      <c r="L36" s="141">
        <v>41204</v>
      </c>
      <c r="M36" s="141">
        <v>509888</v>
      </c>
      <c r="N36" s="141">
        <f t="shared" si="12"/>
        <v>551092</v>
      </c>
      <c r="O36" s="141">
        <v>0</v>
      </c>
      <c r="P36" s="141">
        <v>0</v>
      </c>
      <c r="Q36" s="141">
        <f t="shared" si="13"/>
        <v>0</v>
      </c>
      <c r="R36" s="143" t="s">
        <v>447</v>
      </c>
      <c r="S36" s="143" t="s">
        <v>464</v>
      </c>
      <c r="T36" s="141">
        <v>0</v>
      </c>
      <c r="U36" s="141">
        <v>0</v>
      </c>
      <c r="V36" s="141">
        <f t="shared" si="14"/>
        <v>0</v>
      </c>
      <c r="W36" s="141">
        <v>6981</v>
      </c>
      <c r="X36" s="141">
        <v>43299</v>
      </c>
      <c r="Y36" s="141">
        <f t="shared" si="15"/>
        <v>50280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90</v>
      </c>
      <c r="B37" s="140" t="s">
        <v>355</v>
      </c>
      <c r="C37" s="142" t="s">
        <v>411</v>
      </c>
      <c r="D37" s="141">
        <f t="shared" si="6"/>
        <v>26921</v>
      </c>
      <c r="E37" s="141">
        <f t="shared" si="7"/>
        <v>460099</v>
      </c>
      <c r="F37" s="141">
        <f t="shared" si="8"/>
        <v>487020</v>
      </c>
      <c r="G37" s="141">
        <f t="shared" si="9"/>
        <v>0</v>
      </c>
      <c r="H37" s="141">
        <f t="shared" si="10"/>
        <v>41469</v>
      </c>
      <c r="I37" s="141">
        <f t="shared" si="11"/>
        <v>41469</v>
      </c>
      <c r="J37" s="143" t="s">
        <v>476</v>
      </c>
      <c r="K37" s="143" t="s">
        <v>462</v>
      </c>
      <c r="L37" s="141">
        <v>0</v>
      </c>
      <c r="M37" s="141">
        <v>0</v>
      </c>
      <c r="N37" s="141">
        <f t="shared" si="12"/>
        <v>0</v>
      </c>
      <c r="O37" s="141">
        <v>0</v>
      </c>
      <c r="P37" s="141">
        <v>41469</v>
      </c>
      <c r="Q37" s="141">
        <f t="shared" si="13"/>
        <v>41469</v>
      </c>
      <c r="R37" s="143" t="s">
        <v>457</v>
      </c>
      <c r="S37" s="143" t="s">
        <v>474</v>
      </c>
      <c r="T37" s="141">
        <v>26921</v>
      </c>
      <c r="U37" s="141">
        <v>460099</v>
      </c>
      <c r="V37" s="141">
        <f t="shared" si="14"/>
        <v>487020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90</v>
      </c>
      <c r="B38" s="140" t="s">
        <v>356</v>
      </c>
      <c r="C38" s="142" t="s">
        <v>412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72612</v>
      </c>
      <c r="I38" s="141">
        <f t="shared" si="11"/>
        <v>72612</v>
      </c>
      <c r="J38" s="143" t="s">
        <v>446</v>
      </c>
      <c r="K38" s="143" t="s">
        <v>463</v>
      </c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72612</v>
      </c>
      <c r="Q38" s="141">
        <f t="shared" si="13"/>
        <v>72612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90</v>
      </c>
      <c r="B39" s="140" t="s">
        <v>357</v>
      </c>
      <c r="C39" s="142" t="s">
        <v>413</v>
      </c>
      <c r="D39" s="141">
        <f t="shared" si="6"/>
        <v>0</v>
      </c>
      <c r="E39" s="141">
        <f t="shared" si="7"/>
        <v>204041</v>
      </c>
      <c r="F39" s="141">
        <f t="shared" si="8"/>
        <v>204041</v>
      </c>
      <c r="G39" s="141">
        <f t="shared" si="9"/>
        <v>0</v>
      </c>
      <c r="H39" s="141">
        <f t="shared" si="10"/>
        <v>34564</v>
      </c>
      <c r="I39" s="141">
        <f t="shared" si="11"/>
        <v>34564</v>
      </c>
      <c r="J39" s="143" t="s">
        <v>441</v>
      </c>
      <c r="K39" s="143" t="s">
        <v>458</v>
      </c>
      <c r="L39" s="141">
        <v>0</v>
      </c>
      <c r="M39" s="141">
        <v>132190</v>
      </c>
      <c r="N39" s="141">
        <f t="shared" si="12"/>
        <v>132190</v>
      </c>
      <c r="O39" s="141">
        <v>0</v>
      </c>
      <c r="P39" s="141">
        <v>34564</v>
      </c>
      <c r="Q39" s="141">
        <f t="shared" si="13"/>
        <v>34564</v>
      </c>
      <c r="R39" s="143" t="s">
        <v>452</v>
      </c>
      <c r="S39" s="143" t="s">
        <v>469</v>
      </c>
      <c r="T39" s="141">
        <v>0</v>
      </c>
      <c r="U39" s="141">
        <v>3456</v>
      </c>
      <c r="V39" s="141">
        <f t="shared" si="14"/>
        <v>3456</v>
      </c>
      <c r="W39" s="141">
        <v>0</v>
      </c>
      <c r="X39" s="141">
        <v>0</v>
      </c>
      <c r="Y39" s="141">
        <f t="shared" si="15"/>
        <v>0</v>
      </c>
      <c r="Z39" s="143" t="s">
        <v>453</v>
      </c>
      <c r="AA39" s="141" t="s">
        <v>470</v>
      </c>
      <c r="AB39" s="141">
        <v>0</v>
      </c>
      <c r="AC39" s="141">
        <v>68395</v>
      </c>
      <c r="AD39" s="141">
        <f t="shared" si="16"/>
        <v>68395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90</v>
      </c>
      <c r="B40" s="140" t="s">
        <v>358</v>
      </c>
      <c r="C40" s="142" t="s">
        <v>414</v>
      </c>
      <c r="D40" s="141">
        <f t="shared" si="6"/>
        <v>0</v>
      </c>
      <c r="E40" s="141">
        <f t="shared" si="7"/>
        <v>239731</v>
      </c>
      <c r="F40" s="141">
        <f t="shared" si="8"/>
        <v>239731</v>
      </c>
      <c r="G40" s="141">
        <f t="shared" si="9"/>
        <v>0</v>
      </c>
      <c r="H40" s="141">
        <f t="shared" si="10"/>
        <v>48196</v>
      </c>
      <c r="I40" s="141">
        <f t="shared" si="11"/>
        <v>48196</v>
      </c>
      <c r="J40" s="143" t="s">
        <v>451</v>
      </c>
      <c r="K40" s="143" t="s">
        <v>468</v>
      </c>
      <c r="L40" s="141">
        <v>0</v>
      </c>
      <c r="M40" s="141">
        <v>239731</v>
      </c>
      <c r="N40" s="141">
        <f t="shared" si="12"/>
        <v>239731</v>
      </c>
      <c r="O40" s="141">
        <v>0</v>
      </c>
      <c r="P40" s="141">
        <v>0</v>
      </c>
      <c r="Q40" s="141">
        <f t="shared" si="13"/>
        <v>0</v>
      </c>
      <c r="R40" s="143" t="s">
        <v>449</v>
      </c>
      <c r="S40" s="143" t="s">
        <v>466</v>
      </c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48196</v>
      </c>
      <c r="Y40" s="141">
        <f t="shared" si="15"/>
        <v>48196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90</v>
      </c>
      <c r="B41" s="140" t="s">
        <v>359</v>
      </c>
      <c r="C41" s="142" t="s">
        <v>415</v>
      </c>
      <c r="D41" s="141">
        <f t="shared" si="6"/>
        <v>64990</v>
      </c>
      <c r="E41" s="141">
        <f t="shared" si="7"/>
        <v>495760</v>
      </c>
      <c r="F41" s="141">
        <f t="shared" si="8"/>
        <v>560750</v>
      </c>
      <c r="G41" s="141">
        <f t="shared" si="9"/>
        <v>14923</v>
      </c>
      <c r="H41" s="141">
        <f t="shared" si="10"/>
        <v>163047</v>
      </c>
      <c r="I41" s="141">
        <f t="shared" si="11"/>
        <v>177970</v>
      </c>
      <c r="J41" s="143" t="s">
        <v>448</v>
      </c>
      <c r="K41" s="143" t="s">
        <v>465</v>
      </c>
      <c r="L41" s="141">
        <v>32450</v>
      </c>
      <c r="M41" s="141">
        <v>205363</v>
      </c>
      <c r="N41" s="141">
        <f t="shared" si="12"/>
        <v>237813</v>
      </c>
      <c r="O41" s="141">
        <v>14923</v>
      </c>
      <c r="P41" s="141">
        <v>37094</v>
      </c>
      <c r="Q41" s="141">
        <f t="shared" si="13"/>
        <v>52017</v>
      </c>
      <c r="R41" s="143" t="s">
        <v>456</v>
      </c>
      <c r="S41" s="143" t="s">
        <v>473</v>
      </c>
      <c r="T41" s="141">
        <v>32540</v>
      </c>
      <c r="U41" s="141">
        <v>290397</v>
      </c>
      <c r="V41" s="141">
        <f t="shared" si="14"/>
        <v>322937</v>
      </c>
      <c r="W41" s="141">
        <v>0</v>
      </c>
      <c r="X41" s="141">
        <v>125953</v>
      </c>
      <c r="Y41" s="141">
        <f t="shared" si="15"/>
        <v>125953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90</v>
      </c>
      <c r="B42" s="140" t="s">
        <v>360</v>
      </c>
      <c r="C42" s="142" t="s">
        <v>416</v>
      </c>
      <c r="D42" s="141">
        <f t="shared" si="6"/>
        <v>0</v>
      </c>
      <c r="E42" s="141">
        <f t="shared" si="7"/>
        <v>614132</v>
      </c>
      <c r="F42" s="141">
        <f t="shared" si="8"/>
        <v>614132</v>
      </c>
      <c r="G42" s="141">
        <f t="shared" si="9"/>
        <v>0</v>
      </c>
      <c r="H42" s="141">
        <f t="shared" si="10"/>
        <v>1487</v>
      </c>
      <c r="I42" s="141">
        <f t="shared" si="11"/>
        <v>1487</v>
      </c>
      <c r="J42" s="143" t="s">
        <v>443</v>
      </c>
      <c r="K42" s="143" t="s">
        <v>460</v>
      </c>
      <c r="L42" s="141">
        <v>0</v>
      </c>
      <c r="M42" s="141">
        <v>122470</v>
      </c>
      <c r="N42" s="141">
        <f t="shared" si="12"/>
        <v>122470</v>
      </c>
      <c r="O42" s="141">
        <v>0</v>
      </c>
      <c r="P42" s="141">
        <v>0</v>
      </c>
      <c r="Q42" s="141">
        <f t="shared" si="13"/>
        <v>0</v>
      </c>
      <c r="R42" s="143" t="s">
        <v>444</v>
      </c>
      <c r="S42" s="143" t="s">
        <v>461</v>
      </c>
      <c r="T42" s="141">
        <v>0</v>
      </c>
      <c r="U42" s="141">
        <v>491662</v>
      </c>
      <c r="V42" s="141">
        <f t="shared" si="14"/>
        <v>491662</v>
      </c>
      <c r="W42" s="141">
        <v>0</v>
      </c>
      <c r="X42" s="141">
        <v>0</v>
      </c>
      <c r="Y42" s="141">
        <f t="shared" si="15"/>
        <v>0</v>
      </c>
      <c r="Z42" s="143" t="s">
        <v>455</v>
      </c>
      <c r="AA42" s="141" t="s">
        <v>472</v>
      </c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1487</v>
      </c>
      <c r="AG42" s="141">
        <f t="shared" si="17"/>
        <v>1487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90</v>
      </c>
      <c r="B43" s="140" t="s">
        <v>361</v>
      </c>
      <c r="C43" s="142" t="s">
        <v>417</v>
      </c>
      <c r="D43" s="141">
        <f t="shared" si="6"/>
        <v>0</v>
      </c>
      <c r="E43" s="141">
        <f t="shared" si="7"/>
        <v>0</v>
      </c>
      <c r="F43" s="141">
        <f t="shared" si="8"/>
        <v>0</v>
      </c>
      <c r="G43" s="141">
        <f t="shared" si="9"/>
        <v>0</v>
      </c>
      <c r="H43" s="141">
        <f t="shared" si="10"/>
        <v>88569</v>
      </c>
      <c r="I43" s="141">
        <f t="shared" si="11"/>
        <v>88569</v>
      </c>
      <c r="J43" s="143" t="s">
        <v>450</v>
      </c>
      <c r="K43" s="143" t="s">
        <v>467</v>
      </c>
      <c r="L43" s="141">
        <v>0</v>
      </c>
      <c r="M43" s="141">
        <v>0</v>
      </c>
      <c r="N43" s="141">
        <f t="shared" si="12"/>
        <v>0</v>
      </c>
      <c r="O43" s="141">
        <v>0</v>
      </c>
      <c r="P43" s="141">
        <v>88569</v>
      </c>
      <c r="Q43" s="141">
        <f t="shared" si="13"/>
        <v>88569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90</v>
      </c>
      <c r="B44" s="140" t="s">
        <v>362</v>
      </c>
      <c r="C44" s="142" t="s">
        <v>418</v>
      </c>
      <c r="D44" s="141">
        <f t="shared" si="6"/>
        <v>0</v>
      </c>
      <c r="E44" s="141">
        <f t="shared" si="7"/>
        <v>51162</v>
      </c>
      <c r="F44" s="141">
        <f t="shared" si="8"/>
        <v>51162</v>
      </c>
      <c r="G44" s="141">
        <f t="shared" si="9"/>
        <v>0</v>
      </c>
      <c r="H44" s="141">
        <f t="shared" si="10"/>
        <v>15036</v>
      </c>
      <c r="I44" s="141">
        <f t="shared" si="11"/>
        <v>15036</v>
      </c>
      <c r="J44" s="143" t="s">
        <v>442</v>
      </c>
      <c r="K44" s="143" t="s">
        <v>459</v>
      </c>
      <c r="L44" s="141">
        <v>0</v>
      </c>
      <c r="M44" s="141">
        <v>51162</v>
      </c>
      <c r="N44" s="141">
        <f t="shared" si="12"/>
        <v>51162</v>
      </c>
      <c r="O44" s="141">
        <v>0</v>
      </c>
      <c r="P44" s="141">
        <v>0</v>
      </c>
      <c r="Q44" s="141">
        <f t="shared" si="13"/>
        <v>0</v>
      </c>
      <c r="R44" s="143" t="s">
        <v>446</v>
      </c>
      <c r="S44" s="143" t="s">
        <v>463</v>
      </c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15036</v>
      </c>
      <c r="Y44" s="141">
        <f t="shared" si="15"/>
        <v>15036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90</v>
      </c>
      <c r="B45" s="140" t="s">
        <v>363</v>
      </c>
      <c r="C45" s="142" t="s">
        <v>419</v>
      </c>
      <c r="D45" s="141">
        <f t="shared" si="6"/>
        <v>7650</v>
      </c>
      <c r="E45" s="141">
        <f t="shared" si="7"/>
        <v>105376</v>
      </c>
      <c r="F45" s="141">
        <f t="shared" si="8"/>
        <v>113026</v>
      </c>
      <c r="G45" s="141">
        <f t="shared" si="9"/>
        <v>0</v>
      </c>
      <c r="H45" s="141">
        <f t="shared" si="10"/>
        <v>29733</v>
      </c>
      <c r="I45" s="141">
        <f t="shared" si="11"/>
        <v>29733</v>
      </c>
      <c r="J45" s="143" t="s">
        <v>457</v>
      </c>
      <c r="K45" s="143" t="s">
        <v>474</v>
      </c>
      <c r="L45" s="141">
        <v>7650</v>
      </c>
      <c r="M45" s="141">
        <v>105376</v>
      </c>
      <c r="N45" s="141">
        <f t="shared" si="12"/>
        <v>113026</v>
      </c>
      <c r="O45" s="141">
        <v>0</v>
      </c>
      <c r="P45" s="141">
        <v>0</v>
      </c>
      <c r="Q45" s="141">
        <f t="shared" si="13"/>
        <v>0</v>
      </c>
      <c r="R45" s="143" t="s">
        <v>447</v>
      </c>
      <c r="S45" s="143" t="s">
        <v>464</v>
      </c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29733</v>
      </c>
      <c r="Y45" s="141">
        <f t="shared" si="15"/>
        <v>29733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90</v>
      </c>
      <c r="B46" s="140" t="s">
        <v>364</v>
      </c>
      <c r="C46" s="142" t="s">
        <v>420</v>
      </c>
      <c r="D46" s="141">
        <f t="shared" si="6"/>
        <v>3829</v>
      </c>
      <c r="E46" s="141">
        <f t="shared" si="7"/>
        <v>75222</v>
      </c>
      <c r="F46" s="141">
        <f t="shared" si="8"/>
        <v>79051</v>
      </c>
      <c r="G46" s="141">
        <f t="shared" si="9"/>
        <v>0</v>
      </c>
      <c r="H46" s="141">
        <f t="shared" si="10"/>
        <v>22204</v>
      </c>
      <c r="I46" s="141">
        <f t="shared" si="11"/>
        <v>22204</v>
      </c>
      <c r="J46" s="143" t="s">
        <v>457</v>
      </c>
      <c r="K46" s="143" t="s">
        <v>474</v>
      </c>
      <c r="L46" s="141">
        <v>3829</v>
      </c>
      <c r="M46" s="141">
        <v>75222</v>
      </c>
      <c r="N46" s="141">
        <f t="shared" si="12"/>
        <v>79051</v>
      </c>
      <c r="O46" s="141">
        <v>0</v>
      </c>
      <c r="P46" s="141">
        <v>0</v>
      </c>
      <c r="Q46" s="141">
        <f t="shared" si="13"/>
        <v>0</v>
      </c>
      <c r="R46" s="143" t="s">
        <v>447</v>
      </c>
      <c r="S46" s="143" t="s">
        <v>464</v>
      </c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22204</v>
      </c>
      <c r="Y46" s="141">
        <f t="shared" si="15"/>
        <v>22204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90</v>
      </c>
      <c r="B47" s="140" t="s">
        <v>365</v>
      </c>
      <c r="C47" s="142" t="s">
        <v>421</v>
      </c>
      <c r="D47" s="141">
        <f t="shared" si="6"/>
        <v>10840</v>
      </c>
      <c r="E47" s="141">
        <f t="shared" si="7"/>
        <v>111897</v>
      </c>
      <c r="F47" s="141">
        <f t="shared" si="8"/>
        <v>122737</v>
      </c>
      <c r="G47" s="141">
        <f t="shared" si="9"/>
        <v>4772</v>
      </c>
      <c r="H47" s="141">
        <f t="shared" si="10"/>
        <v>23137</v>
      </c>
      <c r="I47" s="141">
        <f t="shared" si="11"/>
        <v>27909</v>
      </c>
      <c r="J47" s="143" t="s">
        <v>457</v>
      </c>
      <c r="K47" s="143" t="s">
        <v>474</v>
      </c>
      <c r="L47" s="141">
        <v>10840</v>
      </c>
      <c r="M47" s="141">
        <v>111897</v>
      </c>
      <c r="N47" s="141">
        <f t="shared" si="12"/>
        <v>122737</v>
      </c>
      <c r="O47" s="141">
        <v>0</v>
      </c>
      <c r="P47" s="141">
        <v>0</v>
      </c>
      <c r="Q47" s="141">
        <f t="shared" si="13"/>
        <v>0</v>
      </c>
      <c r="R47" s="143" t="s">
        <v>447</v>
      </c>
      <c r="S47" s="143" t="s">
        <v>464</v>
      </c>
      <c r="T47" s="141">
        <v>0</v>
      </c>
      <c r="U47" s="141">
        <v>0</v>
      </c>
      <c r="V47" s="141">
        <f t="shared" si="14"/>
        <v>0</v>
      </c>
      <c r="W47" s="141">
        <v>4772</v>
      </c>
      <c r="X47" s="141">
        <v>23137</v>
      </c>
      <c r="Y47" s="141">
        <f t="shared" si="15"/>
        <v>27909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90</v>
      </c>
      <c r="B48" s="140" t="s">
        <v>366</v>
      </c>
      <c r="C48" s="142" t="s">
        <v>422</v>
      </c>
      <c r="D48" s="141">
        <f t="shared" si="6"/>
        <v>4506</v>
      </c>
      <c r="E48" s="141">
        <f t="shared" si="7"/>
        <v>32473</v>
      </c>
      <c r="F48" s="141">
        <f t="shared" si="8"/>
        <v>36979</v>
      </c>
      <c r="G48" s="141">
        <f t="shared" si="9"/>
        <v>0</v>
      </c>
      <c r="H48" s="141">
        <f t="shared" si="10"/>
        <v>17662</v>
      </c>
      <c r="I48" s="141">
        <f t="shared" si="11"/>
        <v>17662</v>
      </c>
      <c r="J48" s="143" t="s">
        <v>456</v>
      </c>
      <c r="K48" s="143" t="s">
        <v>473</v>
      </c>
      <c r="L48" s="141">
        <v>4506</v>
      </c>
      <c r="M48" s="141">
        <v>32473</v>
      </c>
      <c r="N48" s="141">
        <f t="shared" si="12"/>
        <v>36979</v>
      </c>
      <c r="O48" s="141">
        <v>0</v>
      </c>
      <c r="P48" s="141">
        <v>17662</v>
      </c>
      <c r="Q48" s="141">
        <f t="shared" si="13"/>
        <v>17662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90</v>
      </c>
      <c r="B49" s="140" t="s">
        <v>367</v>
      </c>
      <c r="C49" s="142" t="s">
        <v>423</v>
      </c>
      <c r="D49" s="141">
        <f t="shared" si="6"/>
        <v>0</v>
      </c>
      <c r="E49" s="141">
        <f t="shared" si="7"/>
        <v>83572</v>
      </c>
      <c r="F49" s="141">
        <f t="shared" si="8"/>
        <v>83572</v>
      </c>
      <c r="G49" s="141">
        <f t="shared" si="9"/>
        <v>1647</v>
      </c>
      <c r="H49" s="141">
        <f t="shared" si="10"/>
        <v>18033</v>
      </c>
      <c r="I49" s="141">
        <f t="shared" si="11"/>
        <v>19680</v>
      </c>
      <c r="J49" s="143" t="s">
        <v>449</v>
      </c>
      <c r="K49" s="143" t="s">
        <v>466</v>
      </c>
      <c r="L49" s="141">
        <v>0</v>
      </c>
      <c r="M49" s="141">
        <v>0</v>
      </c>
      <c r="N49" s="141">
        <f t="shared" si="12"/>
        <v>0</v>
      </c>
      <c r="O49" s="141">
        <v>1647</v>
      </c>
      <c r="P49" s="141">
        <v>18033</v>
      </c>
      <c r="Q49" s="141">
        <f t="shared" si="13"/>
        <v>19680</v>
      </c>
      <c r="R49" s="143" t="s">
        <v>451</v>
      </c>
      <c r="S49" s="143" t="s">
        <v>468</v>
      </c>
      <c r="T49" s="141">
        <v>0</v>
      </c>
      <c r="U49" s="141">
        <v>83572</v>
      </c>
      <c r="V49" s="141">
        <f t="shared" si="14"/>
        <v>83572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90</v>
      </c>
      <c r="B50" s="140" t="s">
        <v>368</v>
      </c>
      <c r="C50" s="142" t="s">
        <v>424</v>
      </c>
      <c r="D50" s="141">
        <f t="shared" si="6"/>
        <v>16424</v>
      </c>
      <c r="E50" s="141">
        <f t="shared" si="7"/>
        <v>94485</v>
      </c>
      <c r="F50" s="141">
        <f t="shared" si="8"/>
        <v>110909</v>
      </c>
      <c r="G50" s="141">
        <f t="shared" si="9"/>
        <v>4974</v>
      </c>
      <c r="H50" s="141">
        <f t="shared" si="10"/>
        <v>12365</v>
      </c>
      <c r="I50" s="141">
        <f t="shared" si="11"/>
        <v>17339</v>
      </c>
      <c r="J50" s="143" t="s">
        <v>448</v>
      </c>
      <c r="K50" s="143" t="s">
        <v>465</v>
      </c>
      <c r="L50" s="141">
        <v>13907</v>
      </c>
      <c r="M50" s="141">
        <v>88011</v>
      </c>
      <c r="N50" s="141">
        <f t="shared" si="12"/>
        <v>101918</v>
      </c>
      <c r="O50" s="141">
        <v>4974</v>
      </c>
      <c r="P50" s="141">
        <v>12365</v>
      </c>
      <c r="Q50" s="141">
        <f t="shared" si="13"/>
        <v>17339</v>
      </c>
      <c r="R50" s="143" t="s">
        <v>456</v>
      </c>
      <c r="S50" s="143" t="s">
        <v>473</v>
      </c>
      <c r="T50" s="141">
        <v>2517</v>
      </c>
      <c r="U50" s="141">
        <v>6474</v>
      </c>
      <c r="V50" s="141">
        <f t="shared" si="14"/>
        <v>8991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90</v>
      </c>
      <c r="B51" s="140" t="s">
        <v>369</v>
      </c>
      <c r="C51" s="142" t="s">
        <v>425</v>
      </c>
      <c r="D51" s="141">
        <f t="shared" si="6"/>
        <v>0</v>
      </c>
      <c r="E51" s="141">
        <f t="shared" si="7"/>
        <v>318335</v>
      </c>
      <c r="F51" s="141">
        <f t="shared" si="8"/>
        <v>318335</v>
      </c>
      <c r="G51" s="141">
        <f t="shared" si="9"/>
        <v>0</v>
      </c>
      <c r="H51" s="141">
        <f t="shared" si="10"/>
        <v>728</v>
      </c>
      <c r="I51" s="141">
        <f t="shared" si="11"/>
        <v>728</v>
      </c>
      <c r="J51" s="143" t="s">
        <v>443</v>
      </c>
      <c r="K51" s="143" t="s">
        <v>460</v>
      </c>
      <c r="L51" s="141">
        <v>0</v>
      </c>
      <c r="M51" s="141">
        <v>318335</v>
      </c>
      <c r="N51" s="141">
        <f t="shared" si="12"/>
        <v>318335</v>
      </c>
      <c r="O51" s="141">
        <v>0</v>
      </c>
      <c r="P51" s="141">
        <v>0</v>
      </c>
      <c r="Q51" s="141">
        <f t="shared" si="13"/>
        <v>0</v>
      </c>
      <c r="R51" s="143" t="s">
        <v>455</v>
      </c>
      <c r="S51" s="143" t="s">
        <v>472</v>
      </c>
      <c r="T51" s="141">
        <v>0</v>
      </c>
      <c r="U51" s="141">
        <v>0</v>
      </c>
      <c r="V51" s="141">
        <f t="shared" si="14"/>
        <v>0</v>
      </c>
      <c r="W51" s="141">
        <v>0</v>
      </c>
      <c r="X51" s="141">
        <v>728</v>
      </c>
      <c r="Y51" s="141">
        <f t="shared" si="15"/>
        <v>728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90</v>
      </c>
      <c r="B52" s="140" t="s">
        <v>370</v>
      </c>
      <c r="C52" s="142" t="s">
        <v>426</v>
      </c>
      <c r="D52" s="141">
        <f t="shared" si="6"/>
        <v>0</v>
      </c>
      <c r="E52" s="141">
        <f t="shared" si="7"/>
        <v>121609</v>
      </c>
      <c r="F52" s="141">
        <f t="shared" si="8"/>
        <v>121609</v>
      </c>
      <c r="G52" s="141">
        <f t="shared" si="9"/>
        <v>0</v>
      </c>
      <c r="H52" s="141">
        <f t="shared" si="10"/>
        <v>506</v>
      </c>
      <c r="I52" s="141">
        <f t="shared" si="11"/>
        <v>506</v>
      </c>
      <c r="J52" s="143" t="s">
        <v>455</v>
      </c>
      <c r="K52" s="143" t="s">
        <v>472</v>
      </c>
      <c r="L52" s="141">
        <v>0</v>
      </c>
      <c r="M52" s="141">
        <v>0</v>
      </c>
      <c r="N52" s="141">
        <f t="shared" si="12"/>
        <v>0</v>
      </c>
      <c r="O52" s="141">
        <v>0</v>
      </c>
      <c r="P52" s="141">
        <v>506</v>
      </c>
      <c r="Q52" s="141">
        <f t="shared" si="13"/>
        <v>506</v>
      </c>
      <c r="R52" s="143" t="s">
        <v>443</v>
      </c>
      <c r="S52" s="143" t="s">
        <v>460</v>
      </c>
      <c r="T52" s="141">
        <v>0</v>
      </c>
      <c r="U52" s="141">
        <v>121609</v>
      </c>
      <c r="V52" s="141">
        <f t="shared" si="14"/>
        <v>121609</v>
      </c>
      <c r="W52" s="141">
        <v>0</v>
      </c>
      <c r="X52" s="141">
        <v>0</v>
      </c>
      <c r="Y52" s="141">
        <f t="shared" si="15"/>
        <v>0</v>
      </c>
      <c r="Z52" s="143"/>
      <c r="AA52" s="141"/>
      <c r="AB52" s="141">
        <v>0</v>
      </c>
      <c r="AC52" s="141">
        <v>0</v>
      </c>
      <c r="AD52" s="141">
        <f t="shared" si="16"/>
        <v>0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90</v>
      </c>
      <c r="B53" s="140" t="s">
        <v>371</v>
      </c>
      <c r="C53" s="142" t="s">
        <v>427</v>
      </c>
      <c r="D53" s="141">
        <f t="shared" si="6"/>
        <v>0</v>
      </c>
      <c r="E53" s="141">
        <f t="shared" si="7"/>
        <v>184050</v>
      </c>
      <c r="F53" s="141">
        <f t="shared" si="8"/>
        <v>184050</v>
      </c>
      <c r="G53" s="141">
        <f t="shared" si="9"/>
        <v>0</v>
      </c>
      <c r="H53" s="141">
        <f t="shared" si="10"/>
        <v>291</v>
      </c>
      <c r="I53" s="141">
        <f t="shared" si="11"/>
        <v>291</v>
      </c>
      <c r="J53" s="143" t="s">
        <v>455</v>
      </c>
      <c r="K53" s="143" t="s">
        <v>472</v>
      </c>
      <c r="L53" s="141">
        <v>0</v>
      </c>
      <c r="M53" s="141">
        <v>0</v>
      </c>
      <c r="N53" s="141">
        <f t="shared" si="12"/>
        <v>0</v>
      </c>
      <c r="O53" s="141">
        <v>0</v>
      </c>
      <c r="P53" s="141">
        <v>291</v>
      </c>
      <c r="Q53" s="141">
        <f t="shared" si="13"/>
        <v>291</v>
      </c>
      <c r="R53" s="143" t="s">
        <v>444</v>
      </c>
      <c r="S53" s="143" t="s">
        <v>461</v>
      </c>
      <c r="T53" s="141">
        <v>0</v>
      </c>
      <c r="U53" s="141">
        <v>184050</v>
      </c>
      <c r="V53" s="141">
        <f t="shared" si="14"/>
        <v>184050</v>
      </c>
      <c r="W53" s="141">
        <v>0</v>
      </c>
      <c r="X53" s="141">
        <v>0</v>
      </c>
      <c r="Y53" s="141">
        <f t="shared" si="15"/>
        <v>0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90</v>
      </c>
      <c r="B54" s="140" t="s">
        <v>372</v>
      </c>
      <c r="C54" s="142" t="s">
        <v>428</v>
      </c>
      <c r="D54" s="141">
        <f t="shared" si="6"/>
        <v>0</v>
      </c>
      <c r="E54" s="141">
        <f t="shared" si="7"/>
        <v>277343</v>
      </c>
      <c r="F54" s="141">
        <f t="shared" si="8"/>
        <v>277343</v>
      </c>
      <c r="G54" s="141">
        <f t="shared" si="9"/>
        <v>0</v>
      </c>
      <c r="H54" s="141">
        <f t="shared" si="10"/>
        <v>14732</v>
      </c>
      <c r="I54" s="141">
        <f t="shared" si="11"/>
        <v>14732</v>
      </c>
      <c r="J54" s="143" t="s">
        <v>444</v>
      </c>
      <c r="K54" s="143" t="s">
        <v>461</v>
      </c>
      <c r="L54" s="141">
        <v>0</v>
      </c>
      <c r="M54" s="141">
        <v>208288</v>
      </c>
      <c r="N54" s="141">
        <f t="shared" si="12"/>
        <v>208288</v>
      </c>
      <c r="O54" s="141">
        <v>0</v>
      </c>
      <c r="P54" s="141">
        <v>0</v>
      </c>
      <c r="Q54" s="141">
        <f t="shared" si="13"/>
        <v>0</v>
      </c>
      <c r="R54" s="143" t="s">
        <v>451</v>
      </c>
      <c r="S54" s="143" t="s">
        <v>468</v>
      </c>
      <c r="T54" s="141">
        <v>0</v>
      </c>
      <c r="U54" s="141">
        <v>69055</v>
      </c>
      <c r="V54" s="141">
        <f t="shared" si="14"/>
        <v>69055</v>
      </c>
      <c r="W54" s="141">
        <v>0</v>
      </c>
      <c r="X54" s="141">
        <v>0</v>
      </c>
      <c r="Y54" s="141">
        <f t="shared" si="15"/>
        <v>0</v>
      </c>
      <c r="Z54" s="143" t="s">
        <v>455</v>
      </c>
      <c r="AA54" s="141" t="s">
        <v>472</v>
      </c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350</v>
      </c>
      <c r="AG54" s="141">
        <f t="shared" si="17"/>
        <v>350</v>
      </c>
      <c r="AH54" s="143" t="s">
        <v>449</v>
      </c>
      <c r="AI54" s="143" t="s">
        <v>466</v>
      </c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14382</v>
      </c>
      <c r="AO54" s="141">
        <f t="shared" si="19"/>
        <v>14382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  <row r="55" spans="1:57" ht="12" customHeight="1">
      <c r="A55" s="142" t="s">
        <v>90</v>
      </c>
      <c r="B55" s="140" t="s">
        <v>373</v>
      </c>
      <c r="C55" s="142" t="s">
        <v>429</v>
      </c>
      <c r="D55" s="141">
        <f t="shared" si="6"/>
        <v>462</v>
      </c>
      <c r="E55" s="141">
        <f t="shared" si="7"/>
        <v>47834</v>
      </c>
      <c r="F55" s="141">
        <f t="shared" si="8"/>
        <v>48296</v>
      </c>
      <c r="G55" s="141">
        <f t="shared" si="9"/>
        <v>0</v>
      </c>
      <c r="H55" s="141">
        <f t="shared" si="10"/>
        <v>0</v>
      </c>
      <c r="I55" s="141">
        <f t="shared" si="11"/>
        <v>0</v>
      </c>
      <c r="J55" s="143" t="s">
        <v>454</v>
      </c>
      <c r="K55" s="143" t="s">
        <v>471</v>
      </c>
      <c r="L55" s="141">
        <v>462</v>
      </c>
      <c r="M55" s="141">
        <v>47834</v>
      </c>
      <c r="N55" s="141">
        <f t="shared" si="12"/>
        <v>48296</v>
      </c>
      <c r="O55" s="141">
        <v>0</v>
      </c>
      <c r="P55" s="141">
        <v>0</v>
      </c>
      <c r="Q55" s="141">
        <f t="shared" si="13"/>
        <v>0</v>
      </c>
      <c r="R55" s="143"/>
      <c r="S55" s="143"/>
      <c r="T55" s="141">
        <v>0</v>
      </c>
      <c r="U55" s="141">
        <v>0</v>
      </c>
      <c r="V55" s="141">
        <f t="shared" si="14"/>
        <v>0</v>
      </c>
      <c r="W55" s="141">
        <v>0</v>
      </c>
      <c r="X55" s="141">
        <v>0</v>
      </c>
      <c r="Y55" s="141">
        <f t="shared" si="15"/>
        <v>0</v>
      </c>
      <c r="Z55" s="143"/>
      <c r="AA55" s="141"/>
      <c r="AB55" s="141">
        <v>0</v>
      </c>
      <c r="AC55" s="141">
        <v>0</v>
      </c>
      <c r="AD55" s="141">
        <f t="shared" si="16"/>
        <v>0</v>
      </c>
      <c r="AE55" s="141">
        <v>0</v>
      </c>
      <c r="AF55" s="141">
        <v>0</v>
      </c>
      <c r="AG55" s="141">
        <f t="shared" si="17"/>
        <v>0</v>
      </c>
      <c r="AH55" s="143"/>
      <c r="AI55" s="143"/>
      <c r="AJ55" s="141">
        <v>0</v>
      </c>
      <c r="AK55" s="141">
        <v>0</v>
      </c>
      <c r="AL55" s="141">
        <f t="shared" si="18"/>
        <v>0</v>
      </c>
      <c r="AM55" s="141">
        <v>0</v>
      </c>
      <c r="AN55" s="141">
        <v>0</v>
      </c>
      <c r="AO55" s="141">
        <f t="shared" si="19"/>
        <v>0</v>
      </c>
      <c r="AP55" s="143"/>
      <c r="AQ55" s="143"/>
      <c r="AR55" s="141">
        <v>0</v>
      </c>
      <c r="AS55" s="141">
        <v>0</v>
      </c>
      <c r="AT55" s="141">
        <f t="shared" si="20"/>
        <v>0</v>
      </c>
      <c r="AU55" s="141">
        <v>0</v>
      </c>
      <c r="AV55" s="141">
        <v>0</v>
      </c>
      <c r="AW55" s="141">
        <f t="shared" si="21"/>
        <v>0</v>
      </c>
      <c r="AX55" s="143"/>
      <c r="AY55" s="143"/>
      <c r="AZ55" s="141">
        <v>0</v>
      </c>
      <c r="BA55" s="141">
        <v>0</v>
      </c>
      <c r="BB55" s="141">
        <f t="shared" si="22"/>
        <v>0</v>
      </c>
      <c r="BC55" s="141">
        <v>0</v>
      </c>
      <c r="BD55" s="141">
        <v>0</v>
      </c>
      <c r="BE55" s="141">
        <f t="shared" si="23"/>
        <v>0</v>
      </c>
    </row>
    <row r="56" spans="1:57" ht="12" customHeight="1">
      <c r="A56" s="142" t="s">
        <v>90</v>
      </c>
      <c r="B56" s="140" t="s">
        <v>374</v>
      </c>
      <c r="C56" s="142" t="s">
        <v>430</v>
      </c>
      <c r="D56" s="141">
        <f t="shared" si="6"/>
        <v>230</v>
      </c>
      <c r="E56" s="141">
        <f t="shared" si="7"/>
        <v>25562</v>
      </c>
      <c r="F56" s="141">
        <f t="shared" si="8"/>
        <v>25792</v>
      </c>
      <c r="G56" s="141">
        <f t="shared" si="9"/>
        <v>0</v>
      </c>
      <c r="H56" s="141">
        <f t="shared" si="10"/>
        <v>0</v>
      </c>
      <c r="I56" s="141">
        <f t="shared" si="11"/>
        <v>0</v>
      </c>
      <c r="J56" s="143" t="s">
        <v>454</v>
      </c>
      <c r="K56" s="143" t="s">
        <v>471</v>
      </c>
      <c r="L56" s="141">
        <v>230</v>
      </c>
      <c r="M56" s="141">
        <v>25562</v>
      </c>
      <c r="N56" s="141">
        <f t="shared" si="12"/>
        <v>25792</v>
      </c>
      <c r="O56" s="141">
        <v>0</v>
      </c>
      <c r="P56" s="141">
        <v>0</v>
      </c>
      <c r="Q56" s="141">
        <f t="shared" si="13"/>
        <v>0</v>
      </c>
      <c r="R56" s="143"/>
      <c r="S56" s="143"/>
      <c r="T56" s="141">
        <v>0</v>
      </c>
      <c r="U56" s="141">
        <v>0</v>
      </c>
      <c r="V56" s="141">
        <f t="shared" si="14"/>
        <v>0</v>
      </c>
      <c r="W56" s="141">
        <v>0</v>
      </c>
      <c r="X56" s="141">
        <v>0</v>
      </c>
      <c r="Y56" s="141">
        <f t="shared" si="15"/>
        <v>0</v>
      </c>
      <c r="Z56" s="143"/>
      <c r="AA56" s="141"/>
      <c r="AB56" s="141">
        <v>0</v>
      </c>
      <c r="AC56" s="141">
        <v>0</v>
      </c>
      <c r="AD56" s="141">
        <f t="shared" si="16"/>
        <v>0</v>
      </c>
      <c r="AE56" s="141">
        <v>0</v>
      </c>
      <c r="AF56" s="141">
        <v>0</v>
      </c>
      <c r="AG56" s="141">
        <f t="shared" si="17"/>
        <v>0</v>
      </c>
      <c r="AH56" s="143"/>
      <c r="AI56" s="143"/>
      <c r="AJ56" s="141">
        <v>0</v>
      </c>
      <c r="AK56" s="141">
        <v>0</v>
      </c>
      <c r="AL56" s="141">
        <f t="shared" si="18"/>
        <v>0</v>
      </c>
      <c r="AM56" s="141">
        <v>0</v>
      </c>
      <c r="AN56" s="141">
        <v>0</v>
      </c>
      <c r="AO56" s="141">
        <f t="shared" si="19"/>
        <v>0</v>
      </c>
      <c r="AP56" s="143"/>
      <c r="AQ56" s="143"/>
      <c r="AR56" s="141">
        <v>0</v>
      </c>
      <c r="AS56" s="141">
        <v>0</v>
      </c>
      <c r="AT56" s="141">
        <f t="shared" si="20"/>
        <v>0</v>
      </c>
      <c r="AU56" s="141">
        <v>0</v>
      </c>
      <c r="AV56" s="141">
        <v>0</v>
      </c>
      <c r="AW56" s="141">
        <f t="shared" si="21"/>
        <v>0</v>
      </c>
      <c r="AX56" s="143"/>
      <c r="AY56" s="143"/>
      <c r="AZ56" s="141">
        <v>0</v>
      </c>
      <c r="BA56" s="141">
        <v>0</v>
      </c>
      <c r="BB56" s="141">
        <f t="shared" si="22"/>
        <v>0</v>
      </c>
      <c r="BC56" s="141">
        <v>0</v>
      </c>
      <c r="BD56" s="141">
        <v>0</v>
      </c>
      <c r="BE56" s="141">
        <f t="shared" si="23"/>
        <v>0</v>
      </c>
    </row>
    <row r="57" spans="1:57" ht="12" customHeight="1">
      <c r="A57" s="142" t="s">
        <v>90</v>
      </c>
      <c r="B57" s="140" t="s">
        <v>375</v>
      </c>
      <c r="C57" s="142" t="s">
        <v>431</v>
      </c>
      <c r="D57" s="141">
        <f t="shared" si="6"/>
        <v>451</v>
      </c>
      <c r="E57" s="141">
        <f t="shared" si="7"/>
        <v>47333</v>
      </c>
      <c r="F57" s="141">
        <f t="shared" si="8"/>
        <v>47784</v>
      </c>
      <c r="G57" s="141">
        <f t="shared" si="9"/>
        <v>0</v>
      </c>
      <c r="H57" s="141">
        <f t="shared" si="10"/>
        <v>0</v>
      </c>
      <c r="I57" s="141">
        <f t="shared" si="11"/>
        <v>0</v>
      </c>
      <c r="J57" s="143" t="s">
        <v>454</v>
      </c>
      <c r="K57" s="143" t="s">
        <v>471</v>
      </c>
      <c r="L57" s="141">
        <v>451</v>
      </c>
      <c r="M57" s="141">
        <v>47333</v>
      </c>
      <c r="N57" s="141">
        <f t="shared" si="12"/>
        <v>47784</v>
      </c>
      <c r="O57" s="141">
        <v>0</v>
      </c>
      <c r="P57" s="141">
        <v>0</v>
      </c>
      <c r="Q57" s="141">
        <f t="shared" si="13"/>
        <v>0</v>
      </c>
      <c r="R57" s="143"/>
      <c r="S57" s="143"/>
      <c r="T57" s="141">
        <v>0</v>
      </c>
      <c r="U57" s="141">
        <v>0</v>
      </c>
      <c r="V57" s="141">
        <f t="shared" si="14"/>
        <v>0</v>
      </c>
      <c r="W57" s="141">
        <v>0</v>
      </c>
      <c r="X57" s="141">
        <v>0</v>
      </c>
      <c r="Y57" s="141">
        <f t="shared" si="15"/>
        <v>0</v>
      </c>
      <c r="Z57" s="143"/>
      <c r="AA57" s="141"/>
      <c r="AB57" s="141">
        <v>0</v>
      </c>
      <c r="AC57" s="141">
        <v>0</v>
      </c>
      <c r="AD57" s="141">
        <f t="shared" si="16"/>
        <v>0</v>
      </c>
      <c r="AE57" s="141">
        <v>0</v>
      </c>
      <c r="AF57" s="141">
        <v>0</v>
      </c>
      <c r="AG57" s="141">
        <f t="shared" si="17"/>
        <v>0</v>
      </c>
      <c r="AH57" s="143"/>
      <c r="AI57" s="143"/>
      <c r="AJ57" s="141">
        <v>0</v>
      </c>
      <c r="AK57" s="141">
        <v>0</v>
      </c>
      <c r="AL57" s="141">
        <f t="shared" si="18"/>
        <v>0</v>
      </c>
      <c r="AM57" s="141">
        <v>0</v>
      </c>
      <c r="AN57" s="141">
        <v>0</v>
      </c>
      <c r="AO57" s="141">
        <f t="shared" si="19"/>
        <v>0</v>
      </c>
      <c r="AP57" s="143"/>
      <c r="AQ57" s="143"/>
      <c r="AR57" s="141">
        <v>0</v>
      </c>
      <c r="AS57" s="141">
        <v>0</v>
      </c>
      <c r="AT57" s="141">
        <f t="shared" si="20"/>
        <v>0</v>
      </c>
      <c r="AU57" s="141">
        <v>0</v>
      </c>
      <c r="AV57" s="141">
        <v>0</v>
      </c>
      <c r="AW57" s="141">
        <f t="shared" si="21"/>
        <v>0</v>
      </c>
      <c r="AX57" s="143"/>
      <c r="AY57" s="143"/>
      <c r="AZ57" s="141">
        <v>0</v>
      </c>
      <c r="BA57" s="141">
        <v>0</v>
      </c>
      <c r="BB57" s="141">
        <f t="shared" si="22"/>
        <v>0</v>
      </c>
      <c r="BC57" s="141">
        <v>0</v>
      </c>
      <c r="BD57" s="141">
        <v>0</v>
      </c>
      <c r="BE57" s="141">
        <f t="shared" si="23"/>
        <v>0</v>
      </c>
    </row>
    <row r="58" spans="1:57" ht="12" customHeight="1">
      <c r="A58" s="142" t="s">
        <v>90</v>
      </c>
      <c r="B58" s="140" t="s">
        <v>376</v>
      </c>
      <c r="C58" s="142" t="s">
        <v>432</v>
      </c>
      <c r="D58" s="141">
        <f t="shared" si="6"/>
        <v>466</v>
      </c>
      <c r="E58" s="141">
        <f t="shared" si="7"/>
        <v>47469</v>
      </c>
      <c r="F58" s="141">
        <f t="shared" si="8"/>
        <v>47935</v>
      </c>
      <c r="G58" s="141">
        <f t="shared" si="9"/>
        <v>0</v>
      </c>
      <c r="H58" s="141">
        <f t="shared" si="10"/>
        <v>0</v>
      </c>
      <c r="I58" s="141">
        <f t="shared" si="11"/>
        <v>0</v>
      </c>
      <c r="J58" s="143" t="s">
        <v>454</v>
      </c>
      <c r="K58" s="143" t="s">
        <v>471</v>
      </c>
      <c r="L58" s="141">
        <v>466</v>
      </c>
      <c r="M58" s="141">
        <v>47469</v>
      </c>
      <c r="N58" s="141">
        <f t="shared" si="12"/>
        <v>47935</v>
      </c>
      <c r="O58" s="141">
        <v>0</v>
      </c>
      <c r="P58" s="141">
        <v>0</v>
      </c>
      <c r="Q58" s="141">
        <f t="shared" si="13"/>
        <v>0</v>
      </c>
      <c r="R58" s="143"/>
      <c r="S58" s="143"/>
      <c r="T58" s="141">
        <v>0</v>
      </c>
      <c r="U58" s="141">
        <v>0</v>
      </c>
      <c r="V58" s="141">
        <f t="shared" si="14"/>
        <v>0</v>
      </c>
      <c r="W58" s="141">
        <v>0</v>
      </c>
      <c r="X58" s="141">
        <v>0</v>
      </c>
      <c r="Y58" s="141">
        <f t="shared" si="15"/>
        <v>0</v>
      </c>
      <c r="Z58" s="143"/>
      <c r="AA58" s="141"/>
      <c r="AB58" s="141">
        <v>0</v>
      </c>
      <c r="AC58" s="141">
        <v>0</v>
      </c>
      <c r="AD58" s="141">
        <f t="shared" si="16"/>
        <v>0</v>
      </c>
      <c r="AE58" s="141">
        <v>0</v>
      </c>
      <c r="AF58" s="141">
        <v>0</v>
      </c>
      <c r="AG58" s="141">
        <f t="shared" si="17"/>
        <v>0</v>
      </c>
      <c r="AH58" s="143"/>
      <c r="AI58" s="143"/>
      <c r="AJ58" s="141">
        <v>0</v>
      </c>
      <c r="AK58" s="141">
        <v>0</v>
      </c>
      <c r="AL58" s="141">
        <f t="shared" si="18"/>
        <v>0</v>
      </c>
      <c r="AM58" s="141">
        <v>0</v>
      </c>
      <c r="AN58" s="141">
        <v>0</v>
      </c>
      <c r="AO58" s="141">
        <f t="shared" si="19"/>
        <v>0</v>
      </c>
      <c r="AP58" s="143"/>
      <c r="AQ58" s="143"/>
      <c r="AR58" s="141">
        <v>0</v>
      </c>
      <c r="AS58" s="141">
        <v>0</v>
      </c>
      <c r="AT58" s="141">
        <f t="shared" si="20"/>
        <v>0</v>
      </c>
      <c r="AU58" s="141">
        <v>0</v>
      </c>
      <c r="AV58" s="141">
        <v>0</v>
      </c>
      <c r="AW58" s="141">
        <f t="shared" si="21"/>
        <v>0</v>
      </c>
      <c r="AX58" s="143"/>
      <c r="AY58" s="143"/>
      <c r="AZ58" s="141">
        <v>0</v>
      </c>
      <c r="BA58" s="141">
        <v>0</v>
      </c>
      <c r="BB58" s="141">
        <f t="shared" si="22"/>
        <v>0</v>
      </c>
      <c r="BC58" s="141">
        <v>0</v>
      </c>
      <c r="BD58" s="141">
        <v>0</v>
      </c>
      <c r="BE58" s="141">
        <f t="shared" si="23"/>
        <v>0</v>
      </c>
    </row>
    <row r="59" spans="1:57" ht="12" customHeight="1">
      <c r="A59" s="142" t="s">
        <v>90</v>
      </c>
      <c r="B59" s="140" t="s">
        <v>377</v>
      </c>
      <c r="C59" s="142" t="s">
        <v>433</v>
      </c>
      <c r="D59" s="141">
        <f t="shared" si="6"/>
        <v>348</v>
      </c>
      <c r="E59" s="141">
        <f t="shared" si="7"/>
        <v>36678</v>
      </c>
      <c r="F59" s="141">
        <f t="shared" si="8"/>
        <v>37026</v>
      </c>
      <c r="G59" s="141">
        <f t="shared" si="9"/>
        <v>0</v>
      </c>
      <c r="H59" s="141">
        <f t="shared" si="10"/>
        <v>0</v>
      </c>
      <c r="I59" s="141">
        <f t="shared" si="11"/>
        <v>0</v>
      </c>
      <c r="J59" s="143" t="s">
        <v>454</v>
      </c>
      <c r="K59" s="143" t="s">
        <v>471</v>
      </c>
      <c r="L59" s="141">
        <v>348</v>
      </c>
      <c r="M59" s="141">
        <v>36678</v>
      </c>
      <c r="N59" s="141">
        <f t="shared" si="12"/>
        <v>37026</v>
      </c>
      <c r="O59" s="141">
        <v>0</v>
      </c>
      <c r="P59" s="141">
        <v>0</v>
      </c>
      <c r="Q59" s="141">
        <f t="shared" si="13"/>
        <v>0</v>
      </c>
      <c r="R59" s="143"/>
      <c r="S59" s="143"/>
      <c r="T59" s="141">
        <v>0</v>
      </c>
      <c r="U59" s="141">
        <v>0</v>
      </c>
      <c r="V59" s="141">
        <f t="shared" si="14"/>
        <v>0</v>
      </c>
      <c r="W59" s="141">
        <v>0</v>
      </c>
      <c r="X59" s="141">
        <v>0</v>
      </c>
      <c r="Y59" s="141">
        <f t="shared" si="15"/>
        <v>0</v>
      </c>
      <c r="Z59" s="143"/>
      <c r="AA59" s="141"/>
      <c r="AB59" s="141">
        <v>0</v>
      </c>
      <c r="AC59" s="141">
        <v>0</v>
      </c>
      <c r="AD59" s="141">
        <f t="shared" si="16"/>
        <v>0</v>
      </c>
      <c r="AE59" s="141">
        <v>0</v>
      </c>
      <c r="AF59" s="141">
        <v>0</v>
      </c>
      <c r="AG59" s="141">
        <f t="shared" si="17"/>
        <v>0</v>
      </c>
      <c r="AH59" s="143"/>
      <c r="AI59" s="143"/>
      <c r="AJ59" s="141">
        <v>0</v>
      </c>
      <c r="AK59" s="141">
        <v>0</v>
      </c>
      <c r="AL59" s="141">
        <f t="shared" si="18"/>
        <v>0</v>
      </c>
      <c r="AM59" s="141">
        <v>0</v>
      </c>
      <c r="AN59" s="141">
        <v>0</v>
      </c>
      <c r="AO59" s="141">
        <f t="shared" si="19"/>
        <v>0</v>
      </c>
      <c r="AP59" s="143"/>
      <c r="AQ59" s="143"/>
      <c r="AR59" s="141">
        <v>0</v>
      </c>
      <c r="AS59" s="141">
        <v>0</v>
      </c>
      <c r="AT59" s="141">
        <f t="shared" si="20"/>
        <v>0</v>
      </c>
      <c r="AU59" s="141">
        <v>0</v>
      </c>
      <c r="AV59" s="141">
        <v>0</v>
      </c>
      <c r="AW59" s="141">
        <f t="shared" si="21"/>
        <v>0</v>
      </c>
      <c r="AX59" s="143"/>
      <c r="AY59" s="143"/>
      <c r="AZ59" s="141">
        <v>0</v>
      </c>
      <c r="BA59" s="141">
        <v>0</v>
      </c>
      <c r="BB59" s="141">
        <f t="shared" si="22"/>
        <v>0</v>
      </c>
      <c r="BC59" s="141">
        <v>0</v>
      </c>
      <c r="BD59" s="141">
        <v>0</v>
      </c>
      <c r="BE59" s="141">
        <f t="shared" si="23"/>
        <v>0</v>
      </c>
    </row>
    <row r="60" spans="1:57" ht="12" customHeight="1">
      <c r="A60" s="142" t="s">
        <v>90</v>
      </c>
      <c r="B60" s="140" t="s">
        <v>378</v>
      </c>
      <c r="C60" s="142" t="s">
        <v>434</v>
      </c>
      <c r="D60" s="141">
        <f t="shared" si="6"/>
        <v>289</v>
      </c>
      <c r="E60" s="141">
        <f t="shared" si="7"/>
        <v>32099</v>
      </c>
      <c r="F60" s="141">
        <f t="shared" si="8"/>
        <v>32388</v>
      </c>
      <c r="G60" s="141">
        <f t="shared" si="9"/>
        <v>0</v>
      </c>
      <c r="H60" s="141">
        <f t="shared" si="10"/>
        <v>0</v>
      </c>
      <c r="I60" s="141">
        <f t="shared" si="11"/>
        <v>0</v>
      </c>
      <c r="J60" s="143" t="s">
        <v>454</v>
      </c>
      <c r="K60" s="143" t="s">
        <v>471</v>
      </c>
      <c r="L60" s="141">
        <v>289</v>
      </c>
      <c r="M60" s="141">
        <v>32099</v>
      </c>
      <c r="N60" s="141">
        <f t="shared" si="12"/>
        <v>32388</v>
      </c>
      <c r="O60" s="141">
        <v>0</v>
      </c>
      <c r="P60" s="141">
        <v>0</v>
      </c>
      <c r="Q60" s="141">
        <f t="shared" si="13"/>
        <v>0</v>
      </c>
      <c r="R60" s="143"/>
      <c r="S60" s="143"/>
      <c r="T60" s="141">
        <v>0</v>
      </c>
      <c r="U60" s="141">
        <v>0</v>
      </c>
      <c r="V60" s="141">
        <f t="shared" si="14"/>
        <v>0</v>
      </c>
      <c r="W60" s="141">
        <v>0</v>
      </c>
      <c r="X60" s="141">
        <v>0</v>
      </c>
      <c r="Y60" s="141">
        <f t="shared" si="15"/>
        <v>0</v>
      </c>
      <c r="Z60" s="143"/>
      <c r="AA60" s="141"/>
      <c r="AB60" s="141">
        <v>0</v>
      </c>
      <c r="AC60" s="141">
        <v>0</v>
      </c>
      <c r="AD60" s="141">
        <f t="shared" si="16"/>
        <v>0</v>
      </c>
      <c r="AE60" s="141">
        <v>0</v>
      </c>
      <c r="AF60" s="141">
        <v>0</v>
      </c>
      <c r="AG60" s="141">
        <f t="shared" si="17"/>
        <v>0</v>
      </c>
      <c r="AH60" s="143"/>
      <c r="AI60" s="143"/>
      <c r="AJ60" s="141">
        <v>0</v>
      </c>
      <c r="AK60" s="141">
        <v>0</v>
      </c>
      <c r="AL60" s="141">
        <f t="shared" si="18"/>
        <v>0</v>
      </c>
      <c r="AM60" s="141">
        <v>0</v>
      </c>
      <c r="AN60" s="141">
        <v>0</v>
      </c>
      <c r="AO60" s="141">
        <f t="shared" si="19"/>
        <v>0</v>
      </c>
      <c r="AP60" s="143"/>
      <c r="AQ60" s="143"/>
      <c r="AR60" s="141">
        <v>0</v>
      </c>
      <c r="AS60" s="141">
        <v>0</v>
      </c>
      <c r="AT60" s="141">
        <f t="shared" si="20"/>
        <v>0</v>
      </c>
      <c r="AU60" s="141">
        <v>0</v>
      </c>
      <c r="AV60" s="141">
        <v>0</v>
      </c>
      <c r="AW60" s="141">
        <f t="shared" si="21"/>
        <v>0</v>
      </c>
      <c r="AX60" s="143"/>
      <c r="AY60" s="143"/>
      <c r="AZ60" s="141">
        <v>0</v>
      </c>
      <c r="BA60" s="141">
        <v>0</v>
      </c>
      <c r="BB60" s="141">
        <f t="shared" si="22"/>
        <v>0</v>
      </c>
      <c r="BC60" s="141">
        <v>0</v>
      </c>
      <c r="BD60" s="141">
        <v>0</v>
      </c>
      <c r="BE60" s="141">
        <f t="shared" si="23"/>
        <v>0</v>
      </c>
    </row>
    <row r="61" spans="1:57" ht="12" customHeight="1">
      <c r="A61" s="142" t="s">
        <v>90</v>
      </c>
      <c r="B61" s="140" t="s">
        <v>379</v>
      </c>
      <c r="C61" s="142" t="s">
        <v>435</v>
      </c>
      <c r="D61" s="141">
        <f t="shared" si="6"/>
        <v>0</v>
      </c>
      <c r="E61" s="141">
        <f t="shared" si="7"/>
        <v>0</v>
      </c>
      <c r="F61" s="141">
        <f t="shared" si="8"/>
        <v>0</v>
      </c>
      <c r="G61" s="141">
        <f t="shared" si="9"/>
        <v>0</v>
      </c>
      <c r="H61" s="141">
        <f t="shared" si="10"/>
        <v>22781</v>
      </c>
      <c r="I61" s="141">
        <f t="shared" si="11"/>
        <v>22781</v>
      </c>
      <c r="J61" s="143" t="s">
        <v>450</v>
      </c>
      <c r="K61" s="143" t="s">
        <v>467</v>
      </c>
      <c r="L61" s="141">
        <v>0</v>
      </c>
      <c r="M61" s="141">
        <v>0</v>
      </c>
      <c r="N61" s="141">
        <f t="shared" si="12"/>
        <v>0</v>
      </c>
      <c r="O61" s="141">
        <v>0</v>
      </c>
      <c r="P61" s="141">
        <v>22781</v>
      </c>
      <c r="Q61" s="141">
        <f t="shared" si="13"/>
        <v>22781</v>
      </c>
      <c r="R61" s="143"/>
      <c r="S61" s="143"/>
      <c r="T61" s="141">
        <v>0</v>
      </c>
      <c r="U61" s="141">
        <v>0</v>
      </c>
      <c r="V61" s="141">
        <f t="shared" si="14"/>
        <v>0</v>
      </c>
      <c r="W61" s="141">
        <v>0</v>
      </c>
      <c r="X61" s="141">
        <v>0</v>
      </c>
      <c r="Y61" s="141">
        <f t="shared" si="15"/>
        <v>0</v>
      </c>
      <c r="Z61" s="143"/>
      <c r="AA61" s="141"/>
      <c r="AB61" s="141">
        <v>0</v>
      </c>
      <c r="AC61" s="141">
        <v>0</v>
      </c>
      <c r="AD61" s="141">
        <f t="shared" si="16"/>
        <v>0</v>
      </c>
      <c r="AE61" s="141">
        <v>0</v>
      </c>
      <c r="AF61" s="141">
        <v>0</v>
      </c>
      <c r="AG61" s="141">
        <f t="shared" si="17"/>
        <v>0</v>
      </c>
      <c r="AH61" s="143"/>
      <c r="AI61" s="143"/>
      <c r="AJ61" s="141">
        <v>0</v>
      </c>
      <c r="AK61" s="141">
        <v>0</v>
      </c>
      <c r="AL61" s="141">
        <f t="shared" si="18"/>
        <v>0</v>
      </c>
      <c r="AM61" s="141">
        <v>0</v>
      </c>
      <c r="AN61" s="141">
        <v>0</v>
      </c>
      <c r="AO61" s="141">
        <f t="shared" si="19"/>
        <v>0</v>
      </c>
      <c r="AP61" s="143"/>
      <c r="AQ61" s="143"/>
      <c r="AR61" s="141">
        <v>0</v>
      </c>
      <c r="AS61" s="141">
        <v>0</v>
      </c>
      <c r="AT61" s="141">
        <f t="shared" si="20"/>
        <v>0</v>
      </c>
      <c r="AU61" s="141">
        <v>0</v>
      </c>
      <c r="AV61" s="141">
        <v>0</v>
      </c>
      <c r="AW61" s="141">
        <f t="shared" si="21"/>
        <v>0</v>
      </c>
      <c r="AX61" s="143"/>
      <c r="AY61" s="143"/>
      <c r="AZ61" s="141">
        <v>0</v>
      </c>
      <c r="BA61" s="141">
        <v>0</v>
      </c>
      <c r="BB61" s="141">
        <f t="shared" si="22"/>
        <v>0</v>
      </c>
      <c r="BC61" s="141">
        <v>0</v>
      </c>
      <c r="BD61" s="141">
        <v>0</v>
      </c>
      <c r="BE61" s="141">
        <f t="shared" si="23"/>
        <v>0</v>
      </c>
    </row>
    <row r="62" spans="1:57" ht="12" customHeight="1">
      <c r="A62" s="142" t="s">
        <v>90</v>
      </c>
      <c r="B62" s="140" t="s">
        <v>380</v>
      </c>
      <c r="C62" s="142" t="s">
        <v>436</v>
      </c>
      <c r="D62" s="141">
        <f t="shared" si="6"/>
        <v>0</v>
      </c>
      <c r="E62" s="141">
        <f t="shared" si="7"/>
        <v>0</v>
      </c>
      <c r="F62" s="141">
        <f t="shared" si="8"/>
        <v>0</v>
      </c>
      <c r="G62" s="141">
        <f t="shared" si="9"/>
        <v>0</v>
      </c>
      <c r="H62" s="141">
        <f t="shared" si="10"/>
        <v>20293</v>
      </c>
      <c r="I62" s="141">
        <f t="shared" si="11"/>
        <v>20293</v>
      </c>
      <c r="J62" s="143" t="s">
        <v>450</v>
      </c>
      <c r="K62" s="143" t="s">
        <v>467</v>
      </c>
      <c r="L62" s="141">
        <v>0</v>
      </c>
      <c r="M62" s="141">
        <v>0</v>
      </c>
      <c r="N62" s="141">
        <f t="shared" si="12"/>
        <v>0</v>
      </c>
      <c r="O62" s="141">
        <v>0</v>
      </c>
      <c r="P62" s="141">
        <v>20293</v>
      </c>
      <c r="Q62" s="141">
        <f t="shared" si="13"/>
        <v>20293</v>
      </c>
      <c r="R62" s="143"/>
      <c r="S62" s="143"/>
      <c r="T62" s="141">
        <v>0</v>
      </c>
      <c r="U62" s="141">
        <v>0</v>
      </c>
      <c r="V62" s="141">
        <f t="shared" si="14"/>
        <v>0</v>
      </c>
      <c r="W62" s="141">
        <v>0</v>
      </c>
      <c r="X62" s="141">
        <v>0</v>
      </c>
      <c r="Y62" s="141">
        <f t="shared" si="15"/>
        <v>0</v>
      </c>
      <c r="Z62" s="143"/>
      <c r="AA62" s="141"/>
      <c r="AB62" s="141">
        <v>0</v>
      </c>
      <c r="AC62" s="141">
        <v>0</v>
      </c>
      <c r="AD62" s="141">
        <f t="shared" si="16"/>
        <v>0</v>
      </c>
      <c r="AE62" s="141">
        <v>0</v>
      </c>
      <c r="AF62" s="141">
        <v>0</v>
      </c>
      <c r="AG62" s="141">
        <f t="shared" si="17"/>
        <v>0</v>
      </c>
      <c r="AH62" s="143"/>
      <c r="AI62" s="143"/>
      <c r="AJ62" s="141">
        <v>0</v>
      </c>
      <c r="AK62" s="141">
        <v>0</v>
      </c>
      <c r="AL62" s="141">
        <f t="shared" si="18"/>
        <v>0</v>
      </c>
      <c r="AM62" s="141">
        <v>0</v>
      </c>
      <c r="AN62" s="141">
        <v>0</v>
      </c>
      <c r="AO62" s="141">
        <f t="shared" si="19"/>
        <v>0</v>
      </c>
      <c r="AP62" s="143"/>
      <c r="AQ62" s="143"/>
      <c r="AR62" s="141">
        <v>0</v>
      </c>
      <c r="AS62" s="141">
        <v>0</v>
      </c>
      <c r="AT62" s="141">
        <f t="shared" si="20"/>
        <v>0</v>
      </c>
      <c r="AU62" s="141">
        <v>0</v>
      </c>
      <c r="AV62" s="141">
        <v>0</v>
      </c>
      <c r="AW62" s="141">
        <f t="shared" si="21"/>
        <v>0</v>
      </c>
      <c r="AX62" s="143"/>
      <c r="AY62" s="143"/>
      <c r="AZ62" s="141">
        <v>0</v>
      </c>
      <c r="BA62" s="141">
        <v>0</v>
      </c>
      <c r="BB62" s="141">
        <f t="shared" si="22"/>
        <v>0</v>
      </c>
      <c r="BC62" s="141">
        <v>0</v>
      </c>
      <c r="BD62" s="141">
        <v>0</v>
      </c>
      <c r="BE62" s="141">
        <f t="shared" si="23"/>
        <v>0</v>
      </c>
    </row>
    <row r="63" spans="1:57" ht="12" customHeight="1">
      <c r="A63" s="142" t="s">
        <v>90</v>
      </c>
      <c r="B63" s="140" t="s">
        <v>381</v>
      </c>
      <c r="C63" s="142" t="s">
        <v>437</v>
      </c>
      <c r="D63" s="141">
        <f t="shared" si="6"/>
        <v>0</v>
      </c>
      <c r="E63" s="141">
        <f t="shared" si="7"/>
        <v>87640</v>
      </c>
      <c r="F63" s="141">
        <f t="shared" si="8"/>
        <v>87640</v>
      </c>
      <c r="G63" s="141">
        <f t="shared" si="9"/>
        <v>0</v>
      </c>
      <c r="H63" s="141">
        <f t="shared" si="10"/>
        <v>22436</v>
      </c>
      <c r="I63" s="141">
        <f t="shared" si="11"/>
        <v>22436</v>
      </c>
      <c r="J63" s="143" t="s">
        <v>441</v>
      </c>
      <c r="K63" s="143" t="s">
        <v>458</v>
      </c>
      <c r="L63" s="141">
        <v>0</v>
      </c>
      <c r="M63" s="141">
        <v>85810</v>
      </c>
      <c r="N63" s="141">
        <f t="shared" si="12"/>
        <v>85810</v>
      </c>
      <c r="O63" s="141">
        <v>0</v>
      </c>
      <c r="P63" s="141">
        <v>22436</v>
      </c>
      <c r="Q63" s="141">
        <f t="shared" si="13"/>
        <v>22436</v>
      </c>
      <c r="R63" s="143" t="s">
        <v>452</v>
      </c>
      <c r="S63" s="143" t="s">
        <v>469</v>
      </c>
      <c r="T63" s="141">
        <v>0</v>
      </c>
      <c r="U63" s="141">
        <v>1830</v>
      </c>
      <c r="V63" s="141">
        <f t="shared" si="14"/>
        <v>1830</v>
      </c>
      <c r="W63" s="141">
        <v>0</v>
      </c>
      <c r="X63" s="141">
        <v>0</v>
      </c>
      <c r="Y63" s="141">
        <f t="shared" si="15"/>
        <v>0</v>
      </c>
      <c r="Z63" s="143"/>
      <c r="AA63" s="141"/>
      <c r="AB63" s="141">
        <v>0</v>
      </c>
      <c r="AC63" s="141">
        <v>0</v>
      </c>
      <c r="AD63" s="141">
        <f t="shared" si="16"/>
        <v>0</v>
      </c>
      <c r="AE63" s="141">
        <v>0</v>
      </c>
      <c r="AF63" s="141">
        <v>0</v>
      </c>
      <c r="AG63" s="141">
        <f t="shared" si="17"/>
        <v>0</v>
      </c>
      <c r="AH63" s="143"/>
      <c r="AI63" s="143"/>
      <c r="AJ63" s="141">
        <v>0</v>
      </c>
      <c r="AK63" s="141">
        <v>0</v>
      </c>
      <c r="AL63" s="141">
        <f t="shared" si="18"/>
        <v>0</v>
      </c>
      <c r="AM63" s="141">
        <v>0</v>
      </c>
      <c r="AN63" s="141">
        <v>0</v>
      </c>
      <c r="AO63" s="141">
        <f t="shared" si="19"/>
        <v>0</v>
      </c>
      <c r="AP63" s="143"/>
      <c r="AQ63" s="143"/>
      <c r="AR63" s="141">
        <v>0</v>
      </c>
      <c r="AS63" s="141">
        <v>0</v>
      </c>
      <c r="AT63" s="141">
        <f t="shared" si="20"/>
        <v>0</v>
      </c>
      <c r="AU63" s="141">
        <v>0</v>
      </c>
      <c r="AV63" s="141">
        <v>0</v>
      </c>
      <c r="AW63" s="141">
        <f t="shared" si="21"/>
        <v>0</v>
      </c>
      <c r="AX63" s="143"/>
      <c r="AY63" s="143"/>
      <c r="AZ63" s="141">
        <v>0</v>
      </c>
      <c r="BA63" s="141">
        <v>0</v>
      </c>
      <c r="BB63" s="141">
        <f t="shared" si="22"/>
        <v>0</v>
      </c>
      <c r="BC63" s="141">
        <v>0</v>
      </c>
      <c r="BD63" s="141">
        <v>0</v>
      </c>
      <c r="BE63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487</v>
      </c>
      <c r="B7" s="140" t="s">
        <v>485</v>
      </c>
      <c r="C7" s="139" t="s">
        <v>486</v>
      </c>
      <c r="D7" s="141">
        <f>SUM(D8:D24)</f>
        <v>7458827</v>
      </c>
      <c r="E7" s="141">
        <f>SUM(E8:E24)</f>
        <v>1233067</v>
      </c>
      <c r="F7" s="144"/>
      <c r="G7" s="143" t="s">
        <v>480</v>
      </c>
      <c r="H7" s="141">
        <f>SUM(H8:H24)</f>
        <v>3873974</v>
      </c>
      <c r="I7" s="141">
        <f>SUM(I8:I24)</f>
        <v>544219</v>
      </c>
      <c r="J7" s="144"/>
      <c r="K7" s="143" t="s">
        <v>480</v>
      </c>
      <c r="L7" s="141">
        <f>SUM(L8:L24)</f>
        <v>1573354</v>
      </c>
      <c r="M7" s="141">
        <f>SUM(M8:M24)</f>
        <v>223746</v>
      </c>
      <c r="N7" s="144"/>
      <c r="O7" s="143" t="s">
        <v>480</v>
      </c>
      <c r="P7" s="141">
        <f>SUM(P8:P24)</f>
        <v>1477312</v>
      </c>
      <c r="Q7" s="141">
        <f>SUM(Q8:Q24)</f>
        <v>332192</v>
      </c>
      <c r="R7" s="144"/>
      <c r="S7" s="143" t="s">
        <v>480</v>
      </c>
      <c r="T7" s="141">
        <f>SUM(T8:T24)</f>
        <v>294101</v>
      </c>
      <c r="U7" s="141">
        <f>SUM(U8:U24)</f>
        <v>117233</v>
      </c>
      <c r="V7" s="144"/>
      <c r="W7" s="143" t="s">
        <v>480</v>
      </c>
      <c r="X7" s="141">
        <f>SUM(X8:X24)</f>
        <v>170672</v>
      </c>
      <c r="Y7" s="141">
        <f>SUM(Y8:Y24)</f>
        <v>15327</v>
      </c>
      <c r="Z7" s="144"/>
      <c r="AA7" s="143" t="s">
        <v>480</v>
      </c>
      <c r="AB7" s="141">
        <f>SUM(AB8:AB24)</f>
        <v>37026</v>
      </c>
      <c r="AC7" s="141">
        <f>SUM(AC8:AC24)</f>
        <v>350</v>
      </c>
      <c r="AD7" s="144"/>
      <c r="AE7" s="143" t="s">
        <v>480</v>
      </c>
      <c r="AF7" s="141">
        <f>SUM(AF8:AF24)</f>
        <v>32388</v>
      </c>
      <c r="AG7" s="141">
        <f>SUM(AG8:AG24)</f>
        <v>0</v>
      </c>
      <c r="AH7" s="144"/>
      <c r="AI7" s="143" t="s">
        <v>480</v>
      </c>
      <c r="AJ7" s="141">
        <f>SUM(AJ8:AJ24)</f>
        <v>0</v>
      </c>
      <c r="AK7" s="141">
        <f>SUM(AK8:AK24)</f>
        <v>0</v>
      </c>
      <c r="AL7" s="144"/>
      <c r="AM7" s="143" t="s">
        <v>480</v>
      </c>
      <c r="AN7" s="141">
        <f>SUM(AN8:AN24)</f>
        <v>0</v>
      </c>
      <c r="AO7" s="141">
        <f>SUM(AO8:AO24)</f>
        <v>0</v>
      </c>
      <c r="AP7" s="144"/>
      <c r="AQ7" s="143" t="s">
        <v>480</v>
      </c>
      <c r="AR7" s="141">
        <f>SUM(AR8:AR24)</f>
        <v>0</v>
      </c>
      <c r="AS7" s="141">
        <f>SUM(AS8:AS24)</f>
        <v>0</v>
      </c>
      <c r="AT7" s="144"/>
      <c r="AU7" s="143" t="s">
        <v>480</v>
      </c>
      <c r="AV7" s="141">
        <f>SUM(AV8:AV24)</f>
        <v>0</v>
      </c>
      <c r="AW7" s="141">
        <f>SUM(AW8:AW24)</f>
        <v>0</v>
      </c>
      <c r="AX7" s="144"/>
      <c r="AY7" s="143" t="s">
        <v>480</v>
      </c>
      <c r="AZ7" s="141">
        <f>SUM(AZ8:AZ24)</f>
        <v>0</v>
      </c>
      <c r="BA7" s="141">
        <f>SUM(BA8:BA24)</f>
        <v>0</v>
      </c>
      <c r="BB7" s="144"/>
      <c r="BC7" s="143" t="s">
        <v>480</v>
      </c>
      <c r="BD7" s="141">
        <f>SUM(BD8:BD24)</f>
        <v>0</v>
      </c>
      <c r="BE7" s="141">
        <f>SUM(BE8:BE24)</f>
        <v>0</v>
      </c>
      <c r="BF7" s="144"/>
      <c r="BG7" s="143" t="s">
        <v>480</v>
      </c>
      <c r="BH7" s="141">
        <f>SUM(BH8:BH24)</f>
        <v>0</v>
      </c>
      <c r="BI7" s="141">
        <f>SUM(BI8:BI24)</f>
        <v>0</v>
      </c>
      <c r="BJ7" s="144"/>
      <c r="BK7" s="143" t="s">
        <v>480</v>
      </c>
      <c r="BL7" s="141">
        <f>SUM(BL8:BL24)</f>
        <v>0</v>
      </c>
      <c r="BM7" s="141">
        <f>SUM(BM8:BM24)</f>
        <v>0</v>
      </c>
      <c r="BN7" s="144"/>
      <c r="BO7" s="143" t="s">
        <v>480</v>
      </c>
      <c r="BP7" s="141">
        <f>SUM(BP8:BP24)</f>
        <v>0</v>
      </c>
      <c r="BQ7" s="141">
        <f>SUM(BQ8:BQ24)</f>
        <v>0</v>
      </c>
      <c r="BR7" s="144"/>
      <c r="BS7" s="143" t="s">
        <v>480</v>
      </c>
      <c r="BT7" s="141">
        <f>SUM(BT8:BT24)</f>
        <v>0</v>
      </c>
      <c r="BU7" s="141">
        <f>SUM(BU8:BU24)</f>
        <v>0</v>
      </c>
      <c r="BV7" s="144"/>
      <c r="BW7" s="143" t="s">
        <v>480</v>
      </c>
      <c r="BX7" s="141">
        <f>SUM(BX8:BX24)</f>
        <v>0</v>
      </c>
      <c r="BY7" s="141">
        <f>SUM(BY8:BY24)</f>
        <v>0</v>
      </c>
      <c r="BZ7" s="144"/>
      <c r="CA7" s="143" t="s">
        <v>480</v>
      </c>
      <c r="CB7" s="141">
        <f>SUM(CB8:CB24)</f>
        <v>0</v>
      </c>
      <c r="CC7" s="141">
        <f>SUM(CC8:CC24)</f>
        <v>0</v>
      </c>
      <c r="CD7" s="144"/>
      <c r="CE7" s="143" t="s">
        <v>480</v>
      </c>
      <c r="CF7" s="141">
        <f>SUM(CF8:CF24)</f>
        <v>0</v>
      </c>
      <c r="CG7" s="141">
        <f>SUM(CG8:CG24)</f>
        <v>0</v>
      </c>
      <c r="CH7" s="144"/>
      <c r="CI7" s="143" t="s">
        <v>480</v>
      </c>
      <c r="CJ7" s="141">
        <f>SUM(CJ8:CJ24)</f>
        <v>0</v>
      </c>
      <c r="CK7" s="141">
        <f>SUM(CK8:CK24)</f>
        <v>0</v>
      </c>
      <c r="CL7" s="144"/>
      <c r="CM7" s="143" t="s">
        <v>480</v>
      </c>
      <c r="CN7" s="141">
        <f>SUM(CN8:CN24)</f>
        <v>0</v>
      </c>
      <c r="CO7" s="141">
        <f>SUM(CO8:CO24)</f>
        <v>0</v>
      </c>
      <c r="CP7" s="144"/>
      <c r="CQ7" s="143" t="s">
        <v>480</v>
      </c>
      <c r="CR7" s="141">
        <f>SUM(CR8:CR24)</f>
        <v>0</v>
      </c>
      <c r="CS7" s="141">
        <f>SUM(CS8:CS24)</f>
        <v>0</v>
      </c>
      <c r="CT7" s="144"/>
      <c r="CU7" s="143" t="s">
        <v>480</v>
      </c>
      <c r="CV7" s="141">
        <f>SUM(CV8:CV24)</f>
        <v>0</v>
      </c>
      <c r="CW7" s="141">
        <f>SUM(CW8:CW24)</f>
        <v>0</v>
      </c>
      <c r="CX7" s="144"/>
      <c r="CY7" s="143" t="s">
        <v>480</v>
      </c>
      <c r="CZ7" s="141">
        <f>SUM(CZ8:CZ24)</f>
        <v>0</v>
      </c>
      <c r="DA7" s="141">
        <f>SUM(DA8:DA24)</f>
        <v>0</v>
      </c>
      <c r="DB7" s="144"/>
      <c r="DC7" s="143" t="s">
        <v>480</v>
      </c>
      <c r="DD7" s="141">
        <f>SUM(DD8:DD24)</f>
        <v>0</v>
      </c>
      <c r="DE7" s="141">
        <f>SUM(DE8:DE24)</f>
        <v>0</v>
      </c>
      <c r="DF7" s="144"/>
      <c r="DG7" s="143" t="s">
        <v>480</v>
      </c>
      <c r="DH7" s="141">
        <f>SUM(DH8:DH24)</f>
        <v>0</v>
      </c>
      <c r="DI7" s="141">
        <f>SUM(DI8:DI24)</f>
        <v>0</v>
      </c>
      <c r="DJ7" s="144"/>
      <c r="DK7" s="143" t="s">
        <v>480</v>
      </c>
      <c r="DL7" s="141">
        <f>SUM(DL8:DL24)</f>
        <v>0</v>
      </c>
      <c r="DM7" s="141">
        <f>SUM(DM8:DM24)</f>
        <v>0</v>
      </c>
      <c r="DN7" s="144"/>
      <c r="DO7" s="143" t="s">
        <v>480</v>
      </c>
      <c r="DP7" s="141">
        <f>SUM(DP8:DP24)</f>
        <v>0</v>
      </c>
      <c r="DQ7" s="141">
        <f>SUM(DQ8:DQ24)</f>
        <v>0</v>
      </c>
      <c r="DR7" s="144"/>
      <c r="DS7" s="143" t="s">
        <v>480</v>
      </c>
      <c r="DT7" s="141">
        <f>SUM(DT8:DT24)</f>
        <v>0</v>
      </c>
      <c r="DU7" s="141">
        <f>SUM(DU8:DU24)</f>
        <v>0</v>
      </c>
    </row>
    <row r="8" spans="1:125" ht="12" customHeight="1">
      <c r="A8" s="142" t="s">
        <v>90</v>
      </c>
      <c r="B8" s="140" t="s">
        <v>441</v>
      </c>
      <c r="C8" s="142" t="s">
        <v>458</v>
      </c>
      <c r="D8" s="141">
        <f>SUM(H8,L8,P8,T8,X8,AB8,AF8,AJ8,AN8,AR8,AV8,AZ8,BD8,BH8,BL8,BP8,BT8,BX8,CB8,CF8,CJ8,CN8,CR8,CV8,CZ8,DD8,DH8,DL8,DP8,DT8)</f>
        <v>218000</v>
      </c>
      <c r="E8" s="141">
        <f>SUM(I8,M8,Q8,U8,Y8,AC8,AG8,AK8,AO8,AS8,AW8,BA8,BE8,BI8,BM8,BQ8,BU8,BY8,CC8,CG8,CK8,CO8,CS8,CW8,DA8,DE8,DI8,DM8,DQ8,DU8)</f>
        <v>57000</v>
      </c>
      <c r="F8" s="145">
        <v>12234</v>
      </c>
      <c r="G8" s="143" t="s">
        <v>413</v>
      </c>
      <c r="H8" s="141">
        <v>132190</v>
      </c>
      <c r="I8" s="141">
        <v>34564</v>
      </c>
      <c r="J8" s="145">
        <v>12463</v>
      </c>
      <c r="K8" s="143" t="s">
        <v>437</v>
      </c>
      <c r="L8" s="141">
        <v>85810</v>
      </c>
      <c r="M8" s="141">
        <v>22436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90</v>
      </c>
      <c r="B9" s="140" t="s">
        <v>442</v>
      </c>
      <c r="C9" s="142" t="s">
        <v>459</v>
      </c>
      <c r="D9" s="141">
        <f aca="true" t="shared" si="0" ref="D9:D24">SUM(H9,L9,P9,T9,X9,AB9,AF9,AJ9,AN9,AR9,AV9,AZ9,BD9,BH9,BL9,BP9,BT9,BX9,CB9,CF9,CJ9,CN9,CR9,CV9,CZ9,DD9,DH9,DL9,DP9,DT9)</f>
        <v>446830</v>
      </c>
      <c r="E9" s="141">
        <f aca="true" t="shared" si="1" ref="E9:E24">SUM(I9,M9,Q9,U9,Y9,AC9,AG9,AK9,AO9,AS9,AW9,BA9,BE9,BI9,BM9,BQ9,BU9,BY9,CC9,CG9,CK9,CO9,CS9,CW9,DA9,DE9,DI9,DM9,DQ9,DU9)</f>
        <v>0</v>
      </c>
      <c r="F9" s="145">
        <v>12212</v>
      </c>
      <c r="G9" s="143" t="s">
        <v>392</v>
      </c>
      <c r="H9" s="141">
        <v>395668</v>
      </c>
      <c r="I9" s="141">
        <v>0</v>
      </c>
      <c r="J9" s="145">
        <v>12322</v>
      </c>
      <c r="K9" s="143" t="s">
        <v>418</v>
      </c>
      <c r="L9" s="141">
        <v>51162</v>
      </c>
      <c r="M9" s="141">
        <v>0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90</v>
      </c>
      <c r="B10" s="140" t="s">
        <v>443</v>
      </c>
      <c r="C10" s="142" t="s">
        <v>460</v>
      </c>
      <c r="D10" s="141">
        <f t="shared" si="0"/>
        <v>991722</v>
      </c>
      <c r="E10" s="141">
        <f t="shared" si="1"/>
        <v>0</v>
      </c>
      <c r="F10" s="145">
        <v>12213</v>
      </c>
      <c r="G10" s="143" t="s">
        <v>393</v>
      </c>
      <c r="H10" s="141">
        <v>429308</v>
      </c>
      <c r="I10" s="141">
        <v>0</v>
      </c>
      <c r="J10" s="145">
        <v>12402</v>
      </c>
      <c r="K10" s="143" t="s">
        <v>425</v>
      </c>
      <c r="L10" s="141">
        <v>318335</v>
      </c>
      <c r="M10" s="141">
        <v>0</v>
      </c>
      <c r="N10" s="145">
        <v>12403</v>
      </c>
      <c r="O10" s="143" t="s">
        <v>426</v>
      </c>
      <c r="P10" s="141">
        <v>121609</v>
      </c>
      <c r="Q10" s="141">
        <v>0</v>
      </c>
      <c r="R10" s="145">
        <v>12237</v>
      </c>
      <c r="S10" s="143" t="s">
        <v>416</v>
      </c>
      <c r="T10" s="141">
        <v>122470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90</v>
      </c>
      <c r="B11" s="140" t="s">
        <v>444</v>
      </c>
      <c r="C11" s="142" t="s">
        <v>461</v>
      </c>
      <c r="D11" s="141">
        <f t="shared" si="0"/>
        <v>884000</v>
      </c>
      <c r="E11" s="141">
        <f t="shared" si="1"/>
        <v>0</v>
      </c>
      <c r="F11" s="145">
        <v>12237</v>
      </c>
      <c r="G11" s="143" t="s">
        <v>416</v>
      </c>
      <c r="H11" s="141">
        <v>491662</v>
      </c>
      <c r="I11" s="141">
        <v>0</v>
      </c>
      <c r="J11" s="145">
        <v>12410</v>
      </c>
      <c r="K11" s="143" t="s">
        <v>428</v>
      </c>
      <c r="L11" s="141">
        <v>208288</v>
      </c>
      <c r="M11" s="141">
        <v>0</v>
      </c>
      <c r="N11" s="145">
        <v>12409</v>
      </c>
      <c r="O11" s="143" t="s">
        <v>427</v>
      </c>
      <c r="P11" s="141">
        <v>184050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90</v>
      </c>
      <c r="B12" s="140" t="s">
        <v>445</v>
      </c>
      <c r="C12" s="142" t="s">
        <v>462</v>
      </c>
      <c r="D12" s="141">
        <f t="shared" si="0"/>
        <v>1451027</v>
      </c>
      <c r="E12" s="141">
        <f t="shared" si="1"/>
        <v>224025</v>
      </c>
      <c r="F12" s="145">
        <v>12217</v>
      </c>
      <c r="G12" s="143" t="s">
        <v>396</v>
      </c>
      <c r="H12" s="141">
        <v>493707</v>
      </c>
      <c r="I12" s="141">
        <v>59863</v>
      </c>
      <c r="J12" s="145">
        <v>12232</v>
      </c>
      <c r="K12" s="143" t="s">
        <v>411</v>
      </c>
      <c r="L12" s="141">
        <v>0</v>
      </c>
      <c r="M12" s="141">
        <v>41469</v>
      </c>
      <c r="N12" s="145">
        <v>12224</v>
      </c>
      <c r="O12" s="143" t="s">
        <v>481</v>
      </c>
      <c r="P12" s="141">
        <v>957320</v>
      </c>
      <c r="Q12" s="141">
        <v>122693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90</v>
      </c>
      <c r="B13" s="140" t="s">
        <v>446</v>
      </c>
      <c r="C13" s="142" t="s">
        <v>463</v>
      </c>
      <c r="D13" s="141">
        <f t="shared" si="0"/>
        <v>0</v>
      </c>
      <c r="E13" s="141">
        <f t="shared" si="1"/>
        <v>318436</v>
      </c>
      <c r="F13" s="145">
        <v>12212</v>
      </c>
      <c r="G13" s="143" t="s">
        <v>392</v>
      </c>
      <c r="H13" s="141">
        <v>0</v>
      </c>
      <c r="I13" s="141">
        <v>59727</v>
      </c>
      <c r="J13" s="145">
        <v>12228</v>
      </c>
      <c r="K13" s="143" t="s">
        <v>407</v>
      </c>
      <c r="L13" s="141">
        <v>0</v>
      </c>
      <c r="M13" s="141">
        <v>42129</v>
      </c>
      <c r="N13" s="145">
        <v>12230</v>
      </c>
      <c r="O13" s="143" t="s">
        <v>409</v>
      </c>
      <c r="P13" s="141">
        <v>0</v>
      </c>
      <c r="Q13" s="141">
        <v>128932</v>
      </c>
      <c r="R13" s="145">
        <v>12233</v>
      </c>
      <c r="S13" s="143" t="s">
        <v>412</v>
      </c>
      <c r="T13" s="141">
        <v>0</v>
      </c>
      <c r="U13" s="141">
        <v>72612</v>
      </c>
      <c r="V13" s="145">
        <v>12322</v>
      </c>
      <c r="W13" s="143" t="s">
        <v>418</v>
      </c>
      <c r="X13" s="141">
        <v>0</v>
      </c>
      <c r="Y13" s="141">
        <v>15036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90</v>
      </c>
      <c r="B14" s="140" t="s">
        <v>447</v>
      </c>
      <c r="C14" s="142" t="s">
        <v>464</v>
      </c>
      <c r="D14" s="141">
        <f t="shared" si="0"/>
        <v>0</v>
      </c>
      <c r="E14" s="141">
        <f t="shared" si="1"/>
        <v>130126</v>
      </c>
      <c r="F14" s="145">
        <v>12231</v>
      </c>
      <c r="G14" s="143" t="s">
        <v>410</v>
      </c>
      <c r="H14" s="141">
        <v>0</v>
      </c>
      <c r="I14" s="141">
        <v>50280</v>
      </c>
      <c r="J14" s="145">
        <v>12329</v>
      </c>
      <c r="K14" s="143" t="s">
        <v>421</v>
      </c>
      <c r="L14" s="141">
        <v>0</v>
      </c>
      <c r="M14" s="141">
        <v>27909</v>
      </c>
      <c r="N14" s="145">
        <v>12328</v>
      </c>
      <c r="O14" s="143" t="s">
        <v>420</v>
      </c>
      <c r="P14" s="141">
        <v>0</v>
      </c>
      <c r="Q14" s="141">
        <v>22204</v>
      </c>
      <c r="R14" s="145">
        <v>12325</v>
      </c>
      <c r="S14" s="143" t="s">
        <v>419</v>
      </c>
      <c r="T14" s="141">
        <v>0</v>
      </c>
      <c r="U14" s="141">
        <v>29733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90</v>
      </c>
      <c r="B15" s="140" t="s">
        <v>448</v>
      </c>
      <c r="C15" s="142" t="s">
        <v>465</v>
      </c>
      <c r="D15" s="141">
        <f t="shared" si="0"/>
        <v>339731</v>
      </c>
      <c r="E15" s="141">
        <f t="shared" si="1"/>
        <v>69356</v>
      </c>
      <c r="F15" s="145">
        <v>12236</v>
      </c>
      <c r="G15" s="143" t="s">
        <v>415</v>
      </c>
      <c r="H15" s="141">
        <v>237813</v>
      </c>
      <c r="I15" s="141">
        <v>52017</v>
      </c>
      <c r="J15" s="145">
        <v>12349</v>
      </c>
      <c r="K15" s="143" t="s">
        <v>424</v>
      </c>
      <c r="L15" s="141">
        <v>101918</v>
      </c>
      <c r="M15" s="141">
        <v>17339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90</v>
      </c>
      <c r="B16" s="140" t="s">
        <v>449</v>
      </c>
      <c r="C16" s="142" t="s">
        <v>466</v>
      </c>
      <c r="D16" s="141">
        <f t="shared" si="0"/>
        <v>0</v>
      </c>
      <c r="E16" s="141">
        <f t="shared" si="1"/>
        <v>154474</v>
      </c>
      <c r="F16" s="145">
        <v>12215</v>
      </c>
      <c r="G16" s="143" t="s">
        <v>394</v>
      </c>
      <c r="H16" s="141">
        <v>0</v>
      </c>
      <c r="I16" s="141">
        <v>72216</v>
      </c>
      <c r="J16" s="145">
        <v>12235</v>
      </c>
      <c r="K16" s="143" t="s">
        <v>414</v>
      </c>
      <c r="L16" s="141">
        <v>0</v>
      </c>
      <c r="M16" s="141">
        <v>48196</v>
      </c>
      <c r="N16" s="145">
        <v>12347</v>
      </c>
      <c r="O16" s="143" t="s">
        <v>423</v>
      </c>
      <c r="P16" s="141">
        <v>0</v>
      </c>
      <c r="Q16" s="141">
        <v>19680</v>
      </c>
      <c r="R16" s="145">
        <v>12410</v>
      </c>
      <c r="S16" s="143" t="s">
        <v>428</v>
      </c>
      <c r="T16" s="141">
        <v>0</v>
      </c>
      <c r="U16" s="141">
        <v>14382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90</v>
      </c>
      <c r="B17" s="140" t="s">
        <v>450</v>
      </c>
      <c r="C17" s="142" t="s">
        <v>467</v>
      </c>
      <c r="D17" s="141">
        <f t="shared" si="0"/>
        <v>0</v>
      </c>
      <c r="E17" s="141">
        <f t="shared" si="1"/>
        <v>131643</v>
      </c>
      <c r="F17" s="145">
        <v>12238</v>
      </c>
      <c r="G17" s="143" t="s">
        <v>417</v>
      </c>
      <c r="H17" s="141">
        <v>0</v>
      </c>
      <c r="I17" s="141">
        <v>88569</v>
      </c>
      <c r="J17" s="145">
        <v>12441</v>
      </c>
      <c r="K17" s="143" t="s">
        <v>435</v>
      </c>
      <c r="L17" s="141">
        <v>0</v>
      </c>
      <c r="M17" s="141">
        <v>22781</v>
      </c>
      <c r="N17" s="145">
        <v>12443</v>
      </c>
      <c r="O17" s="143" t="s">
        <v>436</v>
      </c>
      <c r="P17" s="141">
        <v>0</v>
      </c>
      <c r="Q17" s="141">
        <v>20293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90</v>
      </c>
      <c r="B18" s="140" t="s">
        <v>451</v>
      </c>
      <c r="C18" s="142" t="s">
        <v>468</v>
      </c>
      <c r="D18" s="141">
        <f t="shared" si="0"/>
        <v>392358</v>
      </c>
      <c r="E18" s="141">
        <f t="shared" si="1"/>
        <v>0</v>
      </c>
      <c r="F18" s="145">
        <v>12235</v>
      </c>
      <c r="G18" s="143" t="s">
        <v>414</v>
      </c>
      <c r="H18" s="141">
        <v>239731</v>
      </c>
      <c r="I18" s="141">
        <v>0</v>
      </c>
      <c r="J18" s="145">
        <v>12347</v>
      </c>
      <c r="K18" s="143" t="s">
        <v>423</v>
      </c>
      <c r="L18" s="141">
        <v>83572</v>
      </c>
      <c r="M18" s="141">
        <v>0</v>
      </c>
      <c r="N18" s="145">
        <v>12410</v>
      </c>
      <c r="O18" s="143" t="s">
        <v>428</v>
      </c>
      <c r="P18" s="141">
        <v>69055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90</v>
      </c>
      <c r="B19" s="140" t="s">
        <v>452</v>
      </c>
      <c r="C19" s="142" t="s">
        <v>469</v>
      </c>
      <c r="D19" s="141">
        <f t="shared" si="0"/>
        <v>48886</v>
      </c>
      <c r="E19" s="141">
        <f t="shared" si="1"/>
        <v>0</v>
      </c>
      <c r="F19" s="145">
        <v>12205</v>
      </c>
      <c r="G19" s="143" t="s">
        <v>386</v>
      </c>
      <c r="H19" s="141">
        <v>40846</v>
      </c>
      <c r="I19" s="141">
        <v>0</v>
      </c>
      <c r="J19" s="145">
        <v>12223</v>
      </c>
      <c r="K19" s="143" t="s">
        <v>402</v>
      </c>
      <c r="L19" s="141">
        <v>2754</v>
      </c>
      <c r="M19" s="141">
        <v>0</v>
      </c>
      <c r="N19" s="145">
        <v>12234</v>
      </c>
      <c r="O19" s="143" t="s">
        <v>413</v>
      </c>
      <c r="P19" s="141">
        <v>3456</v>
      </c>
      <c r="Q19" s="141">
        <v>0</v>
      </c>
      <c r="R19" s="145">
        <v>12463</v>
      </c>
      <c r="S19" s="143" t="s">
        <v>437</v>
      </c>
      <c r="T19" s="141">
        <v>1830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90</v>
      </c>
      <c r="B20" s="140" t="s">
        <v>453</v>
      </c>
      <c r="C20" s="142" t="s">
        <v>470</v>
      </c>
      <c r="D20" s="141">
        <f t="shared" si="0"/>
        <v>134784</v>
      </c>
      <c r="E20" s="141">
        <f t="shared" si="1"/>
        <v>0</v>
      </c>
      <c r="F20" s="145">
        <v>12223</v>
      </c>
      <c r="G20" s="143" t="s">
        <v>402</v>
      </c>
      <c r="H20" s="141">
        <v>66389</v>
      </c>
      <c r="I20" s="141">
        <v>0</v>
      </c>
      <c r="J20" s="145">
        <v>12234</v>
      </c>
      <c r="K20" s="143" t="s">
        <v>413</v>
      </c>
      <c r="L20" s="141">
        <v>68395</v>
      </c>
      <c r="M20" s="141">
        <v>0</v>
      </c>
      <c r="N20" s="145"/>
      <c r="O20" s="143"/>
      <c r="P20" s="141">
        <v>0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90</v>
      </c>
      <c r="B21" s="140" t="s">
        <v>454</v>
      </c>
      <c r="C21" s="142" t="s">
        <v>471</v>
      </c>
      <c r="D21" s="141">
        <f t="shared" si="0"/>
        <v>711852</v>
      </c>
      <c r="E21" s="141">
        <f t="shared" si="1"/>
        <v>0</v>
      </c>
      <c r="F21" s="145">
        <v>12210</v>
      </c>
      <c r="G21" s="143" t="s">
        <v>390</v>
      </c>
      <c r="H21" s="141">
        <v>472631</v>
      </c>
      <c r="I21" s="141">
        <v>0</v>
      </c>
      <c r="J21" s="145">
        <v>12421</v>
      </c>
      <c r="K21" s="143" t="s">
        <v>429</v>
      </c>
      <c r="L21" s="141">
        <v>48296</v>
      </c>
      <c r="M21" s="141">
        <v>0</v>
      </c>
      <c r="N21" s="145">
        <v>12422</v>
      </c>
      <c r="O21" s="143" t="s">
        <v>430</v>
      </c>
      <c r="P21" s="141">
        <v>25792</v>
      </c>
      <c r="Q21" s="141">
        <v>0</v>
      </c>
      <c r="R21" s="145">
        <v>12423</v>
      </c>
      <c r="S21" s="143" t="s">
        <v>431</v>
      </c>
      <c r="T21" s="141">
        <v>47784</v>
      </c>
      <c r="U21" s="141">
        <v>0</v>
      </c>
      <c r="V21" s="145">
        <v>12424</v>
      </c>
      <c r="W21" s="143" t="s">
        <v>432</v>
      </c>
      <c r="X21" s="141">
        <v>47935</v>
      </c>
      <c r="Y21" s="141">
        <v>0</v>
      </c>
      <c r="Z21" s="145">
        <v>12426</v>
      </c>
      <c r="AA21" s="143" t="s">
        <v>433</v>
      </c>
      <c r="AB21" s="141">
        <v>37026</v>
      </c>
      <c r="AC21" s="141">
        <v>0</v>
      </c>
      <c r="AD21" s="145">
        <v>12427</v>
      </c>
      <c r="AE21" s="143" t="s">
        <v>434</v>
      </c>
      <c r="AF21" s="141">
        <v>32388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90</v>
      </c>
      <c r="B22" s="140" t="s">
        <v>455</v>
      </c>
      <c r="C22" s="142" t="s">
        <v>472</v>
      </c>
      <c r="D22" s="141">
        <f t="shared" si="0"/>
        <v>0</v>
      </c>
      <c r="E22" s="141">
        <f t="shared" si="1"/>
        <v>4392</v>
      </c>
      <c r="F22" s="145">
        <v>12213</v>
      </c>
      <c r="G22" s="143" t="s">
        <v>393</v>
      </c>
      <c r="H22" s="141">
        <v>0</v>
      </c>
      <c r="I22" s="141">
        <v>1030</v>
      </c>
      <c r="J22" s="145">
        <v>12237</v>
      </c>
      <c r="K22" s="143" t="s">
        <v>416</v>
      </c>
      <c r="L22" s="141">
        <v>0</v>
      </c>
      <c r="M22" s="141">
        <v>1487</v>
      </c>
      <c r="N22" s="145">
        <v>12402</v>
      </c>
      <c r="O22" s="143" t="s">
        <v>425</v>
      </c>
      <c r="P22" s="141">
        <v>0</v>
      </c>
      <c r="Q22" s="141">
        <v>728</v>
      </c>
      <c r="R22" s="145">
        <v>12403</v>
      </c>
      <c r="S22" s="143" t="s">
        <v>426</v>
      </c>
      <c r="T22" s="141">
        <v>0</v>
      </c>
      <c r="U22" s="141">
        <v>506</v>
      </c>
      <c r="V22" s="145">
        <v>12409</v>
      </c>
      <c r="W22" s="143" t="s">
        <v>427</v>
      </c>
      <c r="X22" s="141">
        <v>0</v>
      </c>
      <c r="Y22" s="141">
        <v>291</v>
      </c>
      <c r="Z22" s="145">
        <v>12410</v>
      </c>
      <c r="AA22" s="143" t="s">
        <v>428</v>
      </c>
      <c r="AB22" s="141">
        <v>0</v>
      </c>
      <c r="AC22" s="141">
        <v>350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90</v>
      </c>
      <c r="B23" s="140" t="s">
        <v>456</v>
      </c>
      <c r="C23" s="142" t="s">
        <v>473</v>
      </c>
      <c r="D23" s="141">
        <f t="shared" si="0"/>
        <v>486711</v>
      </c>
      <c r="E23" s="141">
        <f t="shared" si="1"/>
        <v>143615</v>
      </c>
      <c r="F23" s="145">
        <v>12236</v>
      </c>
      <c r="G23" s="143" t="s">
        <v>415</v>
      </c>
      <c r="H23" s="141">
        <v>322937</v>
      </c>
      <c r="I23" s="141">
        <v>125953</v>
      </c>
      <c r="J23" s="145">
        <v>12211</v>
      </c>
      <c r="K23" s="143" t="s">
        <v>391</v>
      </c>
      <c r="L23" s="141">
        <v>117804</v>
      </c>
      <c r="M23" s="141">
        <v>0</v>
      </c>
      <c r="N23" s="145">
        <v>12342</v>
      </c>
      <c r="O23" s="143" t="s">
        <v>422</v>
      </c>
      <c r="P23" s="141">
        <v>36979</v>
      </c>
      <c r="Q23" s="141">
        <v>17662</v>
      </c>
      <c r="R23" s="145">
        <v>12349</v>
      </c>
      <c r="S23" s="143" t="s">
        <v>424</v>
      </c>
      <c r="T23" s="141">
        <v>8991</v>
      </c>
      <c r="U23" s="141">
        <v>0</v>
      </c>
      <c r="V23" s="145"/>
      <c r="W23" s="143"/>
      <c r="X23" s="141">
        <v>0</v>
      </c>
      <c r="Y23" s="141">
        <v>0</v>
      </c>
      <c r="Z23" s="145"/>
      <c r="AA23" s="143"/>
      <c r="AB23" s="141">
        <v>0</v>
      </c>
      <c r="AC23" s="141">
        <v>0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90</v>
      </c>
      <c r="B24" s="140" t="s">
        <v>457</v>
      </c>
      <c r="C24" s="142" t="s">
        <v>474</v>
      </c>
      <c r="D24" s="141">
        <f t="shared" si="0"/>
        <v>1352926</v>
      </c>
      <c r="E24" s="141">
        <f t="shared" si="1"/>
        <v>0</v>
      </c>
      <c r="F24" s="145">
        <v>12231</v>
      </c>
      <c r="G24" s="143" t="s">
        <v>410</v>
      </c>
      <c r="H24" s="141">
        <v>551092</v>
      </c>
      <c r="I24" s="141">
        <v>0</v>
      </c>
      <c r="J24" s="145">
        <v>12232</v>
      </c>
      <c r="K24" s="143" t="s">
        <v>411</v>
      </c>
      <c r="L24" s="141">
        <v>487020</v>
      </c>
      <c r="M24" s="141">
        <v>0</v>
      </c>
      <c r="N24" s="145">
        <v>12328</v>
      </c>
      <c r="O24" s="143" t="s">
        <v>420</v>
      </c>
      <c r="P24" s="141">
        <v>79051</v>
      </c>
      <c r="Q24" s="141">
        <v>0</v>
      </c>
      <c r="R24" s="145">
        <v>12325</v>
      </c>
      <c r="S24" s="143" t="s">
        <v>419</v>
      </c>
      <c r="T24" s="141">
        <v>113026</v>
      </c>
      <c r="U24" s="141">
        <v>0</v>
      </c>
      <c r="V24" s="145">
        <v>12329</v>
      </c>
      <c r="W24" s="143" t="s">
        <v>421</v>
      </c>
      <c r="X24" s="141">
        <v>122737</v>
      </c>
      <c r="Y24" s="141">
        <v>0</v>
      </c>
      <c r="Z24" s="145"/>
      <c r="AA24" s="143"/>
      <c r="AB24" s="141">
        <v>0</v>
      </c>
      <c r="AC24" s="141">
        <v>0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488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12</v>
      </c>
      <c r="M2" s="12" t="str">
        <f>IF(L2&lt;&gt;"",VLOOKUP(L2,$AK$6:$AL$52,2,FALSE),"-")</f>
        <v>千葉県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99416</v>
      </c>
      <c r="F7" s="27">
        <f aca="true" t="shared" si="1" ref="F7:F12">AF14</f>
        <v>194172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2588</v>
      </c>
      <c r="M7" s="27">
        <f aca="true" t="shared" si="3" ref="M7:M12">AF42</f>
        <v>13013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99416</v>
      </c>
      <c r="AG7" s="137"/>
      <c r="AH7" s="11" t="str">
        <f>'廃棄物事業経費（市町村）'!B7</f>
        <v>12000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2765</v>
      </c>
      <c r="F8" s="27">
        <f t="shared" si="1"/>
        <v>62257</v>
      </c>
      <c r="H8" s="188"/>
      <c r="I8" s="188"/>
      <c r="J8" s="182" t="s">
        <v>42</v>
      </c>
      <c r="K8" s="184"/>
      <c r="L8" s="27">
        <f t="shared" si="2"/>
        <v>3774834</v>
      </c>
      <c r="M8" s="27">
        <f t="shared" si="3"/>
        <v>1116717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2765</v>
      </c>
      <c r="AG8" s="137"/>
      <c r="AH8" s="11" t="str">
        <f>'廃棄物事業経費（市町村）'!B8</f>
        <v>12100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2063400</v>
      </c>
      <c r="F9" s="27">
        <f t="shared" si="1"/>
        <v>612900</v>
      </c>
      <c r="H9" s="188"/>
      <c r="I9" s="188"/>
      <c r="J9" s="200" t="s">
        <v>44</v>
      </c>
      <c r="K9" s="202"/>
      <c r="L9" s="27">
        <f t="shared" si="2"/>
        <v>1341273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2063400</v>
      </c>
      <c r="AG9" s="137"/>
      <c r="AH9" s="11" t="str">
        <f>'廃棄物事業経費（市町村）'!B9</f>
        <v>12202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12366205</v>
      </c>
      <c r="F10" s="27">
        <f t="shared" si="1"/>
        <v>2611398</v>
      </c>
      <c r="H10" s="188"/>
      <c r="I10" s="189"/>
      <c r="J10" s="200" t="s">
        <v>46</v>
      </c>
      <c r="K10" s="202"/>
      <c r="L10" s="27">
        <f t="shared" si="2"/>
        <v>138536</v>
      </c>
      <c r="M10" s="27">
        <f t="shared" si="3"/>
        <v>1385</v>
      </c>
      <c r="AC10" s="25" t="s">
        <v>45</v>
      </c>
      <c r="AD10" s="138" t="s">
        <v>62</v>
      </c>
      <c r="AE10" s="137" t="s">
        <v>66</v>
      </c>
      <c r="AF10" s="133">
        <f ca="1" t="shared" si="4"/>
        <v>12366205</v>
      </c>
      <c r="AG10" s="137"/>
      <c r="AH10" s="11" t="str">
        <f>'廃棄物事業経費（市町村）'!B10</f>
        <v>12203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7458827</v>
      </c>
      <c r="F11" s="27">
        <f t="shared" si="1"/>
        <v>1233067</v>
      </c>
      <c r="H11" s="188"/>
      <c r="I11" s="191" t="s">
        <v>47</v>
      </c>
      <c r="J11" s="191"/>
      <c r="K11" s="191"/>
      <c r="L11" s="27">
        <f t="shared" si="2"/>
        <v>128547</v>
      </c>
      <c r="M11" s="27">
        <f t="shared" si="3"/>
        <v>12929</v>
      </c>
      <c r="AC11" s="25" t="s">
        <v>303</v>
      </c>
      <c r="AD11" s="138" t="s">
        <v>62</v>
      </c>
      <c r="AE11" s="137" t="s">
        <v>67</v>
      </c>
      <c r="AF11" s="133">
        <f ca="1" t="shared" si="4"/>
        <v>7458827</v>
      </c>
      <c r="AG11" s="137"/>
      <c r="AH11" s="11" t="str">
        <f>'廃棄物事業経費（市町村）'!B11</f>
        <v>12204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4161529</v>
      </c>
      <c r="F12" s="27">
        <f t="shared" si="1"/>
        <v>364299</v>
      </c>
      <c r="H12" s="188"/>
      <c r="I12" s="191" t="s">
        <v>48</v>
      </c>
      <c r="J12" s="191"/>
      <c r="K12" s="191"/>
      <c r="L12" s="27">
        <f t="shared" si="2"/>
        <v>196063</v>
      </c>
      <c r="M12" s="27">
        <f t="shared" si="3"/>
        <v>39341</v>
      </c>
      <c r="AC12" s="25" t="s">
        <v>46</v>
      </c>
      <c r="AD12" s="138" t="s">
        <v>62</v>
      </c>
      <c r="AE12" s="137" t="s">
        <v>68</v>
      </c>
      <c r="AF12" s="133">
        <f ca="1" t="shared" si="4"/>
        <v>4161529</v>
      </c>
      <c r="AG12" s="137"/>
      <c r="AH12" s="11" t="str">
        <f>'廃棄物事業経費（市町村）'!B12</f>
        <v>12205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26152142</v>
      </c>
      <c r="F13" s="28">
        <f>SUM(F7:F12)</f>
        <v>5078093</v>
      </c>
      <c r="H13" s="188"/>
      <c r="I13" s="179" t="s">
        <v>32</v>
      </c>
      <c r="J13" s="194"/>
      <c r="K13" s="195"/>
      <c r="L13" s="29">
        <f>SUM(L7:L12)</f>
        <v>5581841</v>
      </c>
      <c r="M13" s="29">
        <f>SUM(M7:M12)</f>
        <v>1183385</v>
      </c>
      <c r="AC13" s="25" t="s">
        <v>51</v>
      </c>
      <c r="AD13" s="138" t="s">
        <v>62</v>
      </c>
      <c r="AE13" s="137" t="s">
        <v>69</v>
      </c>
      <c r="AF13" s="133">
        <f ca="1" t="shared" si="4"/>
        <v>62146609</v>
      </c>
      <c r="AG13" s="137"/>
      <c r="AH13" s="11" t="str">
        <f>'廃棄物事業経費（市町村）'!B13</f>
        <v>12206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18693315</v>
      </c>
      <c r="F14" s="32">
        <f>F13-F11</f>
        <v>3845026</v>
      </c>
      <c r="H14" s="189"/>
      <c r="I14" s="30"/>
      <c r="J14" s="34"/>
      <c r="K14" s="31" t="s">
        <v>50</v>
      </c>
      <c r="L14" s="33">
        <f>L13-L12</f>
        <v>5385778</v>
      </c>
      <c r="M14" s="33">
        <f>M13-M12</f>
        <v>1144044</v>
      </c>
      <c r="AC14" s="25" t="s">
        <v>37</v>
      </c>
      <c r="AD14" s="138" t="s">
        <v>62</v>
      </c>
      <c r="AE14" s="137" t="s">
        <v>70</v>
      </c>
      <c r="AF14" s="133">
        <f ca="1" t="shared" si="4"/>
        <v>194172</v>
      </c>
      <c r="AG14" s="137"/>
      <c r="AH14" s="11" t="str">
        <f>'廃棄物事業経費（市町村）'!B14</f>
        <v>12207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62146609</v>
      </c>
      <c r="F15" s="27">
        <f>AF20</f>
        <v>7152452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8304457</v>
      </c>
      <c r="M15" s="27">
        <f>AF48</f>
        <v>1736982</v>
      </c>
      <c r="AC15" s="25" t="s">
        <v>41</v>
      </c>
      <c r="AD15" s="138" t="s">
        <v>62</v>
      </c>
      <c r="AE15" s="137" t="s">
        <v>71</v>
      </c>
      <c r="AF15" s="133">
        <f ca="1" t="shared" si="4"/>
        <v>62257</v>
      </c>
      <c r="AG15" s="137"/>
      <c r="AH15" s="11" t="str">
        <f>'廃棄物事業経費（市町村）'!B15</f>
        <v>12208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88298751</v>
      </c>
      <c r="F16" s="28">
        <f>SUM(F13,F15)</f>
        <v>12230545</v>
      </c>
      <c r="H16" s="204"/>
      <c r="I16" s="188"/>
      <c r="J16" s="188" t="s">
        <v>183</v>
      </c>
      <c r="K16" s="23" t="s">
        <v>132</v>
      </c>
      <c r="L16" s="27">
        <f>AF28</f>
        <v>4119774</v>
      </c>
      <c r="M16" s="27">
        <f aca="true" t="shared" si="5" ref="M16:M28">AF49</f>
        <v>330369</v>
      </c>
      <c r="AC16" s="25" t="s">
        <v>43</v>
      </c>
      <c r="AD16" s="138" t="s">
        <v>62</v>
      </c>
      <c r="AE16" s="137" t="s">
        <v>72</v>
      </c>
      <c r="AF16" s="133">
        <f ca="1" t="shared" si="4"/>
        <v>612900</v>
      </c>
      <c r="AG16" s="137"/>
      <c r="AH16" s="11" t="str">
        <f>'廃棄物事業経費（市町村）'!B16</f>
        <v>12210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80839924</v>
      </c>
      <c r="F17" s="32">
        <f>SUM(F14:F15)</f>
        <v>10997478</v>
      </c>
      <c r="H17" s="204"/>
      <c r="I17" s="188"/>
      <c r="J17" s="188"/>
      <c r="K17" s="23" t="s">
        <v>133</v>
      </c>
      <c r="L17" s="27">
        <f>AF29</f>
        <v>2624876</v>
      </c>
      <c r="M17" s="27">
        <f t="shared" si="5"/>
        <v>399935</v>
      </c>
      <c r="AC17" s="25" t="s">
        <v>45</v>
      </c>
      <c r="AD17" s="138" t="s">
        <v>62</v>
      </c>
      <c r="AE17" s="137" t="s">
        <v>73</v>
      </c>
      <c r="AF17" s="133">
        <f ca="1" t="shared" si="4"/>
        <v>2611398</v>
      </c>
      <c r="AG17" s="137"/>
      <c r="AH17" s="11" t="str">
        <f>'廃棄物事業経費（市町村）'!B17</f>
        <v>12211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243504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1233067</v>
      </c>
      <c r="AG18" s="137"/>
      <c r="AH18" s="11" t="str">
        <f>'廃棄物事業経費（市町村）'!B18</f>
        <v>12212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1090987</v>
      </c>
      <c r="M19" s="27">
        <f t="shared" si="5"/>
        <v>178516</v>
      </c>
      <c r="AC19" s="25" t="s">
        <v>46</v>
      </c>
      <c r="AD19" s="138" t="s">
        <v>62</v>
      </c>
      <c r="AE19" s="137" t="s">
        <v>75</v>
      </c>
      <c r="AF19" s="133">
        <f ca="1" t="shared" si="4"/>
        <v>364299</v>
      </c>
      <c r="AG19" s="137"/>
      <c r="AH19" s="11" t="str">
        <f>'廃棄物事業経費（市町村）'!B19</f>
        <v>12213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7458827</v>
      </c>
      <c r="F20" s="39">
        <f>F11</f>
        <v>1233067</v>
      </c>
      <c r="H20" s="204"/>
      <c r="I20" s="188"/>
      <c r="J20" s="200" t="s">
        <v>56</v>
      </c>
      <c r="K20" s="202"/>
      <c r="L20" s="27">
        <f t="shared" si="6"/>
        <v>11260061</v>
      </c>
      <c r="M20" s="27">
        <f t="shared" si="5"/>
        <v>2655673</v>
      </c>
      <c r="AC20" s="25" t="s">
        <v>51</v>
      </c>
      <c r="AD20" s="138" t="s">
        <v>62</v>
      </c>
      <c r="AE20" s="137" t="s">
        <v>76</v>
      </c>
      <c r="AF20" s="133">
        <f ca="1" t="shared" si="4"/>
        <v>7152452</v>
      </c>
      <c r="AG20" s="137"/>
      <c r="AH20" s="11" t="str">
        <f>'廃棄物事業経費（市町村）'!B20</f>
        <v>12215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7458827</v>
      </c>
      <c r="F21" s="39">
        <f>M12+M27</f>
        <v>1233067</v>
      </c>
      <c r="H21" s="204"/>
      <c r="I21" s="189"/>
      <c r="J21" s="200" t="s">
        <v>57</v>
      </c>
      <c r="K21" s="202"/>
      <c r="L21" s="27">
        <f t="shared" si="6"/>
        <v>859378</v>
      </c>
      <c r="M21" s="27">
        <f t="shared" si="5"/>
        <v>200945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2588</v>
      </c>
      <c r="AG21" s="137"/>
      <c r="AH21" s="11" t="str">
        <f>'廃棄物事業経費（市町村）'!B21</f>
        <v>12216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97033</v>
      </c>
      <c r="M22" s="27">
        <f t="shared" si="5"/>
        <v>18183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3774834</v>
      </c>
      <c r="AH22" s="11" t="str">
        <f>'廃棄物事業経費（市町村）'!B22</f>
        <v>12217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16942673</v>
      </c>
      <c r="M23" s="27">
        <f t="shared" si="5"/>
        <v>1758255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1341273</v>
      </c>
      <c r="AH23" s="11" t="str">
        <f>'廃棄物事業経費（市町村）'!B23</f>
        <v>12218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21571638</v>
      </c>
      <c r="M24" s="27">
        <f t="shared" si="5"/>
        <v>1854115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138536</v>
      </c>
      <c r="AH24" s="11" t="str">
        <f>'廃棄物事業経費（市町村）'!B24</f>
        <v>12219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4200494</v>
      </c>
      <c r="M25" s="27">
        <f t="shared" si="5"/>
        <v>176625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128547</v>
      </c>
      <c r="AH25" s="11" t="str">
        <f>'廃棄物事業経費（市町村）'!B25</f>
        <v>12220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524122</v>
      </c>
      <c r="M26" s="27">
        <f t="shared" si="5"/>
        <v>130481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196063</v>
      </c>
      <c r="AH26" s="11" t="str">
        <f>'廃棄物事業経費（市町村）'!B26</f>
        <v>12221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7262764</v>
      </c>
      <c r="M27" s="27">
        <f t="shared" si="5"/>
        <v>1193726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8304457</v>
      </c>
      <c r="AH27" s="11" t="str">
        <f>'廃棄物事業経費（市町村）'!B27</f>
        <v>12222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38492</v>
      </c>
      <c r="M28" s="27">
        <f t="shared" si="5"/>
        <v>4882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4119774</v>
      </c>
      <c r="AH28" s="11" t="str">
        <f>'廃棄物事業経費（市町村）'!B28</f>
        <v>12223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79140253</v>
      </c>
      <c r="M29" s="29">
        <f>SUM(M15:M28)</f>
        <v>10638687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2624876</v>
      </c>
      <c r="AH29" s="11" t="str">
        <f>'廃棄物事業経費（市町村）'!B29</f>
        <v>12224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71877489</v>
      </c>
      <c r="M30" s="33">
        <f>M29-M27</f>
        <v>9444961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243504</v>
      </c>
      <c r="AH30" s="11" t="str">
        <f>'廃棄物事業経費（市町村）'!B30</f>
        <v>12225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3576657</v>
      </c>
      <c r="M31" s="27">
        <f>AF62</f>
        <v>408473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1090987</v>
      </c>
      <c r="AH31" s="11" t="str">
        <f>'廃棄物事業経費（市町村）'!B31</f>
        <v>12226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88298751</v>
      </c>
      <c r="M32" s="29">
        <f>SUM(M13,M29,M31)</f>
        <v>12230545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11260061</v>
      </c>
      <c r="AH32" s="11" t="str">
        <f>'廃棄物事業経費（市町村）'!B32</f>
        <v>12227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80839924</v>
      </c>
      <c r="M33" s="33">
        <f>SUM(M14,M30,M31)</f>
        <v>10997478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859378</v>
      </c>
      <c r="AH33" s="11" t="str">
        <f>'廃棄物事業経費（市町村）'!B33</f>
        <v>12228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97033</v>
      </c>
      <c r="AH34" s="11" t="str">
        <f>'廃棄物事業経費（市町村）'!B34</f>
        <v>12229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16942673</v>
      </c>
      <c r="AH35" s="11" t="str">
        <f>'廃棄物事業経費（市町村）'!B35</f>
        <v>12230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21571638</v>
      </c>
      <c r="AH36" s="11" t="str">
        <f>'廃棄物事業経費（市町村）'!B36</f>
        <v>12231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4200494</v>
      </c>
      <c r="AH37" s="11" t="str">
        <f>'廃棄物事業経費（市町村）'!B37</f>
        <v>12232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524122</v>
      </c>
      <c r="AH38" s="11" t="str">
        <f>'廃棄物事業経費（市町村）'!B38</f>
        <v>12233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7262764</v>
      </c>
      <c r="AH39" s="11" t="str">
        <f>'廃棄物事業経費（市町村）'!B39</f>
        <v>12234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38492</v>
      </c>
      <c r="AH40" s="11" t="str">
        <f>'廃棄物事業経費（市町村）'!B40</f>
        <v>12235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3576657</v>
      </c>
      <c r="AH41" s="11" t="str">
        <f>'廃棄物事業経費（市町村）'!B41</f>
        <v>12236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13013</v>
      </c>
      <c r="AH42" s="11" t="str">
        <f>'廃棄物事業経費（市町村）'!B42</f>
        <v>12237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1116717</v>
      </c>
      <c r="AH43" s="11" t="str">
        <f>'廃棄物事業経費（市町村）'!B43</f>
        <v>12238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12322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1385</v>
      </c>
      <c r="AH45" s="11" t="str">
        <f>'廃棄物事業経費（市町村）'!B45</f>
        <v>12325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12929</v>
      </c>
      <c r="AH46" s="11" t="str">
        <f>'廃棄物事業経費（市町村）'!B46</f>
        <v>12328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39341</v>
      </c>
      <c r="AH47" s="11" t="str">
        <f>'廃棄物事業経費（市町村）'!B47</f>
        <v>12329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1736982</v>
      </c>
      <c r="AH48" s="11" t="str">
        <f>'廃棄物事業経費（市町村）'!B48</f>
        <v>12342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330369</v>
      </c>
      <c r="AH49" s="11" t="str">
        <f>'廃棄物事業経費（市町村）'!B49</f>
        <v>12347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399935</v>
      </c>
      <c r="AH50" s="11" t="str">
        <f>'廃棄物事業経費（市町村）'!B50</f>
        <v>12349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12402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178516</v>
      </c>
      <c r="AH52" s="11" t="str">
        <f>'廃棄物事業経費（市町村）'!B52</f>
        <v>12403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2655673</v>
      </c>
      <c r="AH53" s="11" t="str">
        <f>'廃棄物事業経費（市町村）'!B53</f>
        <v>12409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200945</v>
      </c>
      <c r="AH54" s="11" t="str">
        <f>'廃棄物事業経費（市町村）'!B54</f>
        <v>12410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18183</v>
      </c>
      <c r="AH55" s="11" t="str">
        <f>'廃棄物事業経費（市町村）'!B55</f>
        <v>12421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1758255</v>
      </c>
      <c r="AH56" s="11" t="str">
        <f>'廃棄物事業経費（市町村）'!B56</f>
        <v>12422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1854115</v>
      </c>
      <c r="AH57" s="11" t="str">
        <f>'廃棄物事業経費（市町村）'!B57</f>
        <v>12423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176625</v>
      </c>
      <c r="AH58" s="11" t="str">
        <f>'廃棄物事業経費（市町村）'!B58</f>
        <v>12424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130481</v>
      </c>
      <c r="AH59" s="11" t="str">
        <f>'廃棄物事業経費（市町村）'!B59</f>
        <v>12426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1193726</v>
      </c>
      <c r="AH60" s="11" t="str">
        <f>'廃棄物事業経費（市町村）'!B60</f>
        <v>12427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4882</v>
      </c>
      <c r="AH61" s="11" t="str">
        <f>'廃棄物事業経費（市町村）'!B61</f>
        <v>12441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408473</v>
      </c>
      <c r="AH62" s="11" t="str">
        <f>'廃棄物事業経費（市町村）'!B62</f>
        <v>12443</v>
      </c>
      <c r="AI62" s="12">
        <v>62</v>
      </c>
    </row>
    <row r="63" spans="30:35" ht="14.25">
      <c r="AD63" s="138"/>
      <c r="AH63" s="11" t="str">
        <f>'廃棄物事業経費（市町村）'!B63</f>
        <v>12463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2010-04-10T01:48:37Z</dcterms:modified>
  <cp:category/>
  <cp:version/>
  <cp:contentType/>
  <cp:contentStatus/>
</cp:coreProperties>
</file>